
<file path=[Content_Types].xml><?xml version="1.0" encoding="utf-8"?>
<Types xmlns="http://schemas.openxmlformats.org/package/2006/content-types">
  <Default Extension="png" ContentType="image/png"/>
  <Override PartName="/xl/drawings/drawing9.xml" ContentType="application/vnd.openxmlformats-officedocument.drawing+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drawings/drawing4.xml" ContentType="application/vnd.openxmlformats-officedocument.drawing+xml"/>
  <Override PartName="/xl/drawings/drawing5.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bookViews>
    <workbookView xWindow="150" yWindow="570" windowWidth="28455" windowHeight="11955"/>
  </bookViews>
  <sheets>
    <sheet name="Rekapitulace stavby" sheetId="1" r:id="rId1"/>
    <sheet name="D.1.1 - Architektonicko-s..." sheetId="2" r:id="rId2"/>
    <sheet name="D.1.4a - Vzduchotechnika" sheetId="3" r:id="rId3"/>
    <sheet name="D.1.4b - Zařízení zdravot..." sheetId="4" r:id="rId4"/>
    <sheet name="D.1.4c - Zařízení pro vyt..." sheetId="5" r:id="rId5"/>
    <sheet name="01 - Zařízení silnoprodé ..." sheetId="6" r:id="rId6"/>
    <sheet name="02 - Uzemnění a ochrana p..." sheetId="7" r:id="rId7"/>
    <sheet name="03 - Dodatek č.1 ze dne 3..." sheetId="8" r:id="rId8"/>
    <sheet name="VRN - Vedlejší rozpočtové..." sheetId="9" r:id="rId9"/>
  </sheets>
  <definedNames>
    <definedName name="_xlnm._FilterDatabase" localSheetId="5" hidden="1">'01 - Zařízení silnoprodé ...'!$C$133:$K$533</definedName>
    <definedName name="_xlnm._FilterDatabase" localSheetId="6" hidden="1">'02 - Uzemnění a ochrana p...'!$C$132:$K$275</definedName>
    <definedName name="_xlnm._FilterDatabase" localSheetId="7" hidden="1">'03 - Dodatek č.1 ze dne 3...'!$C$122:$K$135</definedName>
    <definedName name="_xlnm._FilterDatabase" localSheetId="1" hidden="1">'D.1.1 - Architektonicko-s...'!$C$140:$K$2198</definedName>
    <definedName name="_xlnm._FilterDatabase" localSheetId="2" hidden="1">'D.1.4a - Vzduchotechnika'!$C$120:$K$315</definedName>
    <definedName name="_xlnm._FilterDatabase" localSheetId="3" hidden="1">'D.1.4b - Zařízení zdravot...'!$C$120:$K$252</definedName>
    <definedName name="_xlnm._FilterDatabase" localSheetId="4" hidden="1">'D.1.4c - Zařízení pro vyt...'!$C$119:$K$326</definedName>
    <definedName name="_xlnm._FilterDatabase" localSheetId="8" hidden="1">'VRN - Vedlejší rozpočtové...'!$C$119:$K$137</definedName>
    <definedName name="_xlnm.Print_Titles" localSheetId="5">'01 - Zařízení silnoprodé ...'!$133:$133</definedName>
    <definedName name="_xlnm.Print_Titles" localSheetId="6">'02 - Uzemnění a ochrana p...'!$132:$132</definedName>
    <definedName name="_xlnm.Print_Titles" localSheetId="7">'03 - Dodatek č.1 ze dne 3...'!$122:$122</definedName>
    <definedName name="_xlnm.Print_Titles" localSheetId="1">'D.1.1 - Architektonicko-s...'!$140:$140</definedName>
    <definedName name="_xlnm.Print_Titles" localSheetId="2">'D.1.4a - Vzduchotechnika'!$120:$120</definedName>
    <definedName name="_xlnm.Print_Titles" localSheetId="3">'D.1.4b - Zařízení zdravot...'!$120:$120</definedName>
    <definedName name="_xlnm.Print_Titles" localSheetId="4">'D.1.4c - Zařízení pro vyt...'!$119:$119</definedName>
    <definedName name="_xlnm.Print_Titles" localSheetId="0">'Rekapitulace stavby'!$92:$92</definedName>
    <definedName name="_xlnm.Print_Titles" localSheetId="8">'VRN - Vedlejší rozpočtové...'!$119:$119</definedName>
    <definedName name="_xlnm.Print_Area" localSheetId="5">'01 - Zařízení silnoprodé ...'!$C$4:$J$76,'01 - Zařízení silnoprodé ...'!$C$82:$J$113,'01 - Zařízení silnoprodé ...'!$C$119:$J$533</definedName>
    <definedName name="_xlnm.Print_Area" localSheetId="6">'02 - Uzemnění a ochrana p...'!$C$4:$J$76,'02 - Uzemnění a ochrana p...'!$C$82:$J$112,'02 - Uzemnění a ochrana p...'!$C$118:$J$275</definedName>
    <definedName name="_xlnm.Print_Area" localSheetId="7">'03 - Dodatek č.1 ze dne 3...'!$C$4:$J$76,'03 - Dodatek č.1 ze dne 3...'!$C$82:$J$102,'03 - Dodatek č.1 ze dne 3...'!$C$108:$J$135</definedName>
    <definedName name="_xlnm.Print_Area" localSheetId="1">'D.1.1 - Architektonicko-s...'!$C$4:$J$76,'D.1.1 - Architektonicko-s...'!$C$82:$J$122,'D.1.1 - Architektonicko-s...'!$C$128:$J$2198</definedName>
    <definedName name="_xlnm.Print_Area" localSheetId="2">'D.1.4a - Vzduchotechnika'!$C$4:$J$76,'D.1.4a - Vzduchotechnika'!$C$82:$J$102,'D.1.4a - Vzduchotechnika'!$C$108:$J$315</definedName>
    <definedName name="_xlnm.Print_Area" localSheetId="3">'D.1.4b - Zařízení zdravot...'!$C$4:$J$76,'D.1.4b - Zařízení zdravot...'!$C$82:$J$102,'D.1.4b - Zařízení zdravot...'!$C$108:$J$252</definedName>
    <definedName name="_xlnm.Print_Area" localSheetId="4">'D.1.4c - Zařízení pro vyt...'!$C$4:$J$76,'D.1.4c - Zařízení pro vyt...'!$C$82:$J$101,'D.1.4c - Zařízení pro vyt...'!$C$107:$J$326</definedName>
    <definedName name="_xlnm.Print_Area" localSheetId="0">'Rekapitulace stavby'!$D$4:$AO$76,'Rekapitulace stavby'!$C$82:$AQ$104</definedName>
    <definedName name="_xlnm.Print_Area" localSheetId="8">'VRN - Vedlejší rozpočtové...'!$C$4:$J$76,'VRN - Vedlejší rozpočtové...'!$C$82:$J$101,'VRN - Vedlejší rozpočtové...'!$C$107:$J$137</definedName>
  </definedNames>
  <calcPr calcId="125725"/>
</workbook>
</file>

<file path=xl/calcChain.xml><?xml version="1.0" encoding="utf-8"?>
<calcChain xmlns="http://schemas.openxmlformats.org/spreadsheetml/2006/main">
  <c r="J37" i="9"/>
  <c r="J36"/>
  <c r="AY103" i="1"/>
  <c r="J35" i="9"/>
  <c r="AX103" i="1"/>
  <c r="BI136" i="9"/>
  <c r="BH136"/>
  <c r="BG136"/>
  <c r="BF136"/>
  <c r="T136"/>
  <c r="R136"/>
  <c r="P136"/>
  <c r="BI134"/>
  <c r="BH134"/>
  <c r="BG134"/>
  <c r="BF134"/>
  <c r="T134"/>
  <c r="R134"/>
  <c r="P134"/>
  <c r="BI131"/>
  <c r="BH131"/>
  <c r="BG131"/>
  <c r="BF131"/>
  <c r="T131"/>
  <c r="R131"/>
  <c r="P131"/>
  <c r="BI129"/>
  <c r="BH129"/>
  <c r="BG129"/>
  <c r="BF129"/>
  <c r="T129"/>
  <c r="R129"/>
  <c r="P129"/>
  <c r="BI126"/>
  <c r="BH126"/>
  <c r="BG126"/>
  <c r="BF126"/>
  <c r="T126"/>
  <c r="T125"/>
  <c r="R126"/>
  <c r="R125"/>
  <c r="P126"/>
  <c r="P125"/>
  <c r="BI123"/>
  <c r="BH123"/>
  <c r="BG123"/>
  <c r="BF123"/>
  <c r="T123"/>
  <c r="T122"/>
  <c r="R123"/>
  <c r="R122"/>
  <c r="P123"/>
  <c r="P122"/>
  <c r="J116"/>
  <c r="F116"/>
  <c r="F114"/>
  <c r="E112"/>
  <c r="J91"/>
  <c r="F91"/>
  <c r="F89"/>
  <c r="E87"/>
  <c r="J24"/>
  <c r="E24"/>
  <c r="J117" s="1"/>
  <c r="J23"/>
  <c r="J18"/>
  <c r="E18"/>
  <c r="F117" s="1"/>
  <c r="J17"/>
  <c r="J12"/>
  <c r="J114" s="1"/>
  <c r="E7"/>
  <c r="E110" s="1"/>
  <c r="J39" i="8"/>
  <c r="J38"/>
  <c r="AY102" i="1" s="1"/>
  <c r="J37" i="8"/>
  <c r="AX102" i="1" s="1"/>
  <c r="BI134" i="8"/>
  <c r="BH134"/>
  <c r="BG134"/>
  <c r="BF134"/>
  <c r="T134"/>
  <c r="T133" s="1"/>
  <c r="R134"/>
  <c r="R133" s="1"/>
  <c r="P134"/>
  <c r="P133" s="1"/>
  <c r="BI131"/>
  <c r="BH131"/>
  <c r="BG131"/>
  <c r="BF131"/>
  <c r="T131"/>
  <c r="R131"/>
  <c r="P131"/>
  <c r="BI128"/>
  <c r="BH128"/>
  <c r="BG128"/>
  <c r="BF128"/>
  <c r="T128"/>
  <c r="R128"/>
  <c r="P128"/>
  <c r="BI126"/>
  <c r="BH126"/>
  <c r="BG126"/>
  <c r="BF126"/>
  <c r="T126"/>
  <c r="R126"/>
  <c r="P126"/>
  <c r="J119"/>
  <c r="F119"/>
  <c r="F117"/>
  <c r="E115"/>
  <c r="J93"/>
  <c r="F93"/>
  <c r="F91"/>
  <c r="E89"/>
  <c r="J26"/>
  <c r="E26"/>
  <c r="J120" s="1"/>
  <c r="J25"/>
  <c r="J20"/>
  <c r="E20"/>
  <c r="F94" s="1"/>
  <c r="J19"/>
  <c r="J14"/>
  <c r="J117" s="1"/>
  <c r="E7"/>
  <c r="E111"/>
  <c r="J39" i="7"/>
  <c r="J38"/>
  <c r="AY101" i="1" s="1"/>
  <c r="J37" i="7"/>
  <c r="AX101" i="1" s="1"/>
  <c r="BI274" i="7"/>
  <c r="BH274"/>
  <c r="BG274"/>
  <c r="BF274"/>
  <c r="T274"/>
  <c r="T273" s="1"/>
  <c r="R274"/>
  <c r="R273" s="1"/>
  <c r="P274"/>
  <c r="P273" s="1"/>
  <c r="BI271"/>
  <c r="BH271"/>
  <c r="BG271"/>
  <c r="BF271"/>
  <c r="T271"/>
  <c r="T270" s="1"/>
  <c r="R271"/>
  <c r="R270" s="1"/>
  <c r="P271"/>
  <c r="P270" s="1"/>
  <c r="BI268"/>
  <c r="BH268"/>
  <c r="BG268"/>
  <c r="BF268"/>
  <c r="T268"/>
  <c r="T267" s="1"/>
  <c r="R268"/>
  <c r="R267" s="1"/>
  <c r="P268"/>
  <c r="P267" s="1"/>
  <c r="BI265"/>
  <c r="BH265"/>
  <c r="BG265"/>
  <c r="BF265"/>
  <c r="T265"/>
  <c r="R265"/>
  <c r="P265"/>
  <c r="BI263"/>
  <c r="BH263"/>
  <c r="BG263"/>
  <c r="BF263"/>
  <c r="T263"/>
  <c r="R263"/>
  <c r="P263"/>
  <c r="BI261"/>
  <c r="BH261"/>
  <c r="BG261"/>
  <c r="BF261"/>
  <c r="T261"/>
  <c r="R261"/>
  <c r="P261"/>
  <c r="BI259"/>
  <c r="BH259"/>
  <c r="BG259"/>
  <c r="BF259"/>
  <c r="T259"/>
  <c r="R259"/>
  <c r="P259"/>
  <c r="BI254"/>
  <c r="BH254"/>
  <c r="BG254"/>
  <c r="BF254"/>
  <c r="T254"/>
  <c r="R254"/>
  <c r="P254"/>
  <c r="BI252"/>
  <c r="BH252"/>
  <c r="BG252"/>
  <c r="BF252"/>
  <c r="T252"/>
  <c r="R252"/>
  <c r="P252"/>
  <c r="BI250"/>
  <c r="BH250"/>
  <c r="BG250"/>
  <c r="BF250"/>
  <c r="T250"/>
  <c r="R250"/>
  <c r="P250"/>
  <c r="BI248"/>
  <c r="BH248"/>
  <c r="BG248"/>
  <c r="BF248"/>
  <c r="T248"/>
  <c r="R248"/>
  <c r="P248"/>
  <c r="BI246"/>
  <c r="BH246"/>
  <c r="BG246"/>
  <c r="BF246"/>
  <c r="T246"/>
  <c r="R246"/>
  <c r="P246"/>
  <c r="BI244"/>
  <c r="BH244"/>
  <c r="BG244"/>
  <c r="BF244"/>
  <c r="T244"/>
  <c r="R244"/>
  <c r="P244"/>
  <c r="BI242"/>
  <c r="BH242"/>
  <c r="BG242"/>
  <c r="BF242"/>
  <c r="T242"/>
  <c r="R242"/>
  <c r="P242"/>
  <c r="BI239"/>
  <c r="BH239"/>
  <c r="BG239"/>
  <c r="BF239"/>
  <c r="T239"/>
  <c r="R239"/>
  <c r="P239"/>
  <c r="BI237"/>
  <c r="BH237"/>
  <c r="BG237"/>
  <c r="BF237"/>
  <c r="T237"/>
  <c r="R237"/>
  <c r="P237"/>
  <c r="BI235"/>
  <c r="BH235"/>
  <c r="BG235"/>
  <c r="BF235"/>
  <c r="T235"/>
  <c r="R235"/>
  <c r="P235"/>
  <c r="BI233"/>
  <c r="BH233"/>
  <c r="BG233"/>
  <c r="BF233"/>
  <c r="T233"/>
  <c r="R233"/>
  <c r="P233"/>
  <c r="BI231"/>
  <c r="BH231"/>
  <c r="BG231"/>
  <c r="BF231"/>
  <c r="T231"/>
  <c r="R231"/>
  <c r="P231"/>
  <c r="BI229"/>
  <c r="BH229"/>
  <c r="BG229"/>
  <c r="BF229"/>
  <c r="T229"/>
  <c r="R229"/>
  <c r="P229"/>
  <c r="BI226"/>
  <c r="BH226"/>
  <c r="BG226"/>
  <c r="BF226"/>
  <c r="T226"/>
  <c r="R226"/>
  <c r="P226"/>
  <c r="BI224"/>
  <c r="BH224"/>
  <c r="BG224"/>
  <c r="BF224"/>
  <c r="T224"/>
  <c r="R224"/>
  <c r="P224"/>
  <c r="BI220"/>
  <c r="BH220"/>
  <c r="BG220"/>
  <c r="BF220"/>
  <c r="T220"/>
  <c r="R220"/>
  <c r="P220"/>
  <c r="BI218"/>
  <c r="BH218"/>
  <c r="BG218"/>
  <c r="BF218"/>
  <c r="T218"/>
  <c r="R218"/>
  <c r="P218"/>
  <c r="BI216"/>
  <c r="BH216"/>
  <c r="BG216"/>
  <c r="BF216"/>
  <c r="T216"/>
  <c r="R216"/>
  <c r="P216"/>
  <c r="BI214"/>
  <c r="BH214"/>
  <c r="BG214"/>
  <c r="BF214"/>
  <c r="T214"/>
  <c r="R214"/>
  <c r="P214"/>
  <c r="BI212"/>
  <c r="BH212"/>
  <c r="BG212"/>
  <c r="BF212"/>
  <c r="T212"/>
  <c r="R212"/>
  <c r="P212"/>
  <c r="BI210"/>
  <c r="BH210"/>
  <c r="BG210"/>
  <c r="BF210"/>
  <c r="T210"/>
  <c r="R210"/>
  <c r="P210"/>
  <c r="BI208"/>
  <c r="BH208"/>
  <c r="BG208"/>
  <c r="BF208"/>
  <c r="T208"/>
  <c r="R208"/>
  <c r="P208"/>
  <c r="BI206"/>
  <c r="BH206"/>
  <c r="BG206"/>
  <c r="BF206"/>
  <c r="T206"/>
  <c r="R206"/>
  <c r="P206"/>
  <c r="BI204"/>
  <c r="BH204"/>
  <c r="BG204"/>
  <c r="BF204"/>
  <c r="T204"/>
  <c r="R204"/>
  <c r="P204"/>
  <c r="BI202"/>
  <c r="BH202"/>
  <c r="BG202"/>
  <c r="BF202"/>
  <c r="T202"/>
  <c r="R202"/>
  <c r="P202"/>
  <c r="BI200"/>
  <c r="BH200"/>
  <c r="BG200"/>
  <c r="BF200"/>
  <c r="T200"/>
  <c r="R200"/>
  <c r="P200"/>
  <c r="BI198"/>
  <c r="BH198"/>
  <c r="BG198"/>
  <c r="BF198"/>
  <c r="T198"/>
  <c r="R198"/>
  <c r="P198"/>
  <c r="BI196"/>
  <c r="BH196"/>
  <c r="BG196"/>
  <c r="BF196"/>
  <c r="T196"/>
  <c r="R196"/>
  <c r="P196"/>
  <c r="BI194"/>
  <c r="BH194"/>
  <c r="BG194"/>
  <c r="BF194"/>
  <c r="T194"/>
  <c r="R194"/>
  <c r="P194"/>
  <c r="BI192"/>
  <c r="BH192"/>
  <c r="BG192"/>
  <c r="BF192"/>
  <c r="T192"/>
  <c r="R192"/>
  <c r="P192"/>
  <c r="BI190"/>
  <c r="BH190"/>
  <c r="BG190"/>
  <c r="BF190"/>
  <c r="T190"/>
  <c r="R190"/>
  <c r="P190"/>
  <c r="BI188"/>
  <c r="BH188"/>
  <c r="BG188"/>
  <c r="BF188"/>
  <c r="T188"/>
  <c r="R188"/>
  <c r="P188"/>
  <c r="BI186"/>
  <c r="BH186"/>
  <c r="BG186"/>
  <c r="BF186"/>
  <c r="T186"/>
  <c r="R186"/>
  <c r="P186"/>
  <c r="BI184"/>
  <c r="BH184"/>
  <c r="BG184"/>
  <c r="BF184"/>
  <c r="T184"/>
  <c r="R184"/>
  <c r="P184"/>
  <c r="BI182"/>
  <c r="BH182"/>
  <c r="BG182"/>
  <c r="BF182"/>
  <c r="T182"/>
  <c r="R182"/>
  <c r="P182"/>
  <c r="BI180"/>
  <c r="BH180"/>
  <c r="BG180"/>
  <c r="BF180"/>
  <c r="T180"/>
  <c r="R180"/>
  <c r="P180"/>
  <c r="BI176"/>
  <c r="BH176"/>
  <c r="BG176"/>
  <c r="BF176"/>
  <c r="T176"/>
  <c r="R176"/>
  <c r="P176"/>
  <c r="BI174"/>
  <c r="BH174"/>
  <c r="BG174"/>
  <c r="BF174"/>
  <c r="T174"/>
  <c r="R174"/>
  <c r="P174"/>
  <c r="BI172"/>
  <c r="BH172"/>
  <c r="BG172"/>
  <c r="BF172"/>
  <c r="T172"/>
  <c r="R172"/>
  <c r="P172"/>
  <c r="BI170"/>
  <c r="BH170"/>
  <c r="BG170"/>
  <c r="BF170"/>
  <c r="T170"/>
  <c r="R170"/>
  <c r="P170"/>
  <c r="BI166"/>
  <c r="BH166"/>
  <c r="BG166"/>
  <c r="BF166"/>
  <c r="T166"/>
  <c r="R166"/>
  <c r="P166"/>
  <c r="BI164"/>
  <c r="BH164"/>
  <c r="BG164"/>
  <c r="BF164"/>
  <c r="T164"/>
  <c r="R164"/>
  <c r="P164"/>
  <c r="BI162"/>
  <c r="BH162"/>
  <c r="BG162"/>
  <c r="BF162"/>
  <c r="T162"/>
  <c r="R162"/>
  <c r="P162"/>
  <c r="BI160"/>
  <c r="BH160"/>
  <c r="BG160"/>
  <c r="BF160"/>
  <c r="T160"/>
  <c r="R160"/>
  <c r="P160"/>
  <c r="BI156"/>
  <c r="BH156"/>
  <c r="BG156"/>
  <c r="BF156"/>
  <c r="T156"/>
  <c r="R156"/>
  <c r="P156"/>
  <c r="BI154"/>
  <c r="BH154"/>
  <c r="BG154"/>
  <c r="BF154"/>
  <c r="T154"/>
  <c r="R154"/>
  <c r="P154"/>
  <c r="BI152"/>
  <c r="BH152"/>
  <c r="BG152"/>
  <c r="BF152"/>
  <c r="T152"/>
  <c r="R152"/>
  <c r="P152"/>
  <c r="BI150"/>
  <c r="BH150"/>
  <c r="BG150"/>
  <c r="BF150"/>
  <c r="T150"/>
  <c r="R150"/>
  <c r="P150"/>
  <c r="BI146"/>
  <c r="BH146"/>
  <c r="BG146"/>
  <c r="BF146"/>
  <c r="T146"/>
  <c r="R146"/>
  <c r="P146"/>
  <c r="BI144"/>
  <c r="BH144"/>
  <c r="BG144"/>
  <c r="BF144"/>
  <c r="T144"/>
  <c r="R144"/>
  <c r="P144"/>
  <c r="BI140"/>
  <c r="BH140"/>
  <c r="BG140"/>
  <c r="BF140"/>
  <c r="T140"/>
  <c r="T139" s="1"/>
  <c r="R140"/>
  <c r="R139" s="1"/>
  <c r="P140"/>
  <c r="P139" s="1"/>
  <c r="BI136"/>
  <c r="BH136"/>
  <c r="BG136"/>
  <c r="BF136"/>
  <c r="T136"/>
  <c r="T135" s="1"/>
  <c r="T134" s="1"/>
  <c r="R136"/>
  <c r="R135"/>
  <c r="R134" s="1"/>
  <c r="P136"/>
  <c r="P135" s="1"/>
  <c r="P134" s="1"/>
  <c r="J129"/>
  <c r="F129"/>
  <c r="F127"/>
  <c r="E125"/>
  <c r="J93"/>
  <c r="F93"/>
  <c r="F91"/>
  <c r="E89"/>
  <c r="J26"/>
  <c r="E26"/>
  <c r="J130" s="1"/>
  <c r="J25"/>
  <c r="J20"/>
  <c r="E20"/>
  <c r="F94" s="1"/>
  <c r="J19"/>
  <c r="J14"/>
  <c r="J91" s="1"/>
  <c r="E7"/>
  <c r="E85" s="1"/>
  <c r="J435" i="6"/>
  <c r="J39"/>
  <c r="J38"/>
  <c r="AY100" i="1" s="1"/>
  <c r="J37" i="6"/>
  <c r="AX100" i="1"/>
  <c r="BI532" i="6"/>
  <c r="BH532"/>
  <c r="BG532"/>
  <c r="BF532"/>
  <c r="T532"/>
  <c r="R532"/>
  <c r="P532"/>
  <c r="BI530"/>
  <c r="BH530"/>
  <c r="BG530"/>
  <c r="BF530"/>
  <c r="T530"/>
  <c r="R530"/>
  <c r="P530"/>
  <c r="BI528"/>
  <c r="BH528"/>
  <c r="BG528"/>
  <c r="BF528"/>
  <c r="T528"/>
  <c r="R528"/>
  <c r="P528"/>
  <c r="BI526"/>
  <c r="BH526"/>
  <c r="BG526"/>
  <c r="BF526"/>
  <c r="T526"/>
  <c r="R526"/>
  <c r="P526"/>
  <c r="BI524"/>
  <c r="BH524"/>
  <c r="BG524"/>
  <c r="BF524"/>
  <c r="T524"/>
  <c r="R524"/>
  <c r="P524"/>
  <c r="BI521"/>
  <c r="BH521"/>
  <c r="BG521"/>
  <c r="BF521"/>
  <c r="T521"/>
  <c r="T520" s="1"/>
  <c r="R521"/>
  <c r="R520" s="1"/>
  <c r="P521"/>
  <c r="P520" s="1"/>
  <c r="BI518"/>
  <c r="BH518"/>
  <c r="BG518"/>
  <c r="BF518"/>
  <c r="T518"/>
  <c r="T517" s="1"/>
  <c r="R518"/>
  <c r="R517" s="1"/>
  <c r="P518"/>
  <c r="P517" s="1"/>
  <c r="BI515"/>
  <c r="BH515"/>
  <c r="BG515"/>
  <c r="BF515"/>
  <c r="T515"/>
  <c r="R515"/>
  <c r="P515"/>
  <c r="BI513"/>
  <c r="BH513"/>
  <c r="BG513"/>
  <c r="BF513"/>
  <c r="T513"/>
  <c r="R513"/>
  <c r="P513"/>
  <c r="BI511"/>
  <c r="BH511"/>
  <c r="BG511"/>
  <c r="BF511"/>
  <c r="T511"/>
  <c r="R511"/>
  <c r="P511"/>
  <c r="BI509"/>
  <c r="BH509"/>
  <c r="BG509"/>
  <c r="BF509"/>
  <c r="T509"/>
  <c r="R509"/>
  <c r="P509"/>
  <c r="BI507"/>
  <c r="BH507"/>
  <c r="BG507"/>
  <c r="BF507"/>
  <c r="T507"/>
  <c r="R507"/>
  <c r="P507"/>
  <c r="BI502"/>
  <c r="BH502"/>
  <c r="BG502"/>
  <c r="BF502"/>
  <c r="T502"/>
  <c r="R502"/>
  <c r="P502"/>
  <c r="BI500"/>
  <c r="BH500"/>
  <c r="BG500"/>
  <c r="BF500"/>
  <c r="T500"/>
  <c r="R500"/>
  <c r="P500"/>
  <c r="BI498"/>
  <c r="BH498"/>
  <c r="BG498"/>
  <c r="BF498"/>
  <c r="T498"/>
  <c r="R498"/>
  <c r="P498"/>
  <c r="BI496"/>
  <c r="BH496"/>
  <c r="BG496"/>
  <c r="BF496"/>
  <c r="T496"/>
  <c r="R496"/>
  <c r="P496"/>
  <c r="BI494"/>
  <c r="BH494"/>
  <c r="BG494"/>
  <c r="BF494"/>
  <c r="T494"/>
  <c r="R494"/>
  <c r="P494"/>
  <c r="BI492"/>
  <c r="BH492"/>
  <c r="BG492"/>
  <c r="BF492"/>
  <c r="T492"/>
  <c r="R492"/>
  <c r="P492"/>
  <c r="BI490"/>
  <c r="BH490"/>
  <c r="BG490"/>
  <c r="BF490"/>
  <c r="T490"/>
  <c r="R490"/>
  <c r="P490"/>
  <c r="BI488"/>
  <c r="BH488"/>
  <c r="BG488"/>
  <c r="BF488"/>
  <c r="T488"/>
  <c r="R488"/>
  <c r="P488"/>
  <c r="BI485"/>
  <c r="BH485"/>
  <c r="BG485"/>
  <c r="BF485"/>
  <c r="T485"/>
  <c r="R485"/>
  <c r="P485"/>
  <c r="BI483"/>
  <c r="BH483"/>
  <c r="BG483"/>
  <c r="BF483"/>
  <c r="T483"/>
  <c r="R483"/>
  <c r="P483"/>
  <c r="BI481"/>
  <c r="BH481"/>
  <c r="BG481"/>
  <c r="BF481"/>
  <c r="T481"/>
  <c r="R481"/>
  <c r="P481"/>
  <c r="BI479"/>
  <c r="BH479"/>
  <c r="BG479"/>
  <c r="BF479"/>
  <c r="T479"/>
  <c r="R479"/>
  <c r="P479"/>
  <c r="BI477"/>
  <c r="BH477"/>
  <c r="BG477"/>
  <c r="BF477"/>
  <c r="T477"/>
  <c r="R477"/>
  <c r="P477"/>
  <c r="BI475"/>
  <c r="BH475"/>
  <c r="BG475"/>
  <c r="BF475"/>
  <c r="T475"/>
  <c r="R475"/>
  <c r="P475"/>
  <c r="BI473"/>
  <c r="BH473"/>
  <c r="BG473"/>
  <c r="BF473"/>
  <c r="T473"/>
  <c r="R473"/>
  <c r="P473"/>
  <c r="BI471"/>
  <c r="BH471"/>
  <c r="BG471"/>
  <c r="BF471"/>
  <c r="T471"/>
  <c r="R471"/>
  <c r="P471"/>
  <c r="BI469"/>
  <c r="BH469"/>
  <c r="BG469"/>
  <c r="BF469"/>
  <c r="T469"/>
  <c r="R469"/>
  <c r="P469"/>
  <c r="BI467"/>
  <c r="BH467"/>
  <c r="BG467"/>
  <c r="BF467"/>
  <c r="T467"/>
  <c r="R467"/>
  <c r="P467"/>
  <c r="BI465"/>
  <c r="BH465"/>
  <c r="BG465"/>
  <c r="BF465"/>
  <c r="T465"/>
  <c r="R465"/>
  <c r="P465"/>
  <c r="BI463"/>
  <c r="BH463"/>
  <c r="BG463"/>
  <c r="BF463"/>
  <c r="T463"/>
  <c r="R463"/>
  <c r="P463"/>
  <c r="BI461"/>
  <c r="BH461"/>
  <c r="BG461"/>
  <c r="BF461"/>
  <c r="T461"/>
  <c r="R461"/>
  <c r="P461"/>
  <c r="BI459"/>
  <c r="BH459"/>
  <c r="BG459"/>
  <c r="BF459"/>
  <c r="T459"/>
  <c r="R459"/>
  <c r="P459"/>
  <c r="BI457"/>
  <c r="BH457"/>
  <c r="BG457"/>
  <c r="BF457"/>
  <c r="T457"/>
  <c r="R457"/>
  <c r="P457"/>
  <c r="BI455"/>
  <c r="BH455"/>
  <c r="BG455"/>
  <c r="BF455"/>
  <c r="T455"/>
  <c r="R455"/>
  <c r="P455"/>
  <c r="BI453"/>
  <c r="BH453"/>
  <c r="BG453"/>
  <c r="BF453"/>
  <c r="T453"/>
  <c r="R453"/>
  <c r="P453"/>
  <c r="BI451"/>
  <c r="BH451"/>
  <c r="BG451"/>
  <c r="BF451"/>
  <c r="T451"/>
  <c r="R451"/>
  <c r="P451"/>
  <c r="BI448"/>
  <c r="BH448"/>
  <c r="BG448"/>
  <c r="BF448"/>
  <c r="T448"/>
  <c r="R448"/>
  <c r="P448"/>
  <c r="BI446"/>
  <c r="BH446"/>
  <c r="BG446"/>
  <c r="BF446"/>
  <c r="T446"/>
  <c r="R446"/>
  <c r="P446"/>
  <c r="BI444"/>
  <c r="BH444"/>
  <c r="BG444"/>
  <c r="BF444"/>
  <c r="T444"/>
  <c r="R444"/>
  <c r="P444"/>
  <c r="BI442"/>
  <c r="BH442"/>
  <c r="BG442"/>
  <c r="BF442"/>
  <c r="T442"/>
  <c r="R442"/>
  <c r="P442"/>
  <c r="BI439"/>
  <c r="BH439"/>
  <c r="BG439"/>
  <c r="BF439"/>
  <c r="T439"/>
  <c r="R439"/>
  <c r="P439"/>
  <c r="BI437"/>
  <c r="BH437"/>
  <c r="BG437"/>
  <c r="BF437"/>
  <c r="T437"/>
  <c r="R437"/>
  <c r="P437"/>
  <c r="J103"/>
  <c r="BI433"/>
  <c r="BH433"/>
  <c r="BG433"/>
  <c r="BF433"/>
  <c r="T433"/>
  <c r="R433"/>
  <c r="P433"/>
  <c r="BI431"/>
  <c r="BH431"/>
  <c r="BG431"/>
  <c r="BF431"/>
  <c r="T431"/>
  <c r="R431"/>
  <c r="P431"/>
  <c r="BI429"/>
  <c r="BH429"/>
  <c r="BG429"/>
  <c r="BF429"/>
  <c r="T429"/>
  <c r="R429"/>
  <c r="P429"/>
  <c r="BI427"/>
  <c r="BH427"/>
  <c r="BG427"/>
  <c r="BF427"/>
  <c r="T427"/>
  <c r="R427"/>
  <c r="P427"/>
  <c r="BI425"/>
  <c r="BH425"/>
  <c r="BG425"/>
  <c r="BF425"/>
  <c r="T425"/>
  <c r="R425"/>
  <c r="P425"/>
  <c r="BI423"/>
  <c r="BH423"/>
  <c r="BG423"/>
  <c r="BF423"/>
  <c r="T423"/>
  <c r="R423"/>
  <c r="P423"/>
  <c r="BI421"/>
  <c r="BH421"/>
  <c r="BG421"/>
  <c r="BF421"/>
  <c r="T421"/>
  <c r="R421"/>
  <c r="P421"/>
  <c r="BI419"/>
  <c r="BH419"/>
  <c r="BG419"/>
  <c r="BF419"/>
  <c r="T419"/>
  <c r="R419"/>
  <c r="P419"/>
  <c r="BI417"/>
  <c r="BH417"/>
  <c r="BG417"/>
  <c r="BF417"/>
  <c r="T417"/>
  <c r="R417"/>
  <c r="P417"/>
  <c r="BI415"/>
  <c r="BH415"/>
  <c r="BG415"/>
  <c r="BF415"/>
  <c r="T415"/>
  <c r="R415"/>
  <c r="P415"/>
  <c r="BI413"/>
  <c r="BH413"/>
  <c r="BG413"/>
  <c r="BF413"/>
  <c r="T413"/>
  <c r="R413"/>
  <c r="P413"/>
  <c r="BI411"/>
  <c r="BH411"/>
  <c r="BG411"/>
  <c r="BF411"/>
  <c r="T411"/>
  <c r="R411"/>
  <c r="P411"/>
  <c r="BI409"/>
  <c r="BH409"/>
  <c r="BG409"/>
  <c r="BF409"/>
  <c r="T409"/>
  <c r="R409"/>
  <c r="P409"/>
  <c r="BI407"/>
  <c r="BH407"/>
  <c r="BG407"/>
  <c r="BF407"/>
  <c r="T407"/>
  <c r="R407"/>
  <c r="P407"/>
  <c r="BI405"/>
  <c r="BH405"/>
  <c r="BG405"/>
  <c r="BF405"/>
  <c r="T405"/>
  <c r="R405"/>
  <c r="P405"/>
  <c r="BI403"/>
  <c r="BH403"/>
  <c r="BG403"/>
  <c r="BF403"/>
  <c r="T403"/>
  <c r="R403"/>
  <c r="P403"/>
  <c r="BI399"/>
  <c r="BH399"/>
  <c r="BG399"/>
  <c r="BF399"/>
  <c r="T399"/>
  <c r="R399"/>
  <c r="P399"/>
  <c r="BI397"/>
  <c r="BH397"/>
  <c r="BG397"/>
  <c r="BF397"/>
  <c r="T397"/>
  <c r="R397"/>
  <c r="P397"/>
  <c r="BI395"/>
  <c r="BH395"/>
  <c r="BG395"/>
  <c r="BF395"/>
  <c r="T395"/>
  <c r="R395"/>
  <c r="P395"/>
  <c r="BI391"/>
  <c r="BH391"/>
  <c r="BG391"/>
  <c r="BF391"/>
  <c r="T391"/>
  <c r="R391"/>
  <c r="P391"/>
  <c r="BI387"/>
  <c r="BH387"/>
  <c r="BG387"/>
  <c r="BF387"/>
  <c r="T387"/>
  <c r="R387"/>
  <c r="P387"/>
  <c r="BI385"/>
  <c r="BH385"/>
  <c r="BG385"/>
  <c r="BF385"/>
  <c r="T385"/>
  <c r="R385"/>
  <c r="P385"/>
  <c r="BI382"/>
  <c r="BH382"/>
  <c r="BG382"/>
  <c r="BF382"/>
  <c r="T382"/>
  <c r="R382"/>
  <c r="P382"/>
  <c r="BI380"/>
  <c r="BH380"/>
  <c r="BG380"/>
  <c r="BF380"/>
  <c r="T380"/>
  <c r="R380"/>
  <c r="P380"/>
  <c r="BI378"/>
  <c r="BH378"/>
  <c r="BG378"/>
  <c r="BF378"/>
  <c r="T378"/>
  <c r="R378"/>
  <c r="P378"/>
  <c r="BI375"/>
  <c r="BH375"/>
  <c r="BG375"/>
  <c r="BF375"/>
  <c r="T375"/>
  <c r="R375"/>
  <c r="P375"/>
  <c r="BI373"/>
  <c r="BH373"/>
  <c r="BG373"/>
  <c r="BF373"/>
  <c r="T373"/>
  <c r="R373"/>
  <c r="P373"/>
  <c r="BI370"/>
  <c r="BH370"/>
  <c r="BG370"/>
  <c r="BF370"/>
  <c r="T370"/>
  <c r="R370"/>
  <c r="P370"/>
  <c r="BI367"/>
  <c r="BH367"/>
  <c r="BG367"/>
  <c r="BF367"/>
  <c r="T367"/>
  <c r="R367"/>
  <c r="P367"/>
  <c r="BI365"/>
  <c r="BH365"/>
  <c r="BG365"/>
  <c r="BF365"/>
  <c r="T365"/>
  <c r="R365"/>
  <c r="P365"/>
  <c r="BI363"/>
  <c r="BH363"/>
  <c r="BG363"/>
  <c r="BF363"/>
  <c r="T363"/>
  <c r="R363"/>
  <c r="P363"/>
  <c r="BI361"/>
  <c r="BH361"/>
  <c r="BG361"/>
  <c r="BF361"/>
  <c r="T361"/>
  <c r="R361"/>
  <c r="P361"/>
  <c r="BI359"/>
  <c r="BH359"/>
  <c r="BG359"/>
  <c r="BF359"/>
  <c r="T359"/>
  <c r="R359"/>
  <c r="P359"/>
  <c r="BI357"/>
  <c r="BH357"/>
  <c r="BG357"/>
  <c r="BF357"/>
  <c r="T357"/>
  <c r="R357"/>
  <c r="P357"/>
  <c r="BI353"/>
  <c r="BH353"/>
  <c r="BG353"/>
  <c r="BF353"/>
  <c r="T353"/>
  <c r="R353"/>
  <c r="P353"/>
  <c r="BI349"/>
  <c r="BH349"/>
  <c r="BG349"/>
  <c r="BF349"/>
  <c r="T349"/>
  <c r="R349"/>
  <c r="P349"/>
  <c r="BI347"/>
  <c r="BH347"/>
  <c r="BG347"/>
  <c r="BF347"/>
  <c r="T347"/>
  <c r="R347"/>
  <c r="P347"/>
  <c r="BI343"/>
  <c r="BH343"/>
  <c r="BG343"/>
  <c r="BF343"/>
  <c r="T343"/>
  <c r="R343"/>
  <c r="P343"/>
  <c r="BI341"/>
  <c r="BH341"/>
  <c r="BG341"/>
  <c r="BF341"/>
  <c r="T341"/>
  <c r="R341"/>
  <c r="P341"/>
  <c r="BI338"/>
  <c r="BH338"/>
  <c r="BG338"/>
  <c r="BF338"/>
  <c r="T338"/>
  <c r="R338"/>
  <c r="P338"/>
  <c r="BI336"/>
  <c r="BH336"/>
  <c r="BG336"/>
  <c r="BF336"/>
  <c r="T336"/>
  <c r="R336"/>
  <c r="P336"/>
  <c r="BI334"/>
  <c r="BH334"/>
  <c r="BG334"/>
  <c r="BF334"/>
  <c r="T334"/>
  <c r="R334"/>
  <c r="P334"/>
  <c r="BI332"/>
  <c r="BH332"/>
  <c r="BG332"/>
  <c r="BF332"/>
  <c r="T332"/>
  <c r="R332"/>
  <c r="P332"/>
  <c r="BI330"/>
  <c r="BH330"/>
  <c r="BG330"/>
  <c r="BF330"/>
  <c r="T330"/>
  <c r="R330"/>
  <c r="P330"/>
  <c r="BI325"/>
  <c r="BH325"/>
  <c r="BG325"/>
  <c r="BF325"/>
  <c r="T325"/>
  <c r="R325"/>
  <c r="P325"/>
  <c r="BI323"/>
  <c r="BH323"/>
  <c r="BG323"/>
  <c r="BF323"/>
  <c r="T323"/>
  <c r="R323"/>
  <c r="P323"/>
  <c r="BI321"/>
  <c r="BH321"/>
  <c r="BG321"/>
  <c r="BF321"/>
  <c r="T321"/>
  <c r="R321"/>
  <c r="P321"/>
  <c r="BI319"/>
  <c r="BH319"/>
  <c r="BG319"/>
  <c r="BF319"/>
  <c r="T319"/>
  <c r="R319"/>
  <c r="P319"/>
  <c r="BI314"/>
  <c r="BH314"/>
  <c r="BG314"/>
  <c r="BF314"/>
  <c r="T314"/>
  <c r="R314"/>
  <c r="P314"/>
  <c r="BI310"/>
  <c r="BH310"/>
  <c r="BG310"/>
  <c r="BF310"/>
  <c r="T310"/>
  <c r="R310"/>
  <c r="P310"/>
  <c r="BI308"/>
  <c r="BH308"/>
  <c r="BG308"/>
  <c r="BF308"/>
  <c r="T308"/>
  <c r="R308"/>
  <c r="P308"/>
  <c r="BI306"/>
  <c r="BH306"/>
  <c r="BG306"/>
  <c r="BF306"/>
  <c r="T306"/>
  <c r="R306"/>
  <c r="P306"/>
  <c r="BI301"/>
  <c r="BH301"/>
  <c r="BG301"/>
  <c r="BF301"/>
  <c r="T301"/>
  <c r="R301"/>
  <c r="P301"/>
  <c r="BI299"/>
  <c r="BH299"/>
  <c r="BG299"/>
  <c r="BF299"/>
  <c r="T299"/>
  <c r="R299"/>
  <c r="P299"/>
  <c r="BI296"/>
  <c r="BH296"/>
  <c r="BG296"/>
  <c r="BF296"/>
  <c r="T296"/>
  <c r="R296"/>
  <c r="P296"/>
  <c r="BI294"/>
  <c r="BH294"/>
  <c r="BG294"/>
  <c r="BF294"/>
  <c r="T294"/>
  <c r="R294"/>
  <c r="P294"/>
  <c r="BI289"/>
  <c r="BH289"/>
  <c r="BG289"/>
  <c r="BF289"/>
  <c r="T289"/>
  <c r="R289"/>
  <c r="P289"/>
  <c r="BI287"/>
  <c r="BH287"/>
  <c r="BG287"/>
  <c r="BF287"/>
  <c r="T287"/>
  <c r="R287"/>
  <c r="P287"/>
  <c r="BI284"/>
  <c r="BH284"/>
  <c r="BG284"/>
  <c r="BF284"/>
  <c r="T284"/>
  <c r="R284"/>
  <c r="P284"/>
  <c r="BI282"/>
  <c r="BH282"/>
  <c r="BG282"/>
  <c r="BF282"/>
  <c r="T282"/>
  <c r="R282"/>
  <c r="P282"/>
  <c r="BI280"/>
  <c r="BH280"/>
  <c r="BG280"/>
  <c r="BF280"/>
  <c r="T280"/>
  <c r="R280"/>
  <c r="P280"/>
  <c r="BI278"/>
  <c r="BH278"/>
  <c r="BG278"/>
  <c r="BF278"/>
  <c r="T278"/>
  <c r="R278"/>
  <c r="P278"/>
  <c r="BI273"/>
  <c r="BH273"/>
  <c r="BG273"/>
  <c r="BF273"/>
  <c r="T273"/>
  <c r="R273"/>
  <c r="P273"/>
  <c r="BI271"/>
  <c r="BH271"/>
  <c r="BG271"/>
  <c r="BF271"/>
  <c r="T271"/>
  <c r="R271"/>
  <c r="P271"/>
  <c r="BI269"/>
  <c r="BH269"/>
  <c r="BG269"/>
  <c r="BF269"/>
  <c r="T269"/>
  <c r="R269"/>
  <c r="P269"/>
  <c r="BI267"/>
  <c r="BH267"/>
  <c r="BG267"/>
  <c r="BF267"/>
  <c r="T267"/>
  <c r="R267"/>
  <c r="P267"/>
  <c r="BI265"/>
  <c r="BH265"/>
  <c r="BG265"/>
  <c r="BF265"/>
  <c r="T265"/>
  <c r="R265"/>
  <c r="P265"/>
  <c r="BI263"/>
  <c r="BH263"/>
  <c r="BG263"/>
  <c r="BF263"/>
  <c r="T263"/>
  <c r="R263"/>
  <c r="P263"/>
  <c r="BI261"/>
  <c r="BH261"/>
  <c r="BG261"/>
  <c r="BF261"/>
  <c r="T261"/>
  <c r="R261"/>
  <c r="P261"/>
  <c r="BI259"/>
  <c r="BH259"/>
  <c r="BG259"/>
  <c r="BF259"/>
  <c r="T259"/>
  <c r="R259"/>
  <c r="P259"/>
  <c r="BI254"/>
  <c r="BH254"/>
  <c r="BG254"/>
  <c r="BF254"/>
  <c r="T254"/>
  <c r="R254"/>
  <c r="P254"/>
  <c r="BI252"/>
  <c r="BH252"/>
  <c r="BG252"/>
  <c r="BF252"/>
  <c r="T252"/>
  <c r="R252"/>
  <c r="P252"/>
  <c r="BI250"/>
  <c r="BH250"/>
  <c r="BG250"/>
  <c r="BF250"/>
  <c r="T250"/>
  <c r="R250"/>
  <c r="P250"/>
  <c r="BI248"/>
  <c r="BH248"/>
  <c r="BG248"/>
  <c r="BF248"/>
  <c r="T248"/>
  <c r="R248"/>
  <c r="P248"/>
  <c r="BI246"/>
  <c r="BH246"/>
  <c r="BG246"/>
  <c r="BF246"/>
  <c r="T246"/>
  <c r="R246"/>
  <c r="P246"/>
  <c r="BI244"/>
  <c r="BH244"/>
  <c r="BG244"/>
  <c r="BF244"/>
  <c r="T244"/>
  <c r="R244"/>
  <c r="P244"/>
  <c r="BI242"/>
  <c r="BH242"/>
  <c r="BG242"/>
  <c r="BF242"/>
  <c r="T242"/>
  <c r="R242"/>
  <c r="P242"/>
  <c r="BI240"/>
  <c r="BH240"/>
  <c r="BG240"/>
  <c r="BF240"/>
  <c r="T240"/>
  <c r="R240"/>
  <c r="P240"/>
  <c r="BI238"/>
  <c r="BH238"/>
  <c r="BG238"/>
  <c r="BF238"/>
  <c r="T238"/>
  <c r="R238"/>
  <c r="P238"/>
  <c r="BI236"/>
  <c r="BH236"/>
  <c r="BG236"/>
  <c r="BF236"/>
  <c r="T236"/>
  <c r="R236"/>
  <c r="P236"/>
  <c r="BI231"/>
  <c r="BH231"/>
  <c r="BG231"/>
  <c r="BF231"/>
  <c r="T231"/>
  <c r="R231"/>
  <c r="P231"/>
  <c r="BI229"/>
  <c r="BH229"/>
  <c r="BG229"/>
  <c r="BF229"/>
  <c r="T229"/>
  <c r="R229"/>
  <c r="P229"/>
  <c r="BI227"/>
  <c r="BH227"/>
  <c r="BG227"/>
  <c r="BF227"/>
  <c r="T227"/>
  <c r="R227"/>
  <c r="P227"/>
  <c r="BI225"/>
  <c r="BH225"/>
  <c r="BG225"/>
  <c r="BF225"/>
  <c r="T225"/>
  <c r="R225"/>
  <c r="P225"/>
  <c r="BI223"/>
  <c r="BH223"/>
  <c r="BG223"/>
  <c r="BF223"/>
  <c r="T223"/>
  <c r="R223"/>
  <c r="P223"/>
  <c r="BI220"/>
  <c r="BH220"/>
  <c r="BG220"/>
  <c r="BF220"/>
  <c r="T220"/>
  <c r="R220"/>
  <c r="P220"/>
  <c r="BI217"/>
  <c r="BH217"/>
  <c r="BG217"/>
  <c r="BF217"/>
  <c r="T217"/>
  <c r="R217"/>
  <c r="P217"/>
  <c r="BI214"/>
  <c r="BH214"/>
  <c r="BG214"/>
  <c r="BF214"/>
  <c r="T214"/>
  <c r="R214"/>
  <c r="P214"/>
  <c r="BI211"/>
  <c r="BH211"/>
  <c r="BG211"/>
  <c r="BF211"/>
  <c r="T211"/>
  <c r="R211"/>
  <c r="P211"/>
  <c r="BI209"/>
  <c r="BH209"/>
  <c r="BG209"/>
  <c r="BF209"/>
  <c r="T209"/>
  <c r="R209"/>
  <c r="P209"/>
  <c r="BI206"/>
  <c r="BH206"/>
  <c r="BG206"/>
  <c r="BF206"/>
  <c r="T206"/>
  <c r="R206"/>
  <c r="P206"/>
  <c r="BI203"/>
  <c r="BH203"/>
  <c r="BG203"/>
  <c r="BF203"/>
  <c r="T203"/>
  <c r="R203"/>
  <c r="P203"/>
  <c r="BI201"/>
  <c r="BH201"/>
  <c r="BG201"/>
  <c r="BF201"/>
  <c r="T201"/>
  <c r="R201"/>
  <c r="P201"/>
  <c r="BI199"/>
  <c r="BH199"/>
  <c r="BG199"/>
  <c r="BF199"/>
  <c r="T199"/>
  <c r="R199"/>
  <c r="P199"/>
  <c r="BI197"/>
  <c r="BH197"/>
  <c r="BG197"/>
  <c r="BF197"/>
  <c r="T197"/>
  <c r="R197"/>
  <c r="P197"/>
  <c r="BI195"/>
  <c r="BH195"/>
  <c r="BG195"/>
  <c r="BF195"/>
  <c r="T195"/>
  <c r="R195"/>
  <c r="P195"/>
  <c r="BI193"/>
  <c r="BH193"/>
  <c r="BG193"/>
  <c r="BF193"/>
  <c r="T193"/>
  <c r="R193"/>
  <c r="P193"/>
  <c r="BI191"/>
  <c r="BH191"/>
  <c r="BG191"/>
  <c r="BF191"/>
  <c r="T191"/>
  <c r="R191"/>
  <c r="P191"/>
  <c r="BI189"/>
  <c r="BH189"/>
  <c r="BG189"/>
  <c r="BF189"/>
  <c r="T189"/>
  <c r="R189"/>
  <c r="P189"/>
  <c r="BI187"/>
  <c r="BH187"/>
  <c r="BG187"/>
  <c r="BF187"/>
  <c r="T187"/>
  <c r="R187"/>
  <c r="P187"/>
  <c r="BI182"/>
  <c r="BH182"/>
  <c r="BG182"/>
  <c r="BF182"/>
  <c r="T182"/>
  <c r="R182"/>
  <c r="P182"/>
  <c r="BI180"/>
  <c r="BH180"/>
  <c r="BG180"/>
  <c r="BF180"/>
  <c r="T180"/>
  <c r="R180"/>
  <c r="P180"/>
  <c r="BI178"/>
  <c r="BH178"/>
  <c r="BG178"/>
  <c r="BF178"/>
  <c r="T178"/>
  <c r="R178"/>
  <c r="P178"/>
  <c r="BI176"/>
  <c r="BH176"/>
  <c r="BG176"/>
  <c r="BF176"/>
  <c r="T176"/>
  <c r="R176"/>
  <c r="P176"/>
  <c r="BI174"/>
  <c r="BH174"/>
  <c r="BG174"/>
  <c r="BF174"/>
  <c r="T174"/>
  <c r="R174"/>
  <c r="P174"/>
  <c r="BI172"/>
  <c r="BH172"/>
  <c r="BG172"/>
  <c r="BF172"/>
  <c r="T172"/>
  <c r="R172"/>
  <c r="P172"/>
  <c r="BI170"/>
  <c r="BH170"/>
  <c r="BG170"/>
  <c r="BF170"/>
  <c r="T170"/>
  <c r="R170"/>
  <c r="P170"/>
  <c r="BI168"/>
  <c r="BH168"/>
  <c r="BG168"/>
  <c r="BF168"/>
  <c r="T168"/>
  <c r="R168"/>
  <c r="P168"/>
  <c r="BI166"/>
  <c r="BH166"/>
  <c r="BG166"/>
  <c r="BF166"/>
  <c r="T166"/>
  <c r="R166"/>
  <c r="P166"/>
  <c r="BI161"/>
  <c r="BH161"/>
  <c r="BG161"/>
  <c r="BF161"/>
  <c r="T161"/>
  <c r="R161"/>
  <c r="P161"/>
  <c r="BI156"/>
  <c r="BH156"/>
  <c r="BG156"/>
  <c r="BF156"/>
  <c r="T156"/>
  <c r="R156"/>
  <c r="P156"/>
  <c r="BI152"/>
  <c r="BH152"/>
  <c r="BG152"/>
  <c r="BF152"/>
  <c r="T152"/>
  <c r="R152"/>
  <c r="P152"/>
  <c r="BI148"/>
  <c r="BH148"/>
  <c r="BG148"/>
  <c r="BF148"/>
  <c r="T148"/>
  <c r="R148"/>
  <c r="P148"/>
  <c r="BI146"/>
  <c r="BH146"/>
  <c r="BG146"/>
  <c r="BF146"/>
  <c r="T146"/>
  <c r="R146"/>
  <c r="P146"/>
  <c r="BI141"/>
  <c r="BH141"/>
  <c r="BG141"/>
  <c r="BF141"/>
  <c r="T141"/>
  <c r="R141"/>
  <c r="P141"/>
  <c r="BI137"/>
  <c r="BH137"/>
  <c r="BG137"/>
  <c r="BF137"/>
  <c r="T137"/>
  <c r="T136"/>
  <c r="R137"/>
  <c r="R136" s="1"/>
  <c r="P137"/>
  <c r="P136"/>
  <c r="J130"/>
  <c r="F130"/>
  <c r="F128"/>
  <c r="E126"/>
  <c r="J93"/>
  <c r="F93"/>
  <c r="F91"/>
  <c r="E89"/>
  <c r="J26"/>
  <c r="E26"/>
  <c r="J94" s="1"/>
  <c r="J25"/>
  <c r="J20"/>
  <c r="E20"/>
  <c r="F131" s="1"/>
  <c r="J19"/>
  <c r="J14"/>
  <c r="J91" s="1"/>
  <c r="E7"/>
  <c r="E122" s="1"/>
  <c r="J37" i="5"/>
  <c r="J36"/>
  <c r="AY98" i="1" s="1"/>
  <c r="J35" i="5"/>
  <c r="AX98" i="1"/>
  <c r="BI323" i="5"/>
  <c r="BH323"/>
  <c r="BG323"/>
  <c r="BF323"/>
  <c r="T323"/>
  <c r="R323"/>
  <c r="P323"/>
  <c r="BI321"/>
  <c r="BH321"/>
  <c r="BG321"/>
  <c r="BF321"/>
  <c r="T321"/>
  <c r="R321"/>
  <c r="P321"/>
  <c r="BI317"/>
  <c r="BH317"/>
  <c r="BG317"/>
  <c r="BF317"/>
  <c r="T317"/>
  <c r="R317"/>
  <c r="P317"/>
  <c r="BI313"/>
  <c r="BH313"/>
  <c r="BG313"/>
  <c r="BF313"/>
  <c r="T313"/>
  <c r="R313"/>
  <c r="P313"/>
  <c r="BI309"/>
  <c r="BH309"/>
  <c r="BG309"/>
  <c r="BF309"/>
  <c r="T309"/>
  <c r="R309"/>
  <c r="P309"/>
  <c r="BI305"/>
  <c r="BH305"/>
  <c r="BG305"/>
  <c r="BF305"/>
  <c r="T305"/>
  <c r="R305"/>
  <c r="P305"/>
  <c r="BI303"/>
  <c r="BH303"/>
  <c r="BG303"/>
  <c r="BF303"/>
  <c r="T303"/>
  <c r="R303"/>
  <c r="P303"/>
  <c r="BI299"/>
  <c r="BH299"/>
  <c r="BG299"/>
  <c r="BF299"/>
  <c r="T299"/>
  <c r="R299"/>
  <c r="P299"/>
  <c r="BI295"/>
  <c r="BH295"/>
  <c r="BG295"/>
  <c r="BF295"/>
  <c r="T295"/>
  <c r="R295"/>
  <c r="P295"/>
  <c r="BI291"/>
  <c r="BH291"/>
  <c r="BG291"/>
  <c r="BF291"/>
  <c r="T291"/>
  <c r="R291"/>
  <c r="P291"/>
  <c r="BI287"/>
  <c r="BH287"/>
  <c r="BG287"/>
  <c r="BF287"/>
  <c r="T287"/>
  <c r="R287"/>
  <c r="P287"/>
  <c r="BI283"/>
  <c r="BH283"/>
  <c r="BG283"/>
  <c r="BF283"/>
  <c r="T283"/>
  <c r="R283"/>
  <c r="P283"/>
  <c r="BI279"/>
  <c r="BH279"/>
  <c r="BG279"/>
  <c r="BF279"/>
  <c r="T279"/>
  <c r="R279"/>
  <c r="P279"/>
  <c r="BI275"/>
  <c r="BH275"/>
  <c r="BG275"/>
  <c r="BF275"/>
  <c r="T275"/>
  <c r="R275"/>
  <c r="P275"/>
  <c r="BI271"/>
  <c r="BH271"/>
  <c r="BG271"/>
  <c r="BF271"/>
  <c r="T271"/>
  <c r="R271"/>
  <c r="P271"/>
  <c r="BI267"/>
  <c r="BH267"/>
  <c r="BG267"/>
  <c r="BF267"/>
  <c r="T267"/>
  <c r="R267"/>
  <c r="P267"/>
  <c r="BI263"/>
  <c r="BH263"/>
  <c r="BG263"/>
  <c r="BF263"/>
  <c r="T263"/>
  <c r="R263"/>
  <c r="P263"/>
  <c r="BI259"/>
  <c r="BH259"/>
  <c r="BG259"/>
  <c r="BF259"/>
  <c r="T259"/>
  <c r="R259"/>
  <c r="P259"/>
  <c r="BI256"/>
  <c r="BH256"/>
  <c r="BG256"/>
  <c r="BF256"/>
  <c r="T256"/>
  <c r="R256"/>
  <c r="P256"/>
  <c r="BI251"/>
  <c r="BH251"/>
  <c r="BG251"/>
  <c r="BF251"/>
  <c r="T251"/>
  <c r="R251"/>
  <c r="P251"/>
  <c r="BI246"/>
  <c r="BH246"/>
  <c r="BG246"/>
  <c r="BF246"/>
  <c r="T246"/>
  <c r="R246"/>
  <c r="P246"/>
  <c r="BI241"/>
  <c r="BH241"/>
  <c r="BG241"/>
  <c r="BF241"/>
  <c r="T241"/>
  <c r="R241"/>
  <c r="P241"/>
  <c r="BI236"/>
  <c r="BH236"/>
  <c r="BG236"/>
  <c r="BF236"/>
  <c r="T236"/>
  <c r="R236"/>
  <c r="P236"/>
  <c r="BI231"/>
  <c r="BH231"/>
  <c r="BG231"/>
  <c r="BF231"/>
  <c r="T231"/>
  <c r="R231"/>
  <c r="P231"/>
  <c r="BI226"/>
  <c r="BH226"/>
  <c r="BG226"/>
  <c r="BF226"/>
  <c r="T226"/>
  <c r="R226"/>
  <c r="P226"/>
  <c r="BI221"/>
  <c r="BH221"/>
  <c r="BG221"/>
  <c r="BF221"/>
  <c r="T221"/>
  <c r="R221"/>
  <c r="P221"/>
  <c r="BI216"/>
  <c r="BH216"/>
  <c r="BG216"/>
  <c r="BF216"/>
  <c r="T216"/>
  <c r="R216"/>
  <c r="P216"/>
  <c r="BI212"/>
  <c r="BH212"/>
  <c r="BG212"/>
  <c r="BF212"/>
  <c r="T212"/>
  <c r="R212"/>
  <c r="P212"/>
  <c r="BI210"/>
  <c r="BH210"/>
  <c r="BG210"/>
  <c r="BF210"/>
  <c r="T210"/>
  <c r="R210"/>
  <c r="P210"/>
  <c r="BI205"/>
  <c r="BH205"/>
  <c r="BG205"/>
  <c r="BF205"/>
  <c r="T205"/>
  <c r="R205"/>
  <c r="P205"/>
  <c r="BI200"/>
  <c r="BH200"/>
  <c r="BG200"/>
  <c r="BF200"/>
  <c r="T200"/>
  <c r="R200"/>
  <c r="P200"/>
  <c r="BI195"/>
  <c r="BH195"/>
  <c r="BG195"/>
  <c r="BF195"/>
  <c r="T195"/>
  <c r="R195"/>
  <c r="P195"/>
  <c r="BI190"/>
  <c r="BH190"/>
  <c r="BG190"/>
  <c r="BF190"/>
  <c r="T190"/>
  <c r="R190"/>
  <c r="P190"/>
  <c r="BI185"/>
  <c r="BH185"/>
  <c r="BG185"/>
  <c r="BF185"/>
  <c r="T185"/>
  <c r="R185"/>
  <c r="P185"/>
  <c r="BI180"/>
  <c r="BH180"/>
  <c r="BG180"/>
  <c r="BF180"/>
  <c r="T180"/>
  <c r="R180"/>
  <c r="P180"/>
  <c r="BI176"/>
  <c r="BH176"/>
  <c r="BG176"/>
  <c r="BF176"/>
  <c r="T176"/>
  <c r="R176"/>
  <c r="P176"/>
  <c r="BI172"/>
  <c r="BH172"/>
  <c r="BG172"/>
  <c r="BF172"/>
  <c r="T172"/>
  <c r="R172"/>
  <c r="P172"/>
  <c r="BI168"/>
  <c r="BH168"/>
  <c r="BG168"/>
  <c r="BF168"/>
  <c r="T168"/>
  <c r="R168"/>
  <c r="P168"/>
  <c r="BI163"/>
  <c r="BH163"/>
  <c r="BG163"/>
  <c r="BF163"/>
  <c r="T163"/>
  <c r="R163"/>
  <c r="P163"/>
  <c r="BI158"/>
  <c r="BH158"/>
  <c r="BG158"/>
  <c r="BF158"/>
  <c r="T158"/>
  <c r="R158"/>
  <c r="P158"/>
  <c r="BI153"/>
  <c r="BH153"/>
  <c r="BG153"/>
  <c r="BF153"/>
  <c r="T153"/>
  <c r="R153"/>
  <c r="P153"/>
  <c r="BI149"/>
  <c r="BH149"/>
  <c r="BG149"/>
  <c r="BF149"/>
  <c r="T149"/>
  <c r="R149"/>
  <c r="P149"/>
  <c r="BI145"/>
  <c r="BH145"/>
  <c r="BG145"/>
  <c r="BF145"/>
  <c r="T145"/>
  <c r="R145"/>
  <c r="P145"/>
  <c r="BI141"/>
  <c r="BH141"/>
  <c r="BG141"/>
  <c r="BF141"/>
  <c r="T141"/>
  <c r="R141"/>
  <c r="P141"/>
  <c r="BI136"/>
  <c r="BH136"/>
  <c r="BG136"/>
  <c r="BF136"/>
  <c r="T136"/>
  <c r="R136"/>
  <c r="P136"/>
  <c r="BI131"/>
  <c r="BH131"/>
  <c r="BG131"/>
  <c r="BF131"/>
  <c r="T131"/>
  <c r="R131"/>
  <c r="P131"/>
  <c r="BI126"/>
  <c r="BH126"/>
  <c r="BG126"/>
  <c r="BF126"/>
  <c r="T126"/>
  <c r="R126"/>
  <c r="P126"/>
  <c r="BI122"/>
  <c r="BH122"/>
  <c r="BG122"/>
  <c r="BF122"/>
  <c r="T122"/>
  <c r="R122"/>
  <c r="P122"/>
  <c r="J116"/>
  <c r="F116"/>
  <c r="F114"/>
  <c r="E112"/>
  <c r="J91"/>
  <c r="F91"/>
  <c r="F89"/>
  <c r="E87"/>
  <c r="J24"/>
  <c r="E24"/>
  <c r="J117" s="1"/>
  <c r="J23"/>
  <c r="J18"/>
  <c r="E18"/>
  <c r="F117" s="1"/>
  <c r="J17"/>
  <c r="J12"/>
  <c r="J89" s="1"/>
  <c r="E7"/>
  <c r="E85" s="1"/>
  <c r="J37" i="4"/>
  <c r="J36"/>
  <c r="AY97" i="1"/>
  <c r="J35" i="4"/>
  <c r="AX97" i="1"/>
  <c r="BI251" i="4"/>
  <c r="BH251"/>
  <c r="BG251"/>
  <c r="BF251"/>
  <c r="T251"/>
  <c r="R251"/>
  <c r="P251"/>
  <c r="BI249"/>
  <c r="BH249"/>
  <c r="BG249"/>
  <c r="BF249"/>
  <c r="T249"/>
  <c r="R249"/>
  <c r="P249"/>
  <c r="BI247"/>
  <c r="BH247"/>
  <c r="BG247"/>
  <c r="BF247"/>
  <c r="T247"/>
  <c r="R247"/>
  <c r="P247"/>
  <c r="BI245"/>
  <c r="BH245"/>
  <c r="BG245"/>
  <c r="BF245"/>
  <c r="T245"/>
  <c r="R245"/>
  <c r="P245"/>
  <c r="BI243"/>
  <c r="BH243"/>
  <c r="BG243"/>
  <c r="BF243"/>
  <c r="T243"/>
  <c r="R243"/>
  <c r="P243"/>
  <c r="BI241"/>
  <c r="BH241"/>
  <c r="BG241"/>
  <c r="BF241"/>
  <c r="T241"/>
  <c r="R241"/>
  <c r="P241"/>
  <c r="BI239"/>
  <c r="BH239"/>
  <c r="BG239"/>
  <c r="BF239"/>
  <c r="T239"/>
  <c r="R239"/>
  <c r="P239"/>
  <c r="BI237"/>
  <c r="BH237"/>
  <c r="BG237"/>
  <c r="BF237"/>
  <c r="T237"/>
  <c r="R237"/>
  <c r="P237"/>
  <c r="BI234"/>
  <c r="BH234"/>
  <c r="BG234"/>
  <c r="BF234"/>
  <c r="T234"/>
  <c r="R234"/>
  <c r="P234"/>
  <c r="BI232"/>
  <c r="BH232"/>
  <c r="BG232"/>
  <c r="BF232"/>
  <c r="T232"/>
  <c r="R232"/>
  <c r="P232"/>
  <c r="BI230"/>
  <c r="BH230"/>
  <c r="BG230"/>
  <c r="BF230"/>
  <c r="T230"/>
  <c r="R230"/>
  <c r="P230"/>
  <c r="BI227"/>
  <c r="BH227"/>
  <c r="BG227"/>
  <c r="BF227"/>
  <c r="T227"/>
  <c r="R227"/>
  <c r="P227"/>
  <c r="BI225"/>
  <c r="BH225"/>
  <c r="BG225"/>
  <c r="BF225"/>
  <c r="T225"/>
  <c r="R225"/>
  <c r="P225"/>
  <c r="BI223"/>
  <c r="BH223"/>
  <c r="BG223"/>
  <c r="BF223"/>
  <c r="T223"/>
  <c r="R223"/>
  <c r="P223"/>
  <c r="BI221"/>
  <c r="BH221"/>
  <c r="BG221"/>
  <c r="BF221"/>
  <c r="T221"/>
  <c r="R221"/>
  <c r="P221"/>
  <c r="BI219"/>
  <c r="BH219"/>
  <c r="BG219"/>
  <c r="BF219"/>
  <c r="T219"/>
  <c r="R219"/>
  <c r="P219"/>
  <c r="BI217"/>
  <c r="BH217"/>
  <c r="BG217"/>
  <c r="BF217"/>
  <c r="T217"/>
  <c r="R217"/>
  <c r="P217"/>
  <c r="BI215"/>
  <c r="BH215"/>
  <c r="BG215"/>
  <c r="BF215"/>
  <c r="T215"/>
  <c r="R215"/>
  <c r="P215"/>
  <c r="BI213"/>
  <c r="BH213"/>
  <c r="BG213"/>
  <c r="BF213"/>
  <c r="T213"/>
  <c r="R213"/>
  <c r="P213"/>
  <c r="BI211"/>
  <c r="BH211"/>
  <c r="BG211"/>
  <c r="BF211"/>
  <c r="T211"/>
  <c r="R211"/>
  <c r="P211"/>
  <c r="BI209"/>
  <c r="BH209"/>
  <c r="BG209"/>
  <c r="BF209"/>
  <c r="T209"/>
  <c r="R209"/>
  <c r="P209"/>
  <c r="BI207"/>
  <c r="BH207"/>
  <c r="BG207"/>
  <c r="BF207"/>
  <c r="T207"/>
  <c r="R207"/>
  <c r="P207"/>
  <c r="BI205"/>
  <c r="BH205"/>
  <c r="BG205"/>
  <c r="BF205"/>
  <c r="T205"/>
  <c r="R205"/>
  <c r="P205"/>
  <c r="BI203"/>
  <c r="BH203"/>
  <c r="BG203"/>
  <c r="BF203"/>
  <c r="T203"/>
  <c r="R203"/>
  <c r="P203"/>
  <c r="BI201"/>
  <c r="BH201"/>
  <c r="BG201"/>
  <c r="BF201"/>
  <c r="T201"/>
  <c r="R201"/>
  <c r="P201"/>
  <c r="BI199"/>
  <c r="BH199"/>
  <c r="BG199"/>
  <c r="BF199"/>
  <c r="T199"/>
  <c r="R199"/>
  <c r="P199"/>
  <c r="BI197"/>
  <c r="BH197"/>
  <c r="BG197"/>
  <c r="BF197"/>
  <c r="T197"/>
  <c r="R197"/>
  <c r="P197"/>
  <c r="BI195"/>
  <c r="BH195"/>
  <c r="BG195"/>
  <c r="BF195"/>
  <c r="T195"/>
  <c r="R195"/>
  <c r="P195"/>
  <c r="BI193"/>
  <c r="BH193"/>
  <c r="BG193"/>
  <c r="BF193"/>
  <c r="T193"/>
  <c r="R193"/>
  <c r="P193"/>
  <c r="BI191"/>
  <c r="BH191"/>
  <c r="BG191"/>
  <c r="BF191"/>
  <c r="T191"/>
  <c r="R191"/>
  <c r="P191"/>
  <c r="BI189"/>
  <c r="BH189"/>
  <c r="BG189"/>
  <c r="BF189"/>
  <c r="T189"/>
  <c r="R189"/>
  <c r="P189"/>
  <c r="BI187"/>
  <c r="BH187"/>
  <c r="BG187"/>
  <c r="BF187"/>
  <c r="T187"/>
  <c r="R187"/>
  <c r="P187"/>
  <c r="BI185"/>
  <c r="BH185"/>
  <c r="BG185"/>
  <c r="BF185"/>
  <c r="T185"/>
  <c r="R185"/>
  <c r="P185"/>
  <c r="BI182"/>
  <c r="BH182"/>
  <c r="BG182"/>
  <c r="BF182"/>
  <c r="T182"/>
  <c r="R182"/>
  <c r="P182"/>
  <c r="BI180"/>
  <c r="BH180"/>
  <c r="BG180"/>
  <c r="BF180"/>
  <c r="T180"/>
  <c r="R180"/>
  <c r="P180"/>
  <c r="BI178"/>
  <c r="BH178"/>
  <c r="BG178"/>
  <c r="BF178"/>
  <c r="T178"/>
  <c r="R178"/>
  <c r="P178"/>
  <c r="BI176"/>
  <c r="BH176"/>
  <c r="BG176"/>
  <c r="BF176"/>
  <c r="T176"/>
  <c r="R176"/>
  <c r="P176"/>
  <c r="BI174"/>
  <c r="BH174"/>
  <c r="BG174"/>
  <c r="BF174"/>
  <c r="T174"/>
  <c r="R174"/>
  <c r="P174"/>
  <c r="BI172"/>
  <c r="BH172"/>
  <c r="BG172"/>
  <c r="BF172"/>
  <c r="T172"/>
  <c r="R172"/>
  <c r="P172"/>
  <c r="BI170"/>
  <c r="BH170"/>
  <c r="BG170"/>
  <c r="BF170"/>
  <c r="T170"/>
  <c r="R170"/>
  <c r="P170"/>
  <c r="BI168"/>
  <c r="BH168"/>
  <c r="BG168"/>
  <c r="BF168"/>
  <c r="T168"/>
  <c r="R168"/>
  <c r="P168"/>
  <c r="BI166"/>
  <c r="BH166"/>
  <c r="BG166"/>
  <c r="BF166"/>
  <c r="T166"/>
  <c r="R166"/>
  <c r="P166"/>
  <c r="BI164"/>
  <c r="BH164"/>
  <c r="BG164"/>
  <c r="BF164"/>
  <c r="T164"/>
  <c r="R164"/>
  <c r="P164"/>
  <c r="BI162"/>
  <c r="BH162"/>
  <c r="BG162"/>
  <c r="BF162"/>
  <c r="T162"/>
  <c r="R162"/>
  <c r="P162"/>
  <c r="BI160"/>
  <c r="BH160"/>
  <c r="BG160"/>
  <c r="BF160"/>
  <c r="T160"/>
  <c r="R160"/>
  <c r="P160"/>
  <c r="BI158"/>
  <c r="BH158"/>
  <c r="BG158"/>
  <c r="BF158"/>
  <c r="T158"/>
  <c r="R158"/>
  <c r="P158"/>
  <c r="BI156"/>
  <c r="BH156"/>
  <c r="BG156"/>
  <c r="BF156"/>
  <c r="T156"/>
  <c r="R156"/>
  <c r="P156"/>
  <c r="BI154"/>
  <c r="BH154"/>
  <c r="BG154"/>
  <c r="BF154"/>
  <c r="T154"/>
  <c r="R154"/>
  <c r="P154"/>
  <c r="BI152"/>
  <c r="BH152"/>
  <c r="BG152"/>
  <c r="BF152"/>
  <c r="T152"/>
  <c r="R152"/>
  <c r="P152"/>
  <c r="BI150"/>
  <c r="BH150"/>
  <c r="BG150"/>
  <c r="BF150"/>
  <c r="T150"/>
  <c r="R150"/>
  <c r="P150"/>
  <c r="BI148"/>
  <c r="BH148"/>
  <c r="BG148"/>
  <c r="BF148"/>
  <c r="T148"/>
  <c r="R148"/>
  <c r="P148"/>
  <c r="BI146"/>
  <c r="BH146"/>
  <c r="BG146"/>
  <c r="BF146"/>
  <c r="T146"/>
  <c r="R146"/>
  <c r="P146"/>
  <c r="BI144"/>
  <c r="BH144"/>
  <c r="BG144"/>
  <c r="BF144"/>
  <c r="T144"/>
  <c r="R144"/>
  <c r="P144"/>
  <c r="BI142"/>
  <c r="BH142"/>
  <c r="BG142"/>
  <c r="BF142"/>
  <c r="T142"/>
  <c r="R142"/>
  <c r="P142"/>
  <c r="BI140"/>
  <c r="BH140"/>
  <c r="BG140"/>
  <c r="BF140"/>
  <c r="T140"/>
  <c r="R140"/>
  <c r="P140"/>
  <c r="BI138"/>
  <c r="BH138"/>
  <c r="BG138"/>
  <c r="BF138"/>
  <c r="T138"/>
  <c r="R138"/>
  <c r="P138"/>
  <c r="BI136"/>
  <c r="BH136"/>
  <c r="BG136"/>
  <c r="BF136"/>
  <c r="T136"/>
  <c r="R136"/>
  <c r="P136"/>
  <c r="BI134"/>
  <c r="BH134"/>
  <c r="BG134"/>
  <c r="BF134"/>
  <c r="T134"/>
  <c r="R134"/>
  <c r="P134"/>
  <c r="BI132"/>
  <c r="BH132"/>
  <c r="BG132"/>
  <c r="BF132"/>
  <c r="T132"/>
  <c r="R132"/>
  <c r="P132"/>
  <c r="BI130"/>
  <c r="BH130"/>
  <c r="BG130"/>
  <c r="BF130"/>
  <c r="T130"/>
  <c r="R130"/>
  <c r="P130"/>
  <c r="BI128"/>
  <c r="BH128"/>
  <c r="BG128"/>
  <c r="BF128"/>
  <c r="T128"/>
  <c r="R128"/>
  <c r="P128"/>
  <c r="BI126"/>
  <c r="BH126"/>
  <c r="BG126"/>
  <c r="BF126"/>
  <c r="T126"/>
  <c r="R126"/>
  <c r="P126"/>
  <c r="BI124"/>
  <c r="BH124"/>
  <c r="BG124"/>
  <c r="BF124"/>
  <c r="T124"/>
  <c r="R124"/>
  <c r="P124"/>
  <c r="J117"/>
  <c r="F117"/>
  <c r="F115"/>
  <c r="E113"/>
  <c r="J91"/>
  <c r="F91"/>
  <c r="F89"/>
  <c r="E87"/>
  <c r="J24"/>
  <c r="E24"/>
  <c r="J118" s="1"/>
  <c r="J23"/>
  <c r="J18"/>
  <c r="E18"/>
  <c r="F118" s="1"/>
  <c r="J17"/>
  <c r="J12"/>
  <c r="J115" s="1"/>
  <c r="E7"/>
  <c r="E111" s="1"/>
  <c r="J123" i="3"/>
  <c r="J37"/>
  <c r="J36"/>
  <c r="AY96" i="1"/>
  <c r="J35" i="3"/>
  <c r="AX96" i="1"/>
  <c r="BI313" i="3"/>
  <c r="BH313"/>
  <c r="BG313"/>
  <c r="BF313"/>
  <c r="T313"/>
  <c r="R313"/>
  <c r="P313"/>
  <c r="BI310"/>
  <c r="BH310"/>
  <c r="BG310"/>
  <c r="BF310"/>
  <c r="T310"/>
  <c r="R310"/>
  <c r="P310"/>
  <c r="BI308"/>
  <c r="BH308"/>
  <c r="BG308"/>
  <c r="BF308"/>
  <c r="T308"/>
  <c r="R308"/>
  <c r="P308"/>
  <c r="BI306"/>
  <c r="BH306"/>
  <c r="BG306"/>
  <c r="BF306"/>
  <c r="T306"/>
  <c r="R306"/>
  <c r="P306"/>
  <c r="BI304"/>
  <c r="BH304"/>
  <c r="BG304"/>
  <c r="BF304"/>
  <c r="T304"/>
  <c r="R304"/>
  <c r="P304"/>
  <c r="BI301"/>
  <c r="BH301"/>
  <c r="BG301"/>
  <c r="BF301"/>
  <c r="T301"/>
  <c r="R301"/>
  <c r="P301"/>
  <c r="BI299"/>
  <c r="BH299"/>
  <c r="BG299"/>
  <c r="BF299"/>
  <c r="T299"/>
  <c r="R299"/>
  <c r="P299"/>
  <c r="BI297"/>
  <c r="BH297"/>
  <c r="BG297"/>
  <c r="BF297"/>
  <c r="T297"/>
  <c r="R297"/>
  <c r="P297"/>
  <c r="BI295"/>
  <c r="BH295"/>
  <c r="BG295"/>
  <c r="BF295"/>
  <c r="T295"/>
  <c r="R295"/>
  <c r="P295"/>
  <c r="BI293"/>
  <c r="BH293"/>
  <c r="BG293"/>
  <c r="BF293"/>
  <c r="T293"/>
  <c r="R293"/>
  <c r="P293"/>
  <c r="BI291"/>
  <c r="BH291"/>
  <c r="BG291"/>
  <c r="BF291"/>
  <c r="T291"/>
  <c r="R291"/>
  <c r="P291"/>
  <c r="BI289"/>
  <c r="BH289"/>
  <c r="BG289"/>
  <c r="BF289"/>
  <c r="T289"/>
  <c r="R289"/>
  <c r="P289"/>
  <c r="BI287"/>
  <c r="BH287"/>
  <c r="BG287"/>
  <c r="BF287"/>
  <c r="T287"/>
  <c r="R287"/>
  <c r="P287"/>
  <c r="BI285"/>
  <c r="BH285"/>
  <c r="BG285"/>
  <c r="BF285"/>
  <c r="T285"/>
  <c r="R285"/>
  <c r="P285"/>
  <c r="BI283"/>
  <c r="BH283"/>
  <c r="BG283"/>
  <c r="BF283"/>
  <c r="T283"/>
  <c r="R283"/>
  <c r="P283"/>
  <c r="BI281"/>
  <c r="BH281"/>
  <c r="BG281"/>
  <c r="BF281"/>
  <c r="T281"/>
  <c r="R281"/>
  <c r="P281"/>
  <c r="BI279"/>
  <c r="BH279"/>
  <c r="BG279"/>
  <c r="BF279"/>
  <c r="T279"/>
  <c r="R279"/>
  <c r="P279"/>
  <c r="BI275"/>
  <c r="BH275"/>
  <c r="BG275"/>
  <c r="BF275"/>
  <c r="T275"/>
  <c r="R275"/>
  <c r="P275"/>
  <c r="BI272"/>
  <c r="BH272"/>
  <c r="BG272"/>
  <c r="BF272"/>
  <c r="T272"/>
  <c r="R272"/>
  <c r="P272"/>
  <c r="BI270"/>
  <c r="BH270"/>
  <c r="BG270"/>
  <c r="BF270"/>
  <c r="T270"/>
  <c r="R270"/>
  <c r="P270"/>
  <c r="BI268"/>
  <c r="BH268"/>
  <c r="BG268"/>
  <c r="BF268"/>
  <c r="T268"/>
  <c r="R268"/>
  <c r="P268"/>
  <c r="BI266"/>
  <c r="BH266"/>
  <c r="BG266"/>
  <c r="BF266"/>
  <c r="T266"/>
  <c r="R266"/>
  <c r="P266"/>
  <c r="BI264"/>
  <c r="BH264"/>
  <c r="BG264"/>
  <c r="BF264"/>
  <c r="T264"/>
  <c r="R264"/>
  <c r="P264"/>
  <c r="BI262"/>
  <c r="BH262"/>
  <c r="BG262"/>
  <c r="BF262"/>
  <c r="T262"/>
  <c r="R262"/>
  <c r="P262"/>
  <c r="BI260"/>
  <c r="BH260"/>
  <c r="BG260"/>
  <c r="BF260"/>
  <c r="T260"/>
  <c r="R260"/>
  <c r="P260"/>
  <c r="BI258"/>
  <c r="BH258"/>
  <c r="BG258"/>
  <c r="BF258"/>
  <c r="T258"/>
  <c r="R258"/>
  <c r="P258"/>
  <c r="BI255"/>
  <c r="BH255"/>
  <c r="BG255"/>
  <c r="BF255"/>
  <c r="T255"/>
  <c r="R255"/>
  <c r="P255"/>
  <c r="BI252"/>
  <c r="BH252"/>
  <c r="BG252"/>
  <c r="BF252"/>
  <c r="T252"/>
  <c r="R252"/>
  <c r="P252"/>
  <c r="BI249"/>
  <c r="BH249"/>
  <c r="BG249"/>
  <c r="BF249"/>
  <c r="T249"/>
  <c r="R249"/>
  <c r="P249"/>
  <c r="BI247"/>
  <c r="BH247"/>
  <c r="BG247"/>
  <c r="BF247"/>
  <c r="T247"/>
  <c r="R247"/>
  <c r="P247"/>
  <c r="BI245"/>
  <c r="BH245"/>
  <c r="BG245"/>
  <c r="BF245"/>
  <c r="T245"/>
  <c r="R245"/>
  <c r="P245"/>
  <c r="BI243"/>
  <c r="BH243"/>
  <c r="BG243"/>
  <c r="BF243"/>
  <c r="T243"/>
  <c r="R243"/>
  <c r="P243"/>
  <c r="BI241"/>
  <c r="BH241"/>
  <c r="BG241"/>
  <c r="BF241"/>
  <c r="T241"/>
  <c r="R241"/>
  <c r="P241"/>
  <c r="BI239"/>
  <c r="BH239"/>
  <c r="BG239"/>
  <c r="BF239"/>
  <c r="T239"/>
  <c r="R239"/>
  <c r="P239"/>
  <c r="BI237"/>
  <c r="BH237"/>
  <c r="BG237"/>
  <c r="BF237"/>
  <c r="T237"/>
  <c r="R237"/>
  <c r="P237"/>
  <c r="BI235"/>
  <c r="BH235"/>
  <c r="BG235"/>
  <c r="BF235"/>
  <c r="T235"/>
  <c r="R235"/>
  <c r="P235"/>
  <c r="BI233"/>
  <c r="BH233"/>
  <c r="BG233"/>
  <c r="BF233"/>
  <c r="T233"/>
  <c r="R233"/>
  <c r="P233"/>
  <c r="BI231"/>
  <c r="BH231"/>
  <c r="BG231"/>
  <c r="BF231"/>
  <c r="T231"/>
  <c r="R231"/>
  <c r="P231"/>
  <c r="BI229"/>
  <c r="BH229"/>
  <c r="BG229"/>
  <c r="BF229"/>
  <c r="T229"/>
  <c r="R229"/>
  <c r="P229"/>
  <c r="BI227"/>
  <c r="BH227"/>
  <c r="BG227"/>
  <c r="BF227"/>
  <c r="T227"/>
  <c r="R227"/>
  <c r="P227"/>
  <c r="BI225"/>
  <c r="BH225"/>
  <c r="BG225"/>
  <c r="BF225"/>
  <c r="T225"/>
  <c r="R225"/>
  <c r="P225"/>
  <c r="BI223"/>
  <c r="BH223"/>
  <c r="BG223"/>
  <c r="BF223"/>
  <c r="T223"/>
  <c r="R223"/>
  <c r="P223"/>
  <c r="BI221"/>
  <c r="BH221"/>
  <c r="BG221"/>
  <c r="BF221"/>
  <c r="T221"/>
  <c r="R221"/>
  <c r="P221"/>
  <c r="BI219"/>
  <c r="BH219"/>
  <c r="BG219"/>
  <c r="BF219"/>
  <c r="T219"/>
  <c r="R219"/>
  <c r="P219"/>
  <c r="BI217"/>
  <c r="BH217"/>
  <c r="BG217"/>
  <c r="BF217"/>
  <c r="T217"/>
  <c r="R217"/>
  <c r="P217"/>
  <c r="BI215"/>
  <c r="BH215"/>
  <c r="BG215"/>
  <c r="BF215"/>
  <c r="T215"/>
  <c r="R215"/>
  <c r="P215"/>
  <c r="BI213"/>
  <c r="BH213"/>
  <c r="BG213"/>
  <c r="BF213"/>
  <c r="T213"/>
  <c r="R213"/>
  <c r="P213"/>
  <c r="BI211"/>
  <c r="BH211"/>
  <c r="BG211"/>
  <c r="BF211"/>
  <c r="T211"/>
  <c r="R211"/>
  <c r="P211"/>
  <c r="BI208"/>
  <c r="BH208"/>
  <c r="BG208"/>
  <c r="BF208"/>
  <c r="T208"/>
  <c r="R208"/>
  <c r="P208"/>
  <c r="BI204"/>
  <c r="BH204"/>
  <c r="BG204"/>
  <c r="BF204"/>
  <c r="T204"/>
  <c r="R204"/>
  <c r="P204"/>
  <c r="BI201"/>
  <c r="BH201"/>
  <c r="BG201"/>
  <c r="BF201"/>
  <c r="T201"/>
  <c r="R201"/>
  <c r="P201"/>
  <c r="BI199"/>
  <c r="BH199"/>
  <c r="BG199"/>
  <c r="BF199"/>
  <c r="T199"/>
  <c r="R199"/>
  <c r="P199"/>
  <c r="BI197"/>
  <c r="BH197"/>
  <c r="BG197"/>
  <c r="BF197"/>
  <c r="T197"/>
  <c r="R197"/>
  <c r="P197"/>
  <c r="BI195"/>
  <c r="BH195"/>
  <c r="BG195"/>
  <c r="BF195"/>
  <c r="T195"/>
  <c r="R195"/>
  <c r="P195"/>
  <c r="BI192"/>
  <c r="BH192"/>
  <c r="BG192"/>
  <c r="BF192"/>
  <c r="T192"/>
  <c r="R192"/>
  <c r="P192"/>
  <c r="BI190"/>
  <c r="BH190"/>
  <c r="BG190"/>
  <c r="BF190"/>
  <c r="T190"/>
  <c r="R190"/>
  <c r="P190"/>
  <c r="BI188"/>
  <c r="BH188"/>
  <c r="BG188"/>
  <c r="BF188"/>
  <c r="T188"/>
  <c r="R188"/>
  <c r="P188"/>
  <c r="BI186"/>
  <c r="BH186"/>
  <c r="BG186"/>
  <c r="BF186"/>
  <c r="T186"/>
  <c r="R186"/>
  <c r="P186"/>
  <c r="BI183"/>
  <c r="BH183"/>
  <c r="BG183"/>
  <c r="BF183"/>
  <c r="T183"/>
  <c r="R183"/>
  <c r="P183"/>
  <c r="BI180"/>
  <c r="BH180"/>
  <c r="BG180"/>
  <c r="BF180"/>
  <c r="T180"/>
  <c r="R180"/>
  <c r="P180"/>
  <c r="BI178"/>
  <c r="BH178"/>
  <c r="BG178"/>
  <c r="BF178"/>
  <c r="T178"/>
  <c r="R178"/>
  <c r="P178"/>
  <c r="BI176"/>
  <c r="BH176"/>
  <c r="BG176"/>
  <c r="BF176"/>
  <c r="T176"/>
  <c r="R176"/>
  <c r="P176"/>
  <c r="BI174"/>
  <c r="BH174"/>
  <c r="BG174"/>
  <c r="BF174"/>
  <c r="T174"/>
  <c r="R174"/>
  <c r="P174"/>
  <c r="BI172"/>
  <c r="BH172"/>
  <c r="BG172"/>
  <c r="BF172"/>
  <c r="T172"/>
  <c r="R172"/>
  <c r="P172"/>
  <c r="BI170"/>
  <c r="BH170"/>
  <c r="BG170"/>
  <c r="BF170"/>
  <c r="T170"/>
  <c r="R170"/>
  <c r="P170"/>
  <c r="BI168"/>
  <c r="BH168"/>
  <c r="BG168"/>
  <c r="BF168"/>
  <c r="T168"/>
  <c r="R168"/>
  <c r="P168"/>
  <c r="BI166"/>
  <c r="BH166"/>
  <c r="BG166"/>
  <c r="BF166"/>
  <c r="T166"/>
  <c r="R166"/>
  <c r="P166"/>
  <c r="BI164"/>
  <c r="BH164"/>
  <c r="BG164"/>
  <c r="BF164"/>
  <c r="T164"/>
  <c r="R164"/>
  <c r="P164"/>
  <c r="BI162"/>
  <c r="BH162"/>
  <c r="BG162"/>
  <c r="BF162"/>
  <c r="T162"/>
  <c r="R162"/>
  <c r="P162"/>
  <c r="BI160"/>
  <c r="BH160"/>
  <c r="BG160"/>
  <c r="BF160"/>
  <c r="T160"/>
  <c r="R160"/>
  <c r="P160"/>
  <c r="BI158"/>
  <c r="BH158"/>
  <c r="BG158"/>
  <c r="BF158"/>
  <c r="T158"/>
  <c r="R158"/>
  <c r="P158"/>
  <c r="BI156"/>
  <c r="BH156"/>
  <c r="BG156"/>
  <c r="BF156"/>
  <c r="T156"/>
  <c r="R156"/>
  <c r="P156"/>
  <c r="BI154"/>
  <c r="BH154"/>
  <c r="BG154"/>
  <c r="BF154"/>
  <c r="T154"/>
  <c r="R154"/>
  <c r="P154"/>
  <c r="BI152"/>
  <c r="BH152"/>
  <c r="BG152"/>
  <c r="BF152"/>
  <c r="T152"/>
  <c r="R152"/>
  <c r="P152"/>
  <c r="BI150"/>
  <c r="BH150"/>
  <c r="BG150"/>
  <c r="BF150"/>
  <c r="T150"/>
  <c r="R150"/>
  <c r="P150"/>
  <c r="BI148"/>
  <c r="BH148"/>
  <c r="BG148"/>
  <c r="BF148"/>
  <c r="T148"/>
  <c r="R148"/>
  <c r="P148"/>
  <c r="BI146"/>
  <c r="BH146"/>
  <c r="BG146"/>
  <c r="BF146"/>
  <c r="T146"/>
  <c r="R146"/>
  <c r="P146"/>
  <c r="BI144"/>
  <c r="BH144"/>
  <c r="BG144"/>
  <c r="BF144"/>
  <c r="T144"/>
  <c r="R144"/>
  <c r="P144"/>
  <c r="BI142"/>
  <c r="BH142"/>
  <c r="BG142"/>
  <c r="BF142"/>
  <c r="T142"/>
  <c r="R142"/>
  <c r="P142"/>
  <c r="BI140"/>
  <c r="BH140"/>
  <c r="BG140"/>
  <c r="BF140"/>
  <c r="T140"/>
  <c r="R140"/>
  <c r="P140"/>
  <c r="BI138"/>
  <c r="BH138"/>
  <c r="BG138"/>
  <c r="BF138"/>
  <c r="T138"/>
  <c r="R138"/>
  <c r="P138"/>
  <c r="BI136"/>
  <c r="BH136"/>
  <c r="BG136"/>
  <c r="BF136"/>
  <c r="T136"/>
  <c r="R136"/>
  <c r="P136"/>
  <c r="BI134"/>
  <c r="BH134"/>
  <c r="BG134"/>
  <c r="BF134"/>
  <c r="T134"/>
  <c r="R134"/>
  <c r="P134"/>
  <c r="BI131"/>
  <c r="BH131"/>
  <c r="BG131"/>
  <c r="BF131"/>
  <c r="T131"/>
  <c r="R131"/>
  <c r="P131"/>
  <c r="BI128"/>
  <c r="BH128"/>
  <c r="BG128"/>
  <c r="BF128"/>
  <c r="T128"/>
  <c r="R128"/>
  <c r="P128"/>
  <c r="BI125"/>
  <c r="BH125"/>
  <c r="BG125"/>
  <c r="BF125"/>
  <c r="T125"/>
  <c r="R125"/>
  <c r="P125"/>
  <c r="J98"/>
  <c r="J117"/>
  <c r="F117"/>
  <c r="F115"/>
  <c r="E113"/>
  <c r="J91"/>
  <c r="F91"/>
  <c r="F89"/>
  <c r="E87"/>
  <c r="J24"/>
  <c r="E24"/>
  <c r="J92" s="1"/>
  <c r="J23"/>
  <c r="J18"/>
  <c r="E18"/>
  <c r="F118" s="1"/>
  <c r="J17"/>
  <c r="J12"/>
  <c r="J89" s="1"/>
  <c r="E7"/>
  <c r="E85"/>
  <c r="J37" i="2"/>
  <c r="J36"/>
  <c r="AY95" i="1" s="1"/>
  <c r="J35" i="2"/>
  <c r="AX95" i="1"/>
  <c r="BI2194" i="2"/>
  <c r="BH2194"/>
  <c r="BG2194"/>
  <c r="BF2194"/>
  <c r="T2194"/>
  <c r="T2193" s="1"/>
  <c r="R2194"/>
  <c r="R2193" s="1"/>
  <c r="P2194"/>
  <c r="P2193" s="1"/>
  <c r="BI2191"/>
  <c r="BH2191"/>
  <c r="BG2191"/>
  <c r="BF2191"/>
  <c r="T2191"/>
  <c r="R2191"/>
  <c r="P2191"/>
  <c r="BI2189"/>
  <c r="BH2189"/>
  <c r="BG2189"/>
  <c r="BF2189"/>
  <c r="T2189"/>
  <c r="R2189"/>
  <c r="P2189"/>
  <c r="BI2187"/>
  <c r="BH2187"/>
  <c r="BG2187"/>
  <c r="BF2187"/>
  <c r="T2187"/>
  <c r="R2187"/>
  <c r="P2187"/>
  <c r="BI2185"/>
  <c r="BH2185"/>
  <c r="BG2185"/>
  <c r="BF2185"/>
  <c r="T2185"/>
  <c r="R2185"/>
  <c r="P2185"/>
  <c r="BI2183"/>
  <c r="BH2183"/>
  <c r="BG2183"/>
  <c r="BF2183"/>
  <c r="T2183"/>
  <c r="R2183"/>
  <c r="P2183"/>
  <c r="BI2178"/>
  <c r="BH2178"/>
  <c r="BG2178"/>
  <c r="BF2178"/>
  <c r="T2178"/>
  <c r="R2178"/>
  <c r="P2178"/>
  <c r="BI2176"/>
  <c r="BH2176"/>
  <c r="BG2176"/>
  <c r="BF2176"/>
  <c r="T2176"/>
  <c r="R2176"/>
  <c r="P2176"/>
  <c r="BI2171"/>
  <c r="BH2171"/>
  <c r="BG2171"/>
  <c r="BF2171"/>
  <c r="T2171"/>
  <c r="R2171"/>
  <c r="P2171"/>
  <c r="BI2169"/>
  <c r="BH2169"/>
  <c r="BG2169"/>
  <c r="BF2169"/>
  <c r="T2169"/>
  <c r="R2169"/>
  <c r="P2169"/>
  <c r="BI2166"/>
  <c r="BH2166"/>
  <c r="BG2166"/>
  <c r="BF2166"/>
  <c r="T2166"/>
  <c r="R2166"/>
  <c r="P2166"/>
  <c r="BI2161"/>
  <c r="BH2161"/>
  <c r="BG2161"/>
  <c r="BF2161"/>
  <c r="T2161"/>
  <c r="R2161"/>
  <c r="P2161"/>
  <c r="BI2147"/>
  <c r="BH2147"/>
  <c r="BG2147"/>
  <c r="BF2147"/>
  <c r="T2147"/>
  <c r="R2147"/>
  <c r="P2147"/>
  <c r="BI2139"/>
  <c r="BH2139"/>
  <c r="BG2139"/>
  <c r="BF2139"/>
  <c r="T2139"/>
  <c r="R2139"/>
  <c r="P2139"/>
  <c r="BI2132"/>
  <c r="BH2132"/>
  <c r="BG2132"/>
  <c r="BF2132"/>
  <c r="T2132"/>
  <c r="R2132"/>
  <c r="P2132"/>
  <c r="BI2115"/>
  <c r="BH2115"/>
  <c r="BG2115"/>
  <c r="BF2115"/>
  <c r="T2115"/>
  <c r="R2115"/>
  <c r="P2115"/>
  <c r="BI2104"/>
  <c r="BH2104"/>
  <c r="BG2104"/>
  <c r="BF2104"/>
  <c r="T2104"/>
  <c r="R2104"/>
  <c r="P2104"/>
  <c r="BI2092"/>
  <c r="BH2092"/>
  <c r="BG2092"/>
  <c r="BF2092"/>
  <c r="T2092"/>
  <c r="R2092"/>
  <c r="P2092"/>
  <c r="BI2081"/>
  <c r="BH2081"/>
  <c r="BG2081"/>
  <c r="BF2081"/>
  <c r="T2081"/>
  <c r="R2081"/>
  <c r="P2081"/>
  <c r="BI2076"/>
  <c r="BH2076"/>
  <c r="BG2076"/>
  <c r="BF2076"/>
  <c r="T2076"/>
  <c r="R2076"/>
  <c r="P2076"/>
  <c r="BI2063"/>
  <c r="BH2063"/>
  <c r="BG2063"/>
  <c r="BF2063"/>
  <c r="T2063"/>
  <c r="R2063"/>
  <c r="P2063"/>
  <c r="BI2053"/>
  <c r="BH2053"/>
  <c r="BG2053"/>
  <c r="BF2053"/>
  <c r="T2053"/>
  <c r="R2053"/>
  <c r="P2053"/>
  <c r="BI2046"/>
  <c r="BH2046"/>
  <c r="BG2046"/>
  <c r="BF2046"/>
  <c r="T2046"/>
  <c r="R2046"/>
  <c r="P2046"/>
  <c r="BI2037"/>
  <c r="BH2037"/>
  <c r="BG2037"/>
  <c r="BF2037"/>
  <c r="T2037"/>
  <c r="R2037"/>
  <c r="P2037"/>
  <c r="BI2032"/>
  <c r="BH2032"/>
  <c r="BG2032"/>
  <c r="BF2032"/>
  <c r="T2032"/>
  <c r="R2032"/>
  <c r="P2032"/>
  <c r="BI2023"/>
  <c r="BH2023"/>
  <c r="BG2023"/>
  <c r="BF2023"/>
  <c r="T2023"/>
  <c r="R2023"/>
  <c r="P2023"/>
  <c r="BI2019"/>
  <c r="BH2019"/>
  <c r="BG2019"/>
  <c r="BF2019"/>
  <c r="T2019"/>
  <c r="R2019"/>
  <c r="P2019"/>
  <c r="BI2014"/>
  <c r="BH2014"/>
  <c r="BG2014"/>
  <c r="BF2014"/>
  <c r="T2014"/>
  <c r="R2014"/>
  <c r="P2014"/>
  <c r="BI2009"/>
  <c r="BH2009"/>
  <c r="BG2009"/>
  <c r="BF2009"/>
  <c r="T2009"/>
  <c r="R2009"/>
  <c r="P2009"/>
  <c r="BI2006"/>
  <c r="BH2006"/>
  <c r="BG2006"/>
  <c r="BF2006"/>
  <c r="T2006"/>
  <c r="R2006"/>
  <c r="P2006"/>
  <c r="BI2001"/>
  <c r="BH2001"/>
  <c r="BG2001"/>
  <c r="BF2001"/>
  <c r="T2001"/>
  <c r="R2001"/>
  <c r="P2001"/>
  <c r="BI1996"/>
  <c r="BH1996"/>
  <c r="BG1996"/>
  <c r="BF1996"/>
  <c r="T1996"/>
  <c r="R1996"/>
  <c r="P1996"/>
  <c r="BI1989"/>
  <c r="BH1989"/>
  <c r="BG1989"/>
  <c r="BF1989"/>
  <c r="T1989"/>
  <c r="R1989"/>
  <c r="P1989"/>
  <c r="BI1984"/>
  <c r="BH1984"/>
  <c r="BG1984"/>
  <c r="BF1984"/>
  <c r="T1984"/>
  <c r="R1984"/>
  <c r="P1984"/>
  <c r="BI1979"/>
  <c r="BH1979"/>
  <c r="BG1979"/>
  <c r="BF1979"/>
  <c r="T1979"/>
  <c r="R1979"/>
  <c r="P1979"/>
  <c r="BI1974"/>
  <c r="BH1974"/>
  <c r="BG1974"/>
  <c r="BF1974"/>
  <c r="T1974"/>
  <c r="R1974"/>
  <c r="P1974"/>
  <c r="BI1969"/>
  <c r="BH1969"/>
  <c r="BG1969"/>
  <c r="BF1969"/>
  <c r="T1969"/>
  <c r="R1969"/>
  <c r="P1969"/>
  <c r="BI1965"/>
  <c r="BH1965"/>
  <c r="BG1965"/>
  <c r="BF1965"/>
  <c r="T1965"/>
  <c r="R1965"/>
  <c r="P1965"/>
  <c r="BI1960"/>
  <c r="BH1960"/>
  <c r="BG1960"/>
  <c r="BF1960"/>
  <c r="T1960"/>
  <c r="R1960"/>
  <c r="P1960"/>
  <c r="BI1955"/>
  <c r="BH1955"/>
  <c r="BG1955"/>
  <c r="BF1955"/>
  <c r="T1955"/>
  <c r="R1955"/>
  <c r="P1955"/>
  <c r="BI1952"/>
  <c r="BH1952"/>
  <c r="BG1952"/>
  <c r="BF1952"/>
  <c r="T1952"/>
  <c r="R1952"/>
  <c r="P1952"/>
  <c r="BI1943"/>
  <c r="BH1943"/>
  <c r="BG1943"/>
  <c r="BF1943"/>
  <c r="T1943"/>
  <c r="R1943"/>
  <c r="P1943"/>
  <c r="BI1939"/>
  <c r="BH1939"/>
  <c r="BG1939"/>
  <c r="BF1939"/>
  <c r="T1939"/>
  <c r="R1939"/>
  <c r="P1939"/>
  <c r="BI1932"/>
  <c r="BH1932"/>
  <c r="BG1932"/>
  <c r="BF1932"/>
  <c r="T1932"/>
  <c r="R1932"/>
  <c r="P1932"/>
  <c r="BI1928"/>
  <c r="BH1928"/>
  <c r="BG1928"/>
  <c r="BF1928"/>
  <c r="T1928"/>
  <c r="R1928"/>
  <c r="P1928"/>
  <c r="BI1921"/>
  <c r="BH1921"/>
  <c r="BG1921"/>
  <c r="BF1921"/>
  <c r="T1921"/>
  <c r="R1921"/>
  <c r="P1921"/>
  <c r="BI1913"/>
  <c r="BH1913"/>
  <c r="BG1913"/>
  <c r="BF1913"/>
  <c r="T1913"/>
  <c r="R1913"/>
  <c r="P1913"/>
  <c r="BI1906"/>
  <c r="BH1906"/>
  <c r="BG1906"/>
  <c r="BF1906"/>
  <c r="T1906"/>
  <c r="R1906"/>
  <c r="P1906"/>
  <c r="BI1897"/>
  <c r="BH1897"/>
  <c r="BG1897"/>
  <c r="BF1897"/>
  <c r="T1897"/>
  <c r="R1897"/>
  <c r="P1897"/>
  <c r="BI1888"/>
  <c r="BH1888"/>
  <c r="BG1888"/>
  <c r="BF1888"/>
  <c r="T1888"/>
  <c r="R1888"/>
  <c r="P1888"/>
  <c r="BI1883"/>
  <c r="BH1883"/>
  <c r="BG1883"/>
  <c r="BF1883"/>
  <c r="T1883"/>
  <c r="R1883"/>
  <c r="P1883"/>
  <c r="BI1878"/>
  <c r="BH1878"/>
  <c r="BG1878"/>
  <c r="BF1878"/>
  <c r="T1878"/>
  <c r="R1878"/>
  <c r="P1878"/>
  <c r="BI1874"/>
  <c r="BH1874"/>
  <c r="BG1874"/>
  <c r="BF1874"/>
  <c r="T1874"/>
  <c r="R1874"/>
  <c r="P1874"/>
  <c r="BI1869"/>
  <c r="BH1869"/>
  <c r="BG1869"/>
  <c r="BF1869"/>
  <c r="T1869"/>
  <c r="R1869"/>
  <c r="P1869"/>
  <c r="BI1866"/>
  <c r="BH1866"/>
  <c r="BG1866"/>
  <c r="BF1866"/>
  <c r="T1866"/>
  <c r="R1866"/>
  <c r="P1866"/>
  <c r="BI1863"/>
  <c r="BH1863"/>
  <c r="BG1863"/>
  <c r="BF1863"/>
  <c r="T1863"/>
  <c r="R1863"/>
  <c r="P1863"/>
  <c r="BI1854"/>
  <c r="BH1854"/>
  <c r="BG1854"/>
  <c r="BF1854"/>
  <c r="T1854"/>
  <c r="R1854"/>
  <c r="P1854"/>
  <c r="BI1847"/>
  <c r="BH1847"/>
  <c r="BG1847"/>
  <c r="BF1847"/>
  <c r="T1847"/>
  <c r="R1847"/>
  <c r="P1847"/>
  <c r="BI1840"/>
  <c r="BH1840"/>
  <c r="BG1840"/>
  <c r="BF1840"/>
  <c r="T1840"/>
  <c r="R1840"/>
  <c r="P1840"/>
  <c r="BI1837"/>
  <c r="BH1837"/>
  <c r="BG1837"/>
  <c r="BF1837"/>
  <c r="T1837"/>
  <c r="R1837"/>
  <c r="P1837"/>
  <c r="BI1832"/>
  <c r="BH1832"/>
  <c r="BG1832"/>
  <c r="BF1832"/>
  <c r="T1832"/>
  <c r="R1832"/>
  <c r="P1832"/>
  <c r="BI1829"/>
  <c r="BH1829"/>
  <c r="BG1829"/>
  <c r="BF1829"/>
  <c r="T1829"/>
  <c r="R1829"/>
  <c r="P1829"/>
  <c r="BI1824"/>
  <c r="BH1824"/>
  <c r="BG1824"/>
  <c r="BF1824"/>
  <c r="T1824"/>
  <c r="R1824"/>
  <c r="P1824"/>
  <c r="BI1821"/>
  <c r="BH1821"/>
  <c r="BG1821"/>
  <c r="BF1821"/>
  <c r="T1821"/>
  <c r="R1821"/>
  <c r="P1821"/>
  <c r="BI1816"/>
  <c r="BH1816"/>
  <c r="BG1816"/>
  <c r="BF1816"/>
  <c r="T1816"/>
  <c r="R1816"/>
  <c r="P1816"/>
  <c r="BI1814"/>
  <c r="BH1814"/>
  <c r="BG1814"/>
  <c r="BF1814"/>
  <c r="T1814"/>
  <c r="R1814"/>
  <c r="P1814"/>
  <c r="BI1812"/>
  <c r="BH1812"/>
  <c r="BG1812"/>
  <c r="BF1812"/>
  <c r="T1812"/>
  <c r="R1812"/>
  <c r="P1812"/>
  <c r="BI1810"/>
  <c r="BH1810"/>
  <c r="BG1810"/>
  <c r="BF1810"/>
  <c r="T1810"/>
  <c r="R1810"/>
  <c r="P1810"/>
  <c r="BI1807"/>
  <c r="BH1807"/>
  <c r="BG1807"/>
  <c r="BF1807"/>
  <c r="T1807"/>
  <c r="R1807"/>
  <c r="P1807"/>
  <c r="BI1804"/>
  <c r="BH1804"/>
  <c r="BG1804"/>
  <c r="BF1804"/>
  <c r="T1804"/>
  <c r="R1804"/>
  <c r="P1804"/>
  <c r="BI1801"/>
  <c r="BH1801"/>
  <c r="BG1801"/>
  <c r="BF1801"/>
  <c r="T1801"/>
  <c r="R1801"/>
  <c r="P1801"/>
  <c r="BI1798"/>
  <c r="BH1798"/>
  <c r="BG1798"/>
  <c r="BF1798"/>
  <c r="T1798"/>
  <c r="R1798"/>
  <c r="P1798"/>
  <c r="BI1795"/>
  <c r="BH1795"/>
  <c r="BG1795"/>
  <c r="BF1795"/>
  <c r="T1795"/>
  <c r="R1795"/>
  <c r="P1795"/>
  <c r="BI1792"/>
  <c r="BH1792"/>
  <c r="BG1792"/>
  <c r="BF1792"/>
  <c r="T1792"/>
  <c r="R1792"/>
  <c r="P1792"/>
  <c r="BI1789"/>
  <c r="BH1789"/>
  <c r="BG1789"/>
  <c r="BF1789"/>
  <c r="T1789"/>
  <c r="R1789"/>
  <c r="P1789"/>
  <c r="BI1778"/>
  <c r="BH1778"/>
  <c r="BG1778"/>
  <c r="BF1778"/>
  <c r="T1778"/>
  <c r="R1778"/>
  <c r="P1778"/>
  <c r="BI1774"/>
  <c r="BH1774"/>
  <c r="BG1774"/>
  <c r="BF1774"/>
  <c r="T1774"/>
  <c r="R1774"/>
  <c r="P1774"/>
  <c r="BI1769"/>
  <c r="BH1769"/>
  <c r="BG1769"/>
  <c r="BF1769"/>
  <c r="T1769"/>
  <c r="R1769"/>
  <c r="P1769"/>
  <c r="BI1765"/>
  <c r="BH1765"/>
  <c r="BG1765"/>
  <c r="BF1765"/>
  <c r="T1765"/>
  <c r="R1765"/>
  <c r="P1765"/>
  <c r="BI1760"/>
  <c r="BH1760"/>
  <c r="BG1760"/>
  <c r="BF1760"/>
  <c r="T1760"/>
  <c r="R1760"/>
  <c r="P1760"/>
  <c r="BI1756"/>
  <c r="BH1756"/>
  <c r="BG1756"/>
  <c r="BF1756"/>
  <c r="T1756"/>
  <c r="R1756"/>
  <c r="P1756"/>
  <c r="BI1751"/>
  <c r="BH1751"/>
  <c r="BG1751"/>
  <c r="BF1751"/>
  <c r="T1751"/>
  <c r="R1751"/>
  <c r="P1751"/>
  <c r="BI1746"/>
  <c r="BH1746"/>
  <c r="BG1746"/>
  <c r="BF1746"/>
  <c r="T1746"/>
  <c r="R1746"/>
  <c r="P1746"/>
  <c r="BI1743"/>
  <c r="BH1743"/>
  <c r="BG1743"/>
  <c r="BF1743"/>
  <c r="T1743"/>
  <c r="R1743"/>
  <c r="P1743"/>
  <c r="BI1738"/>
  <c r="BH1738"/>
  <c r="BG1738"/>
  <c r="BF1738"/>
  <c r="T1738"/>
  <c r="R1738"/>
  <c r="P1738"/>
  <c r="BI1735"/>
  <c r="BH1735"/>
  <c r="BG1735"/>
  <c r="BF1735"/>
  <c r="T1735"/>
  <c r="R1735"/>
  <c r="P1735"/>
  <c r="BI1730"/>
  <c r="BH1730"/>
  <c r="BG1730"/>
  <c r="BF1730"/>
  <c r="T1730"/>
  <c r="R1730"/>
  <c r="P1730"/>
  <c r="BI1727"/>
  <c r="BH1727"/>
  <c r="BG1727"/>
  <c r="BF1727"/>
  <c r="T1727"/>
  <c r="R1727"/>
  <c r="P1727"/>
  <c r="BI1721"/>
  <c r="BH1721"/>
  <c r="BG1721"/>
  <c r="BF1721"/>
  <c r="T1721"/>
  <c r="R1721"/>
  <c r="P1721"/>
  <c r="BI1716"/>
  <c r="BH1716"/>
  <c r="BG1716"/>
  <c r="BF1716"/>
  <c r="T1716"/>
  <c r="R1716"/>
  <c r="P1716"/>
  <c r="BI1711"/>
  <c r="BH1711"/>
  <c r="BG1711"/>
  <c r="BF1711"/>
  <c r="T1711"/>
  <c r="R1711"/>
  <c r="P1711"/>
  <c r="BI1709"/>
  <c r="BH1709"/>
  <c r="BG1709"/>
  <c r="BF1709"/>
  <c r="T1709"/>
  <c r="R1709"/>
  <c r="P1709"/>
  <c r="BI1707"/>
  <c r="BH1707"/>
  <c r="BG1707"/>
  <c r="BF1707"/>
  <c r="T1707"/>
  <c r="R1707"/>
  <c r="P1707"/>
  <c r="BI1705"/>
  <c r="BH1705"/>
  <c r="BG1705"/>
  <c r="BF1705"/>
  <c r="T1705"/>
  <c r="R1705"/>
  <c r="P1705"/>
  <c r="BI1703"/>
  <c r="BH1703"/>
  <c r="BG1703"/>
  <c r="BF1703"/>
  <c r="T1703"/>
  <c r="R1703"/>
  <c r="P1703"/>
  <c r="BI1701"/>
  <c r="BH1701"/>
  <c r="BG1701"/>
  <c r="BF1701"/>
  <c r="T1701"/>
  <c r="R1701"/>
  <c r="P1701"/>
  <c r="BI1699"/>
  <c r="BH1699"/>
  <c r="BG1699"/>
  <c r="BF1699"/>
  <c r="T1699"/>
  <c r="R1699"/>
  <c r="P1699"/>
  <c r="BI1697"/>
  <c r="BH1697"/>
  <c r="BG1697"/>
  <c r="BF1697"/>
  <c r="T1697"/>
  <c r="R1697"/>
  <c r="P1697"/>
  <c r="BI1695"/>
  <c r="BH1695"/>
  <c r="BG1695"/>
  <c r="BF1695"/>
  <c r="T1695"/>
  <c r="R1695"/>
  <c r="P1695"/>
  <c r="BI1690"/>
  <c r="BH1690"/>
  <c r="BG1690"/>
  <c r="BF1690"/>
  <c r="T1690"/>
  <c r="R1690"/>
  <c r="P1690"/>
  <c r="BI1687"/>
  <c r="BH1687"/>
  <c r="BG1687"/>
  <c r="BF1687"/>
  <c r="T1687"/>
  <c r="R1687"/>
  <c r="P1687"/>
  <c r="BI1682"/>
  <c r="BH1682"/>
  <c r="BG1682"/>
  <c r="BF1682"/>
  <c r="T1682"/>
  <c r="R1682"/>
  <c r="P1682"/>
  <c r="BI1680"/>
  <c r="BH1680"/>
  <c r="BG1680"/>
  <c r="BF1680"/>
  <c r="T1680"/>
  <c r="R1680"/>
  <c r="P1680"/>
  <c r="BI1675"/>
  <c r="BH1675"/>
  <c r="BG1675"/>
  <c r="BF1675"/>
  <c r="T1675"/>
  <c r="R1675"/>
  <c r="P1675"/>
  <c r="BI1673"/>
  <c r="BH1673"/>
  <c r="BG1673"/>
  <c r="BF1673"/>
  <c r="T1673"/>
  <c r="R1673"/>
  <c r="P1673"/>
  <c r="BI1668"/>
  <c r="BH1668"/>
  <c r="BG1668"/>
  <c r="BF1668"/>
  <c r="T1668"/>
  <c r="R1668"/>
  <c r="P1668"/>
  <c r="BI1666"/>
  <c r="BH1666"/>
  <c r="BG1666"/>
  <c r="BF1666"/>
  <c r="T1666"/>
  <c r="R1666"/>
  <c r="P1666"/>
  <c r="BI1661"/>
  <c r="BH1661"/>
  <c r="BG1661"/>
  <c r="BF1661"/>
  <c r="T1661"/>
  <c r="R1661"/>
  <c r="P1661"/>
  <c r="BI1656"/>
  <c r="BH1656"/>
  <c r="BG1656"/>
  <c r="BF1656"/>
  <c r="T1656"/>
  <c r="R1656"/>
  <c r="P1656"/>
  <c r="BI1651"/>
  <c r="BH1651"/>
  <c r="BG1651"/>
  <c r="BF1651"/>
  <c r="T1651"/>
  <c r="R1651"/>
  <c r="P1651"/>
  <c r="BI1636"/>
  <c r="BH1636"/>
  <c r="BG1636"/>
  <c r="BF1636"/>
  <c r="T1636"/>
  <c r="R1636"/>
  <c r="P1636"/>
  <c r="BI1621"/>
  <c r="BH1621"/>
  <c r="BG1621"/>
  <c r="BF1621"/>
  <c r="T1621"/>
  <c r="R1621"/>
  <c r="P1621"/>
  <c r="BI1619"/>
  <c r="BH1619"/>
  <c r="BG1619"/>
  <c r="BF1619"/>
  <c r="T1619"/>
  <c r="R1619"/>
  <c r="P1619"/>
  <c r="BI1614"/>
  <c r="BH1614"/>
  <c r="BG1614"/>
  <c r="BF1614"/>
  <c r="T1614"/>
  <c r="R1614"/>
  <c r="P1614"/>
  <c r="BI1609"/>
  <c r="BH1609"/>
  <c r="BG1609"/>
  <c r="BF1609"/>
  <c r="T1609"/>
  <c r="R1609"/>
  <c r="P1609"/>
  <c r="BI1604"/>
  <c r="BH1604"/>
  <c r="BG1604"/>
  <c r="BF1604"/>
  <c r="T1604"/>
  <c r="R1604"/>
  <c r="P1604"/>
  <c r="BI1601"/>
  <c r="BH1601"/>
  <c r="BG1601"/>
  <c r="BF1601"/>
  <c r="T1601"/>
  <c r="R1601"/>
  <c r="P1601"/>
  <c r="BI1596"/>
  <c r="BH1596"/>
  <c r="BG1596"/>
  <c r="BF1596"/>
  <c r="T1596"/>
  <c r="R1596"/>
  <c r="P1596"/>
  <c r="BI1591"/>
  <c r="BH1591"/>
  <c r="BG1591"/>
  <c r="BF1591"/>
  <c r="T1591"/>
  <c r="R1591"/>
  <c r="P1591"/>
  <c r="BI1586"/>
  <c r="BH1586"/>
  <c r="BG1586"/>
  <c r="BF1586"/>
  <c r="T1586"/>
  <c r="R1586"/>
  <c r="P1586"/>
  <c r="BI1581"/>
  <c r="BH1581"/>
  <c r="BG1581"/>
  <c r="BF1581"/>
  <c r="T1581"/>
  <c r="R1581"/>
  <c r="P1581"/>
  <c r="BI1576"/>
  <c r="BH1576"/>
  <c r="BG1576"/>
  <c r="BF1576"/>
  <c r="T1576"/>
  <c r="R1576"/>
  <c r="P1576"/>
  <c r="BI1571"/>
  <c r="BH1571"/>
  <c r="BG1571"/>
  <c r="BF1571"/>
  <c r="T1571"/>
  <c r="R1571"/>
  <c r="P1571"/>
  <c r="BI1566"/>
  <c r="BH1566"/>
  <c r="BG1566"/>
  <c r="BF1566"/>
  <c r="T1566"/>
  <c r="R1566"/>
  <c r="P1566"/>
  <c r="BI1563"/>
  <c r="BH1563"/>
  <c r="BG1563"/>
  <c r="BF1563"/>
  <c r="T1563"/>
  <c r="R1563"/>
  <c r="P1563"/>
  <c r="BI1558"/>
  <c r="BH1558"/>
  <c r="BG1558"/>
  <c r="BF1558"/>
  <c r="T1558"/>
  <c r="R1558"/>
  <c r="P1558"/>
  <c r="BI1553"/>
  <c r="BH1553"/>
  <c r="BG1553"/>
  <c r="BF1553"/>
  <c r="T1553"/>
  <c r="R1553"/>
  <c r="P1553"/>
  <c r="BI1548"/>
  <c r="BH1548"/>
  <c r="BG1548"/>
  <c r="BF1548"/>
  <c r="T1548"/>
  <c r="R1548"/>
  <c r="P1548"/>
  <c r="BI1540"/>
  <c r="BH1540"/>
  <c r="BG1540"/>
  <c r="BF1540"/>
  <c r="T1540"/>
  <c r="R1540"/>
  <c r="P1540"/>
  <c r="BI1531"/>
  <c r="BH1531"/>
  <c r="BG1531"/>
  <c r="BF1531"/>
  <c r="T1531"/>
  <c r="R1531"/>
  <c r="P1531"/>
  <c r="BI1526"/>
  <c r="BH1526"/>
  <c r="BG1526"/>
  <c r="BF1526"/>
  <c r="T1526"/>
  <c r="R1526"/>
  <c r="P1526"/>
  <c r="BI1521"/>
  <c r="BH1521"/>
  <c r="BG1521"/>
  <c r="BF1521"/>
  <c r="T1521"/>
  <c r="R1521"/>
  <c r="P1521"/>
  <c r="BI1516"/>
  <c r="BH1516"/>
  <c r="BG1516"/>
  <c r="BF1516"/>
  <c r="T1516"/>
  <c r="R1516"/>
  <c r="P1516"/>
  <c r="BI1506"/>
  <c r="BH1506"/>
  <c r="BG1506"/>
  <c r="BF1506"/>
  <c r="T1506"/>
  <c r="R1506"/>
  <c r="P1506"/>
  <c r="BI1503"/>
  <c r="BH1503"/>
  <c r="BG1503"/>
  <c r="BF1503"/>
  <c r="T1503"/>
  <c r="R1503"/>
  <c r="P1503"/>
  <c r="BI1499"/>
  <c r="BH1499"/>
  <c r="BG1499"/>
  <c r="BF1499"/>
  <c r="T1499"/>
  <c r="R1499"/>
  <c r="P1499"/>
  <c r="BI1494"/>
  <c r="BH1494"/>
  <c r="BG1494"/>
  <c r="BF1494"/>
  <c r="T1494"/>
  <c r="R1494"/>
  <c r="P1494"/>
  <c r="BI1485"/>
  <c r="BH1485"/>
  <c r="BG1485"/>
  <c r="BF1485"/>
  <c r="T1485"/>
  <c r="R1485"/>
  <c r="P1485"/>
  <c r="BI1482"/>
  <c r="BH1482"/>
  <c r="BG1482"/>
  <c r="BF1482"/>
  <c r="T1482"/>
  <c r="R1482"/>
  <c r="P1482"/>
  <c r="BI1478"/>
  <c r="BH1478"/>
  <c r="BG1478"/>
  <c r="BF1478"/>
  <c r="T1478"/>
  <c r="R1478"/>
  <c r="P1478"/>
  <c r="BI1471"/>
  <c r="BH1471"/>
  <c r="BG1471"/>
  <c r="BF1471"/>
  <c r="T1471"/>
  <c r="R1471"/>
  <c r="P1471"/>
  <c r="BI1467"/>
  <c r="BH1467"/>
  <c r="BG1467"/>
  <c r="BF1467"/>
  <c r="T1467"/>
  <c r="R1467"/>
  <c r="P1467"/>
  <c r="BI1462"/>
  <c r="BH1462"/>
  <c r="BG1462"/>
  <c r="BF1462"/>
  <c r="T1462"/>
  <c r="R1462"/>
  <c r="P1462"/>
  <c r="BI1458"/>
  <c r="BH1458"/>
  <c r="BG1458"/>
  <c r="BF1458"/>
  <c r="T1458"/>
  <c r="R1458"/>
  <c r="P1458"/>
  <c r="BI1452"/>
  <c r="BH1452"/>
  <c r="BG1452"/>
  <c r="BF1452"/>
  <c r="T1452"/>
  <c r="R1452"/>
  <c r="P1452"/>
  <c r="BI1448"/>
  <c r="BH1448"/>
  <c r="BG1448"/>
  <c r="BF1448"/>
  <c r="T1448"/>
  <c r="R1448"/>
  <c r="P1448"/>
  <c r="BI1443"/>
  <c r="BH1443"/>
  <c r="BG1443"/>
  <c r="BF1443"/>
  <c r="T1443"/>
  <c r="R1443"/>
  <c r="P1443"/>
  <c r="BI1438"/>
  <c r="BH1438"/>
  <c r="BG1438"/>
  <c r="BF1438"/>
  <c r="T1438"/>
  <c r="R1438"/>
  <c r="P1438"/>
  <c r="BI1433"/>
  <c r="BH1433"/>
  <c r="BG1433"/>
  <c r="BF1433"/>
  <c r="T1433"/>
  <c r="R1433"/>
  <c r="P1433"/>
  <c r="BI1424"/>
  <c r="BH1424"/>
  <c r="BG1424"/>
  <c r="BF1424"/>
  <c r="T1424"/>
  <c r="R1424"/>
  <c r="P1424"/>
  <c r="BI1419"/>
  <c r="BH1419"/>
  <c r="BG1419"/>
  <c r="BF1419"/>
  <c r="T1419"/>
  <c r="R1419"/>
  <c r="P1419"/>
  <c r="BI1404"/>
  <c r="BH1404"/>
  <c r="BG1404"/>
  <c r="BF1404"/>
  <c r="T1404"/>
  <c r="R1404"/>
  <c r="P1404"/>
  <c r="BI1397"/>
  <c r="BH1397"/>
  <c r="BG1397"/>
  <c r="BF1397"/>
  <c r="T1397"/>
  <c r="R1397"/>
  <c r="P1397"/>
  <c r="BI1390"/>
  <c r="BH1390"/>
  <c r="BG1390"/>
  <c r="BF1390"/>
  <c r="T1390"/>
  <c r="R1390"/>
  <c r="P1390"/>
  <c r="BI1383"/>
  <c r="BH1383"/>
  <c r="BG1383"/>
  <c r="BF1383"/>
  <c r="T1383"/>
  <c r="R1383"/>
  <c r="P1383"/>
  <c r="BI1380"/>
  <c r="BH1380"/>
  <c r="BG1380"/>
  <c r="BF1380"/>
  <c r="T1380"/>
  <c r="R1380"/>
  <c r="P1380"/>
  <c r="BI1378"/>
  <c r="BH1378"/>
  <c r="BG1378"/>
  <c r="BF1378"/>
  <c r="T1378"/>
  <c r="R1378"/>
  <c r="P1378"/>
  <c r="BI1376"/>
  <c r="BH1376"/>
  <c r="BG1376"/>
  <c r="BF1376"/>
  <c r="T1376"/>
  <c r="R1376"/>
  <c r="P1376"/>
  <c r="BI1372"/>
  <c r="BH1372"/>
  <c r="BG1372"/>
  <c r="BF1372"/>
  <c r="T1372"/>
  <c r="R1372"/>
  <c r="P1372"/>
  <c r="BI1367"/>
  <c r="BH1367"/>
  <c r="BG1367"/>
  <c r="BF1367"/>
  <c r="T1367"/>
  <c r="R1367"/>
  <c r="P1367"/>
  <c r="BI1363"/>
  <c r="BH1363"/>
  <c r="BG1363"/>
  <c r="BF1363"/>
  <c r="T1363"/>
  <c r="R1363"/>
  <c r="P1363"/>
  <c r="BI1358"/>
  <c r="BH1358"/>
  <c r="BG1358"/>
  <c r="BF1358"/>
  <c r="T1358"/>
  <c r="R1358"/>
  <c r="P1358"/>
  <c r="BI1354"/>
  <c r="BH1354"/>
  <c r="BG1354"/>
  <c r="BF1354"/>
  <c r="T1354"/>
  <c r="R1354"/>
  <c r="P1354"/>
  <c r="BI1349"/>
  <c r="BH1349"/>
  <c r="BG1349"/>
  <c r="BF1349"/>
  <c r="T1349"/>
  <c r="R1349"/>
  <c r="P1349"/>
  <c r="BI1345"/>
  <c r="BH1345"/>
  <c r="BG1345"/>
  <c r="BF1345"/>
  <c r="T1345"/>
  <c r="R1345"/>
  <c r="P1345"/>
  <c r="BI1340"/>
  <c r="BH1340"/>
  <c r="BG1340"/>
  <c r="BF1340"/>
  <c r="T1340"/>
  <c r="R1340"/>
  <c r="P1340"/>
  <c r="BI1336"/>
  <c r="BH1336"/>
  <c r="BG1336"/>
  <c r="BF1336"/>
  <c r="T1336"/>
  <c r="R1336"/>
  <c r="P1336"/>
  <c r="BI1331"/>
  <c r="BH1331"/>
  <c r="BG1331"/>
  <c r="BF1331"/>
  <c r="T1331"/>
  <c r="R1331"/>
  <c r="P1331"/>
  <c r="BI1327"/>
  <c r="BH1327"/>
  <c r="BG1327"/>
  <c r="BF1327"/>
  <c r="T1327"/>
  <c r="R1327"/>
  <c r="P1327"/>
  <c r="BI1322"/>
  <c r="BH1322"/>
  <c r="BG1322"/>
  <c r="BF1322"/>
  <c r="T1322"/>
  <c r="R1322"/>
  <c r="P1322"/>
  <c r="BI1318"/>
  <c r="BH1318"/>
  <c r="BG1318"/>
  <c r="BF1318"/>
  <c r="T1318"/>
  <c r="R1318"/>
  <c r="P1318"/>
  <c r="BI1313"/>
  <c r="BH1313"/>
  <c r="BG1313"/>
  <c r="BF1313"/>
  <c r="T1313"/>
  <c r="R1313"/>
  <c r="P1313"/>
  <c r="BI1309"/>
  <c r="BH1309"/>
  <c r="BG1309"/>
  <c r="BF1309"/>
  <c r="T1309"/>
  <c r="R1309"/>
  <c r="P1309"/>
  <c r="BI1304"/>
  <c r="BH1304"/>
  <c r="BG1304"/>
  <c r="BF1304"/>
  <c r="T1304"/>
  <c r="R1304"/>
  <c r="P1304"/>
  <c r="BI1300"/>
  <c r="BH1300"/>
  <c r="BG1300"/>
  <c r="BF1300"/>
  <c r="T1300"/>
  <c r="R1300"/>
  <c r="P1300"/>
  <c r="BI1295"/>
  <c r="BH1295"/>
  <c r="BG1295"/>
  <c r="BF1295"/>
  <c r="T1295"/>
  <c r="R1295"/>
  <c r="P1295"/>
  <c r="BI1292"/>
  <c r="BH1292"/>
  <c r="BG1292"/>
  <c r="BF1292"/>
  <c r="T1292"/>
  <c r="R1292"/>
  <c r="P1292"/>
  <c r="BI1287"/>
  <c r="BH1287"/>
  <c r="BG1287"/>
  <c r="BF1287"/>
  <c r="T1287"/>
  <c r="R1287"/>
  <c r="P1287"/>
  <c r="BI1283"/>
  <c r="BH1283"/>
  <c r="BG1283"/>
  <c r="BF1283"/>
  <c r="T1283"/>
  <c r="R1283"/>
  <c r="P1283"/>
  <c r="BI1276"/>
  <c r="BH1276"/>
  <c r="BG1276"/>
  <c r="BF1276"/>
  <c r="T1276"/>
  <c r="R1276"/>
  <c r="P1276"/>
  <c r="BI1271"/>
  <c r="BH1271"/>
  <c r="BG1271"/>
  <c r="BF1271"/>
  <c r="T1271"/>
  <c r="R1271"/>
  <c r="P1271"/>
  <c r="BI1266"/>
  <c r="BH1266"/>
  <c r="BG1266"/>
  <c r="BF1266"/>
  <c r="T1266"/>
  <c r="R1266"/>
  <c r="P1266"/>
  <c r="BI1262"/>
  <c r="BH1262"/>
  <c r="BG1262"/>
  <c r="BF1262"/>
  <c r="T1262"/>
  <c r="R1262"/>
  <c r="P1262"/>
  <c r="BI1251"/>
  <c r="BH1251"/>
  <c r="BG1251"/>
  <c r="BF1251"/>
  <c r="T1251"/>
  <c r="R1251"/>
  <c r="P1251"/>
  <c r="BI1244"/>
  <c r="BH1244"/>
  <c r="BG1244"/>
  <c r="BF1244"/>
  <c r="T1244"/>
  <c r="R1244"/>
  <c r="P1244"/>
  <c r="BI1237"/>
  <c r="BH1237"/>
  <c r="BG1237"/>
  <c r="BF1237"/>
  <c r="T1237"/>
  <c r="R1237"/>
  <c r="P1237"/>
  <c r="BI1230"/>
  <c r="BH1230"/>
  <c r="BG1230"/>
  <c r="BF1230"/>
  <c r="T1230"/>
  <c r="R1230"/>
  <c r="P1230"/>
  <c r="BI1226"/>
  <c r="BH1226"/>
  <c r="BG1226"/>
  <c r="BF1226"/>
  <c r="T1226"/>
  <c r="R1226"/>
  <c r="P1226"/>
  <c r="BI1219"/>
  <c r="BH1219"/>
  <c r="BG1219"/>
  <c r="BF1219"/>
  <c r="T1219"/>
  <c r="R1219"/>
  <c r="P1219"/>
  <c r="BI1215"/>
  <c r="BH1215"/>
  <c r="BG1215"/>
  <c r="BF1215"/>
  <c r="T1215"/>
  <c r="T1214" s="1"/>
  <c r="R1215"/>
  <c r="R1214" s="1"/>
  <c r="P1215"/>
  <c r="P1214" s="1"/>
  <c r="BI1212"/>
  <c r="BH1212"/>
  <c r="BG1212"/>
  <c r="BF1212"/>
  <c r="T1212"/>
  <c r="R1212"/>
  <c r="P1212"/>
  <c r="BI1208"/>
  <c r="BH1208"/>
  <c r="BG1208"/>
  <c r="BF1208"/>
  <c r="T1208"/>
  <c r="R1208"/>
  <c r="P1208"/>
  <c r="BI1206"/>
  <c r="BH1206"/>
  <c r="BG1206"/>
  <c r="BF1206"/>
  <c r="T1206"/>
  <c r="R1206"/>
  <c r="P1206"/>
  <c r="BI1204"/>
  <c r="BH1204"/>
  <c r="BG1204"/>
  <c r="BF1204"/>
  <c r="T1204"/>
  <c r="R1204"/>
  <c r="P1204"/>
  <c r="BI1198"/>
  <c r="BH1198"/>
  <c r="BG1198"/>
  <c r="BF1198"/>
  <c r="T1198"/>
  <c r="R1198"/>
  <c r="P1198"/>
  <c r="BI1193"/>
  <c r="BH1193"/>
  <c r="BG1193"/>
  <c r="BF1193"/>
  <c r="T1193"/>
  <c r="R1193"/>
  <c r="P1193"/>
  <c r="BI1188"/>
  <c r="BH1188"/>
  <c r="BG1188"/>
  <c r="BF1188"/>
  <c r="T1188"/>
  <c r="R1188"/>
  <c r="P1188"/>
  <c r="BI1183"/>
  <c r="BH1183"/>
  <c r="BG1183"/>
  <c r="BF1183"/>
  <c r="T1183"/>
  <c r="R1183"/>
  <c r="P1183"/>
  <c r="BI1178"/>
  <c r="BH1178"/>
  <c r="BG1178"/>
  <c r="BF1178"/>
  <c r="T1178"/>
  <c r="R1178"/>
  <c r="P1178"/>
  <c r="BI1173"/>
  <c r="BH1173"/>
  <c r="BG1173"/>
  <c r="BF1173"/>
  <c r="T1173"/>
  <c r="R1173"/>
  <c r="P1173"/>
  <c r="BI1168"/>
  <c r="BH1168"/>
  <c r="BG1168"/>
  <c r="BF1168"/>
  <c r="T1168"/>
  <c r="R1168"/>
  <c r="P1168"/>
  <c r="BI1163"/>
  <c r="BH1163"/>
  <c r="BG1163"/>
  <c r="BF1163"/>
  <c r="T1163"/>
  <c r="R1163"/>
  <c r="P1163"/>
  <c r="BI1158"/>
  <c r="BH1158"/>
  <c r="BG1158"/>
  <c r="BF1158"/>
  <c r="T1158"/>
  <c r="R1158"/>
  <c r="P1158"/>
  <c r="BI1153"/>
  <c r="BH1153"/>
  <c r="BG1153"/>
  <c r="BF1153"/>
  <c r="T1153"/>
  <c r="R1153"/>
  <c r="P1153"/>
  <c r="BI1148"/>
  <c r="BH1148"/>
  <c r="BG1148"/>
  <c r="BF1148"/>
  <c r="T1148"/>
  <c r="R1148"/>
  <c r="P1148"/>
  <c r="BI1144"/>
  <c r="BH1144"/>
  <c r="BG1144"/>
  <c r="BF1144"/>
  <c r="T1144"/>
  <c r="R1144"/>
  <c r="P1144"/>
  <c r="BI1140"/>
  <c r="BH1140"/>
  <c r="BG1140"/>
  <c r="BF1140"/>
  <c r="T1140"/>
  <c r="R1140"/>
  <c r="P1140"/>
  <c r="BI1135"/>
  <c r="BH1135"/>
  <c r="BG1135"/>
  <c r="BF1135"/>
  <c r="T1135"/>
  <c r="R1135"/>
  <c r="P1135"/>
  <c r="BI1131"/>
  <c r="BH1131"/>
  <c r="BG1131"/>
  <c r="BF1131"/>
  <c r="T1131"/>
  <c r="R1131"/>
  <c r="P1131"/>
  <c r="BI1121"/>
  <c r="BH1121"/>
  <c r="BG1121"/>
  <c r="BF1121"/>
  <c r="T1121"/>
  <c r="R1121"/>
  <c r="P1121"/>
  <c r="BI1116"/>
  <c r="BH1116"/>
  <c r="BG1116"/>
  <c r="BF1116"/>
  <c r="T1116"/>
  <c r="R1116"/>
  <c r="P1116"/>
  <c r="BI1111"/>
  <c r="BH1111"/>
  <c r="BG1111"/>
  <c r="BF1111"/>
  <c r="T1111"/>
  <c r="R1111"/>
  <c r="P1111"/>
  <c r="BI1106"/>
  <c r="BH1106"/>
  <c r="BG1106"/>
  <c r="BF1106"/>
  <c r="T1106"/>
  <c r="R1106"/>
  <c r="P1106"/>
  <c r="BI1100"/>
  <c r="BH1100"/>
  <c r="BG1100"/>
  <c r="BF1100"/>
  <c r="T1100"/>
  <c r="R1100"/>
  <c r="P1100"/>
  <c r="BI1094"/>
  <c r="BH1094"/>
  <c r="BG1094"/>
  <c r="BF1094"/>
  <c r="T1094"/>
  <c r="R1094"/>
  <c r="P1094"/>
  <c r="BI1088"/>
  <c r="BH1088"/>
  <c r="BG1088"/>
  <c r="BF1088"/>
  <c r="T1088"/>
  <c r="R1088"/>
  <c r="P1088"/>
  <c r="BI1081"/>
  <c r="BH1081"/>
  <c r="BG1081"/>
  <c r="BF1081"/>
  <c r="T1081"/>
  <c r="R1081"/>
  <c r="P1081"/>
  <c r="BI1074"/>
  <c r="BH1074"/>
  <c r="BG1074"/>
  <c r="BF1074"/>
  <c r="T1074"/>
  <c r="R1074"/>
  <c r="P1074"/>
  <c r="BI1067"/>
  <c r="BH1067"/>
  <c r="BG1067"/>
  <c r="BF1067"/>
  <c r="T1067"/>
  <c r="R1067"/>
  <c r="P1067"/>
  <c r="BI1060"/>
  <c r="BH1060"/>
  <c r="BG1060"/>
  <c r="BF1060"/>
  <c r="T1060"/>
  <c r="R1060"/>
  <c r="P1060"/>
  <c r="BI1058"/>
  <c r="BH1058"/>
  <c r="BG1058"/>
  <c r="BF1058"/>
  <c r="T1058"/>
  <c r="R1058"/>
  <c r="P1058"/>
  <c r="BI1048"/>
  <c r="BH1048"/>
  <c r="BG1048"/>
  <c r="BF1048"/>
  <c r="T1048"/>
  <c r="R1048"/>
  <c r="P1048"/>
  <c r="BI1038"/>
  <c r="BH1038"/>
  <c r="BG1038"/>
  <c r="BF1038"/>
  <c r="T1038"/>
  <c r="R1038"/>
  <c r="P1038"/>
  <c r="BI1034"/>
  <c r="BH1034"/>
  <c r="BG1034"/>
  <c r="BF1034"/>
  <c r="T1034"/>
  <c r="R1034"/>
  <c r="P1034"/>
  <c r="BI1024"/>
  <c r="BH1024"/>
  <c r="BG1024"/>
  <c r="BF1024"/>
  <c r="T1024"/>
  <c r="R1024"/>
  <c r="P1024"/>
  <c r="BI1019"/>
  <c r="BH1019"/>
  <c r="BG1019"/>
  <c r="BF1019"/>
  <c r="T1019"/>
  <c r="R1019"/>
  <c r="P1019"/>
  <c r="BI1015"/>
  <c r="BH1015"/>
  <c r="BG1015"/>
  <c r="BF1015"/>
  <c r="T1015"/>
  <c r="R1015"/>
  <c r="P1015"/>
  <c r="BI1011"/>
  <c r="BH1011"/>
  <c r="BG1011"/>
  <c r="BF1011"/>
  <c r="T1011"/>
  <c r="R1011"/>
  <c r="P1011"/>
  <c r="BI1006"/>
  <c r="BH1006"/>
  <c r="BG1006"/>
  <c r="BF1006"/>
  <c r="T1006"/>
  <c r="R1006"/>
  <c r="P1006"/>
  <c r="BI1000"/>
  <c r="BH1000"/>
  <c r="BG1000"/>
  <c r="BF1000"/>
  <c r="T1000"/>
  <c r="R1000"/>
  <c r="P1000"/>
  <c r="BI995"/>
  <c r="BH995"/>
  <c r="BG995"/>
  <c r="BF995"/>
  <c r="T995"/>
  <c r="R995"/>
  <c r="P995"/>
  <c r="BI990"/>
  <c r="BH990"/>
  <c r="BG990"/>
  <c r="BF990"/>
  <c r="T990"/>
  <c r="R990"/>
  <c r="P990"/>
  <c r="BI985"/>
  <c r="BH985"/>
  <c r="BG985"/>
  <c r="BF985"/>
  <c r="T985"/>
  <c r="R985"/>
  <c r="P985"/>
  <c r="BI976"/>
  <c r="BH976"/>
  <c r="BG976"/>
  <c r="BF976"/>
  <c r="T976"/>
  <c r="R976"/>
  <c r="P976"/>
  <c r="BI971"/>
  <c r="BH971"/>
  <c r="BG971"/>
  <c r="BF971"/>
  <c r="T971"/>
  <c r="R971"/>
  <c r="P971"/>
  <c r="BI964"/>
  <c r="BH964"/>
  <c r="BG964"/>
  <c r="BF964"/>
  <c r="T964"/>
  <c r="R964"/>
  <c r="P964"/>
  <c r="BI957"/>
  <c r="BH957"/>
  <c r="BG957"/>
  <c r="BF957"/>
  <c r="T957"/>
  <c r="R957"/>
  <c r="P957"/>
  <c r="BI951"/>
  <c r="BH951"/>
  <c r="BG951"/>
  <c r="BF951"/>
  <c r="T951"/>
  <c r="R951"/>
  <c r="P951"/>
  <c r="BI943"/>
  <c r="BH943"/>
  <c r="BG943"/>
  <c r="BF943"/>
  <c r="T943"/>
  <c r="R943"/>
  <c r="P943"/>
  <c r="BI938"/>
  <c r="BH938"/>
  <c r="BG938"/>
  <c r="BF938"/>
  <c r="T938"/>
  <c r="R938"/>
  <c r="P938"/>
  <c r="BI933"/>
  <c r="BH933"/>
  <c r="BG933"/>
  <c r="BF933"/>
  <c r="T933"/>
  <c r="R933"/>
  <c r="P933"/>
  <c r="BI926"/>
  <c r="BH926"/>
  <c r="BG926"/>
  <c r="BF926"/>
  <c r="T926"/>
  <c r="R926"/>
  <c r="P926"/>
  <c r="BI919"/>
  <c r="BH919"/>
  <c r="BG919"/>
  <c r="BF919"/>
  <c r="T919"/>
  <c r="R919"/>
  <c r="P919"/>
  <c r="BI917"/>
  <c r="BH917"/>
  <c r="BG917"/>
  <c r="BF917"/>
  <c r="T917"/>
  <c r="R917"/>
  <c r="P917"/>
  <c r="BI912"/>
  <c r="BH912"/>
  <c r="BG912"/>
  <c r="BF912"/>
  <c r="T912"/>
  <c r="R912"/>
  <c r="P912"/>
  <c r="BI905"/>
  <c r="BH905"/>
  <c r="BG905"/>
  <c r="BF905"/>
  <c r="T905"/>
  <c r="R905"/>
  <c r="P905"/>
  <c r="BI900"/>
  <c r="BH900"/>
  <c r="BG900"/>
  <c r="BF900"/>
  <c r="T900"/>
  <c r="R900"/>
  <c r="P900"/>
  <c r="BI893"/>
  <c r="BH893"/>
  <c r="BG893"/>
  <c r="BF893"/>
  <c r="T893"/>
  <c r="R893"/>
  <c r="P893"/>
  <c r="BI888"/>
  <c r="BH888"/>
  <c r="BG888"/>
  <c r="BF888"/>
  <c r="T888"/>
  <c r="R888"/>
  <c r="P888"/>
  <c r="BI882"/>
  <c r="BH882"/>
  <c r="BG882"/>
  <c r="BF882"/>
  <c r="T882"/>
  <c r="R882"/>
  <c r="P882"/>
  <c r="BI877"/>
  <c r="BH877"/>
  <c r="BG877"/>
  <c r="BF877"/>
  <c r="T877"/>
  <c r="R877"/>
  <c r="P877"/>
  <c r="BI872"/>
  <c r="BH872"/>
  <c r="BG872"/>
  <c r="BF872"/>
  <c r="T872"/>
  <c r="R872"/>
  <c r="P872"/>
  <c r="BI870"/>
  <c r="BH870"/>
  <c r="BG870"/>
  <c r="BF870"/>
  <c r="T870"/>
  <c r="R870"/>
  <c r="P870"/>
  <c r="BI865"/>
  <c r="BH865"/>
  <c r="BG865"/>
  <c r="BF865"/>
  <c r="T865"/>
  <c r="R865"/>
  <c r="P865"/>
  <c r="BI860"/>
  <c r="BH860"/>
  <c r="BG860"/>
  <c r="BF860"/>
  <c r="T860"/>
  <c r="R860"/>
  <c r="P860"/>
  <c r="BI853"/>
  <c r="BH853"/>
  <c r="BG853"/>
  <c r="BF853"/>
  <c r="T853"/>
  <c r="R853"/>
  <c r="P853"/>
  <c r="BI846"/>
  <c r="BH846"/>
  <c r="BG846"/>
  <c r="BF846"/>
  <c r="T846"/>
  <c r="R846"/>
  <c r="P846"/>
  <c r="BI839"/>
  <c r="BH839"/>
  <c r="BG839"/>
  <c r="BF839"/>
  <c r="T839"/>
  <c r="R839"/>
  <c r="P839"/>
  <c r="BI834"/>
  <c r="BH834"/>
  <c r="BG834"/>
  <c r="BF834"/>
  <c r="T834"/>
  <c r="R834"/>
  <c r="P834"/>
  <c r="BI830"/>
  <c r="BH830"/>
  <c r="BG830"/>
  <c r="BF830"/>
  <c r="T830"/>
  <c r="R830"/>
  <c r="P830"/>
  <c r="BI815"/>
  <c r="BH815"/>
  <c r="BG815"/>
  <c r="BF815"/>
  <c r="T815"/>
  <c r="R815"/>
  <c r="P815"/>
  <c r="BI811"/>
  <c r="BH811"/>
  <c r="BG811"/>
  <c r="BF811"/>
  <c r="T811"/>
  <c r="R811"/>
  <c r="P811"/>
  <c r="BI806"/>
  <c r="BH806"/>
  <c r="BG806"/>
  <c r="BF806"/>
  <c r="T806"/>
  <c r="R806"/>
  <c r="P806"/>
  <c r="BI801"/>
  <c r="BH801"/>
  <c r="BG801"/>
  <c r="BF801"/>
  <c r="T801"/>
  <c r="R801"/>
  <c r="P801"/>
  <c r="BI796"/>
  <c r="BH796"/>
  <c r="BG796"/>
  <c r="BF796"/>
  <c r="T796"/>
  <c r="R796"/>
  <c r="P796"/>
  <c r="BI791"/>
  <c r="BH791"/>
  <c r="BG791"/>
  <c r="BF791"/>
  <c r="T791"/>
  <c r="R791"/>
  <c r="P791"/>
  <c r="BI779"/>
  <c r="BH779"/>
  <c r="BG779"/>
  <c r="BF779"/>
  <c r="T779"/>
  <c r="R779"/>
  <c r="P779"/>
  <c r="BI769"/>
  <c r="BH769"/>
  <c r="BG769"/>
  <c r="BF769"/>
  <c r="T769"/>
  <c r="R769"/>
  <c r="P769"/>
  <c r="BI764"/>
  <c r="BH764"/>
  <c r="BG764"/>
  <c r="BF764"/>
  <c r="T764"/>
  <c r="R764"/>
  <c r="P764"/>
  <c r="BI759"/>
  <c r="BH759"/>
  <c r="BG759"/>
  <c r="BF759"/>
  <c r="T759"/>
  <c r="R759"/>
  <c r="P759"/>
  <c r="BI754"/>
  <c r="BH754"/>
  <c r="BG754"/>
  <c r="BF754"/>
  <c r="T754"/>
  <c r="R754"/>
  <c r="P754"/>
  <c r="BI749"/>
  <c r="BH749"/>
  <c r="BG749"/>
  <c r="BF749"/>
  <c r="T749"/>
  <c r="R749"/>
  <c r="P749"/>
  <c r="BI744"/>
  <c r="BH744"/>
  <c r="BG744"/>
  <c r="BF744"/>
  <c r="T744"/>
  <c r="R744"/>
  <c r="P744"/>
  <c r="BI727"/>
  <c r="BH727"/>
  <c r="BG727"/>
  <c r="BF727"/>
  <c r="T727"/>
  <c r="R727"/>
  <c r="P727"/>
  <c r="BI719"/>
  <c r="BH719"/>
  <c r="BG719"/>
  <c r="BF719"/>
  <c r="T719"/>
  <c r="R719"/>
  <c r="P719"/>
  <c r="BI702"/>
  <c r="BH702"/>
  <c r="BG702"/>
  <c r="BF702"/>
  <c r="T702"/>
  <c r="R702"/>
  <c r="P702"/>
  <c r="BI697"/>
  <c r="BH697"/>
  <c r="BG697"/>
  <c r="BF697"/>
  <c r="T697"/>
  <c r="R697"/>
  <c r="P697"/>
  <c r="BI692"/>
  <c r="BH692"/>
  <c r="BG692"/>
  <c r="BF692"/>
  <c r="T692"/>
  <c r="R692"/>
  <c r="P692"/>
  <c r="BI687"/>
  <c r="BH687"/>
  <c r="BG687"/>
  <c r="BF687"/>
  <c r="T687"/>
  <c r="R687"/>
  <c r="P687"/>
  <c r="BI682"/>
  <c r="BH682"/>
  <c r="BG682"/>
  <c r="BF682"/>
  <c r="T682"/>
  <c r="R682"/>
  <c r="P682"/>
  <c r="BI677"/>
  <c r="BH677"/>
  <c r="BG677"/>
  <c r="BF677"/>
  <c r="T677"/>
  <c r="R677"/>
  <c r="P677"/>
  <c r="BI671"/>
  <c r="BH671"/>
  <c r="BG671"/>
  <c r="BF671"/>
  <c r="T671"/>
  <c r="R671"/>
  <c r="P671"/>
  <c r="BI662"/>
  <c r="BH662"/>
  <c r="BG662"/>
  <c r="BF662"/>
  <c r="T662"/>
  <c r="R662"/>
  <c r="P662"/>
  <c r="BI660"/>
  <c r="BH660"/>
  <c r="BG660"/>
  <c r="BF660"/>
  <c r="T660"/>
  <c r="R660"/>
  <c r="P660"/>
  <c r="BI650"/>
  <c r="BH650"/>
  <c r="BG650"/>
  <c r="BF650"/>
  <c r="T650"/>
  <c r="R650"/>
  <c r="P650"/>
  <c r="BI640"/>
  <c r="BH640"/>
  <c r="BG640"/>
  <c r="BF640"/>
  <c r="T640"/>
  <c r="R640"/>
  <c r="P640"/>
  <c r="BI635"/>
  <c r="BH635"/>
  <c r="BG635"/>
  <c r="BF635"/>
  <c r="T635"/>
  <c r="R635"/>
  <c r="P635"/>
  <c r="BI631"/>
  <c r="BH631"/>
  <c r="BG631"/>
  <c r="BF631"/>
  <c r="T631"/>
  <c r="R631"/>
  <c r="P631"/>
  <c r="BI629"/>
  <c r="BH629"/>
  <c r="BG629"/>
  <c r="BF629"/>
  <c r="T629"/>
  <c r="R629"/>
  <c r="P629"/>
  <c r="BI622"/>
  <c r="BH622"/>
  <c r="BG622"/>
  <c r="BF622"/>
  <c r="T622"/>
  <c r="R622"/>
  <c r="P622"/>
  <c r="BI620"/>
  <c r="BH620"/>
  <c r="BG620"/>
  <c r="BF620"/>
  <c r="T620"/>
  <c r="R620"/>
  <c r="P620"/>
  <c r="BI610"/>
  <c r="BH610"/>
  <c r="BG610"/>
  <c r="BF610"/>
  <c r="T610"/>
  <c r="R610"/>
  <c r="P610"/>
  <c r="BI605"/>
  <c r="BH605"/>
  <c r="BG605"/>
  <c r="BF605"/>
  <c r="T605"/>
  <c r="R605"/>
  <c r="P605"/>
  <c r="BI600"/>
  <c r="BH600"/>
  <c r="BG600"/>
  <c r="BF600"/>
  <c r="T600"/>
  <c r="R600"/>
  <c r="P600"/>
  <c r="BI595"/>
  <c r="BH595"/>
  <c r="BG595"/>
  <c r="BF595"/>
  <c r="T595"/>
  <c r="R595"/>
  <c r="P595"/>
  <c r="BI587"/>
  <c r="BH587"/>
  <c r="BG587"/>
  <c r="BF587"/>
  <c r="T587"/>
  <c r="R587"/>
  <c r="P587"/>
  <c r="BI582"/>
  <c r="BH582"/>
  <c r="BG582"/>
  <c r="BF582"/>
  <c r="T582"/>
  <c r="R582"/>
  <c r="P582"/>
  <c r="BI577"/>
  <c r="BH577"/>
  <c r="BG577"/>
  <c r="BF577"/>
  <c r="T577"/>
  <c r="R577"/>
  <c r="P577"/>
  <c r="BI572"/>
  <c r="BH572"/>
  <c r="BG572"/>
  <c r="BF572"/>
  <c r="T572"/>
  <c r="R572"/>
  <c r="P572"/>
  <c r="BI567"/>
  <c r="BH567"/>
  <c r="BG567"/>
  <c r="BF567"/>
  <c r="T567"/>
  <c r="R567"/>
  <c r="P567"/>
  <c r="BI557"/>
  <c r="BH557"/>
  <c r="BG557"/>
  <c r="BF557"/>
  <c r="T557"/>
  <c r="R557"/>
  <c r="P557"/>
  <c r="BI550"/>
  <c r="BH550"/>
  <c r="BG550"/>
  <c r="BF550"/>
  <c r="T550"/>
  <c r="R550"/>
  <c r="P550"/>
  <c r="BI545"/>
  <c r="BH545"/>
  <c r="BG545"/>
  <c r="BF545"/>
  <c r="T545"/>
  <c r="R545"/>
  <c r="P545"/>
  <c r="BI540"/>
  <c r="BH540"/>
  <c r="BG540"/>
  <c r="BF540"/>
  <c r="T540"/>
  <c r="R540"/>
  <c r="P540"/>
  <c r="BI533"/>
  <c r="BH533"/>
  <c r="BG533"/>
  <c r="BF533"/>
  <c r="T533"/>
  <c r="R533"/>
  <c r="P533"/>
  <c r="BI528"/>
  <c r="BH528"/>
  <c r="BG528"/>
  <c r="BF528"/>
  <c r="T528"/>
  <c r="R528"/>
  <c r="P528"/>
  <c r="BI523"/>
  <c r="BH523"/>
  <c r="BG523"/>
  <c r="BF523"/>
  <c r="T523"/>
  <c r="R523"/>
  <c r="P523"/>
  <c r="BI518"/>
  <c r="BH518"/>
  <c r="BG518"/>
  <c r="BF518"/>
  <c r="T518"/>
  <c r="R518"/>
  <c r="P518"/>
  <c r="BI511"/>
  <c r="BH511"/>
  <c r="BG511"/>
  <c r="BF511"/>
  <c r="T511"/>
  <c r="R511"/>
  <c r="P511"/>
  <c r="BI506"/>
  <c r="BH506"/>
  <c r="BG506"/>
  <c r="BF506"/>
  <c r="T506"/>
  <c r="R506"/>
  <c r="P506"/>
  <c r="BI501"/>
  <c r="BH501"/>
  <c r="BG501"/>
  <c r="BF501"/>
  <c r="T501"/>
  <c r="R501"/>
  <c r="P501"/>
  <c r="BI487"/>
  <c r="BH487"/>
  <c r="BG487"/>
  <c r="BF487"/>
  <c r="T487"/>
  <c r="R487"/>
  <c r="P487"/>
  <c r="BI480"/>
  <c r="BH480"/>
  <c r="BG480"/>
  <c r="BF480"/>
  <c r="T480"/>
  <c r="R480"/>
  <c r="P480"/>
  <c r="BI473"/>
  <c r="BH473"/>
  <c r="BG473"/>
  <c r="BF473"/>
  <c r="T473"/>
  <c r="R473"/>
  <c r="P473"/>
  <c r="BI468"/>
  <c r="BH468"/>
  <c r="BG468"/>
  <c r="BF468"/>
  <c r="T468"/>
  <c r="R468"/>
  <c r="P468"/>
  <c r="BI461"/>
  <c r="BH461"/>
  <c r="BG461"/>
  <c r="BF461"/>
  <c r="T461"/>
  <c r="R461"/>
  <c r="P461"/>
  <c r="BI454"/>
  <c r="BH454"/>
  <c r="BG454"/>
  <c r="BF454"/>
  <c r="T454"/>
  <c r="R454"/>
  <c r="P454"/>
  <c r="BI449"/>
  <c r="BH449"/>
  <c r="BG449"/>
  <c r="BF449"/>
  <c r="T449"/>
  <c r="R449"/>
  <c r="P449"/>
  <c r="BI443"/>
  <c r="BH443"/>
  <c r="BG443"/>
  <c r="BF443"/>
  <c r="T443"/>
  <c r="R443"/>
  <c r="P443"/>
  <c r="BI422"/>
  <c r="BH422"/>
  <c r="BG422"/>
  <c r="BF422"/>
  <c r="T422"/>
  <c r="R422"/>
  <c r="P422"/>
  <c r="BI417"/>
  <c r="BH417"/>
  <c r="BG417"/>
  <c r="BF417"/>
  <c r="T417"/>
  <c r="R417"/>
  <c r="P417"/>
  <c r="BI415"/>
  <c r="BH415"/>
  <c r="BG415"/>
  <c r="BF415"/>
  <c r="T415"/>
  <c r="R415"/>
  <c r="P415"/>
  <c r="BI404"/>
  <c r="BH404"/>
  <c r="BG404"/>
  <c r="BF404"/>
  <c r="T404"/>
  <c r="R404"/>
  <c r="P404"/>
  <c r="BI389"/>
  <c r="BH389"/>
  <c r="BG389"/>
  <c r="BF389"/>
  <c r="T389"/>
  <c r="R389"/>
  <c r="P389"/>
  <c r="BI376"/>
  <c r="BH376"/>
  <c r="BG376"/>
  <c r="BF376"/>
  <c r="T376"/>
  <c r="R376"/>
  <c r="P376"/>
  <c r="BI371"/>
  <c r="BH371"/>
  <c r="BG371"/>
  <c r="BF371"/>
  <c r="T371"/>
  <c r="R371"/>
  <c r="P371"/>
  <c r="BI366"/>
  <c r="BH366"/>
  <c r="BG366"/>
  <c r="BF366"/>
  <c r="T366"/>
  <c r="R366"/>
  <c r="P366"/>
  <c r="BI361"/>
  <c r="BH361"/>
  <c r="BG361"/>
  <c r="BF361"/>
  <c r="T361"/>
  <c r="R361"/>
  <c r="P361"/>
  <c r="BI356"/>
  <c r="BH356"/>
  <c r="BG356"/>
  <c r="BF356"/>
  <c r="T356"/>
  <c r="R356"/>
  <c r="P356"/>
  <c r="BI351"/>
  <c r="BH351"/>
  <c r="BG351"/>
  <c r="BF351"/>
  <c r="T351"/>
  <c r="R351"/>
  <c r="P351"/>
  <c r="BI346"/>
  <c r="BH346"/>
  <c r="BG346"/>
  <c r="BF346"/>
  <c r="T346"/>
  <c r="R346"/>
  <c r="P346"/>
  <c r="BI339"/>
  <c r="BH339"/>
  <c r="BG339"/>
  <c r="BF339"/>
  <c r="T339"/>
  <c r="R339"/>
  <c r="P339"/>
  <c r="BI334"/>
  <c r="BH334"/>
  <c r="BG334"/>
  <c r="BF334"/>
  <c r="T334"/>
  <c r="R334"/>
  <c r="P334"/>
  <c r="BI321"/>
  <c r="BH321"/>
  <c r="BG321"/>
  <c r="BF321"/>
  <c r="T321"/>
  <c r="R321"/>
  <c r="P321"/>
  <c r="BI315"/>
  <c r="BH315"/>
  <c r="BG315"/>
  <c r="BF315"/>
  <c r="T315"/>
  <c r="R315"/>
  <c r="P315"/>
  <c r="BI310"/>
  <c r="BH310"/>
  <c r="BG310"/>
  <c r="BF310"/>
  <c r="T310"/>
  <c r="R310"/>
  <c r="P310"/>
  <c r="BI300"/>
  <c r="BH300"/>
  <c r="BG300"/>
  <c r="BF300"/>
  <c r="T300"/>
  <c r="R300"/>
  <c r="P300"/>
  <c r="BI294"/>
  <c r="BH294"/>
  <c r="BG294"/>
  <c r="BF294"/>
  <c r="T294"/>
  <c r="R294"/>
  <c r="P294"/>
  <c r="BI290"/>
  <c r="BH290"/>
  <c r="BG290"/>
  <c r="BF290"/>
  <c r="T290"/>
  <c r="R290"/>
  <c r="P290"/>
  <c r="BI285"/>
  <c r="BH285"/>
  <c r="BG285"/>
  <c r="BF285"/>
  <c r="T285"/>
  <c r="R285"/>
  <c r="P285"/>
  <c r="BI280"/>
  <c r="BH280"/>
  <c r="BG280"/>
  <c r="BF280"/>
  <c r="T280"/>
  <c r="R280"/>
  <c r="P280"/>
  <c r="BI275"/>
  <c r="BH275"/>
  <c r="BG275"/>
  <c r="BF275"/>
  <c r="T275"/>
  <c r="R275"/>
  <c r="P275"/>
  <c r="BI270"/>
  <c r="BH270"/>
  <c r="BG270"/>
  <c r="BF270"/>
  <c r="T270"/>
  <c r="R270"/>
  <c r="P270"/>
  <c r="BI265"/>
  <c r="BH265"/>
  <c r="BG265"/>
  <c r="BF265"/>
  <c r="T265"/>
  <c r="R265"/>
  <c r="P265"/>
  <c r="BI261"/>
  <c r="BH261"/>
  <c r="BG261"/>
  <c r="BF261"/>
  <c r="T261"/>
  <c r="R261"/>
  <c r="P261"/>
  <c r="BI257"/>
  <c r="BH257"/>
  <c r="BG257"/>
  <c r="BF257"/>
  <c r="T257"/>
  <c r="R257"/>
  <c r="P257"/>
  <c r="BI253"/>
  <c r="BH253"/>
  <c r="BG253"/>
  <c r="BF253"/>
  <c r="T253"/>
  <c r="R253"/>
  <c r="P253"/>
  <c r="BI251"/>
  <c r="BH251"/>
  <c r="BG251"/>
  <c r="BF251"/>
  <c r="T251"/>
  <c r="R251"/>
  <c r="P251"/>
  <c r="BI240"/>
  <c r="BH240"/>
  <c r="BG240"/>
  <c r="BF240"/>
  <c r="T240"/>
  <c r="R240"/>
  <c r="P240"/>
  <c r="BI228"/>
  <c r="BH228"/>
  <c r="BG228"/>
  <c r="BF228"/>
  <c r="T228"/>
  <c r="R228"/>
  <c r="P228"/>
  <c r="BI224"/>
  <c r="BH224"/>
  <c r="BG224"/>
  <c r="BF224"/>
  <c r="T224"/>
  <c r="R224"/>
  <c r="P224"/>
  <c r="BI218"/>
  <c r="BH218"/>
  <c r="BG218"/>
  <c r="BF218"/>
  <c r="T218"/>
  <c r="R218"/>
  <c r="P218"/>
  <c r="BI214"/>
  <c r="BH214"/>
  <c r="BG214"/>
  <c r="BF214"/>
  <c r="T214"/>
  <c r="R214"/>
  <c r="P214"/>
  <c r="BI209"/>
  <c r="BH209"/>
  <c r="BG209"/>
  <c r="BF209"/>
  <c r="T209"/>
  <c r="R209"/>
  <c r="P209"/>
  <c r="BI204"/>
  <c r="BH204"/>
  <c r="BG204"/>
  <c r="BF204"/>
  <c r="T204"/>
  <c r="R204"/>
  <c r="P204"/>
  <c r="BI199"/>
  <c r="BH199"/>
  <c r="BG199"/>
  <c r="BF199"/>
  <c r="T199"/>
  <c r="R199"/>
  <c r="P199"/>
  <c r="BI186"/>
  <c r="BH186"/>
  <c r="BG186"/>
  <c r="BF186"/>
  <c r="T186"/>
  <c r="R186"/>
  <c r="P186"/>
  <c r="BI181"/>
  <c r="BH181"/>
  <c r="BG181"/>
  <c r="BF181"/>
  <c r="T181"/>
  <c r="R181"/>
  <c r="P181"/>
  <c r="BI177"/>
  <c r="BH177"/>
  <c r="BG177"/>
  <c r="BF177"/>
  <c r="T177"/>
  <c r="R177"/>
  <c r="P177"/>
  <c r="BI168"/>
  <c r="BH168"/>
  <c r="BG168"/>
  <c r="BF168"/>
  <c r="T168"/>
  <c r="R168"/>
  <c r="P168"/>
  <c r="BI163"/>
  <c r="BH163"/>
  <c r="BG163"/>
  <c r="BF163"/>
  <c r="T163"/>
  <c r="R163"/>
  <c r="P163"/>
  <c r="BI159"/>
  <c r="BH159"/>
  <c r="BG159"/>
  <c r="BF159"/>
  <c r="T159"/>
  <c r="R159"/>
  <c r="P159"/>
  <c r="BI154"/>
  <c r="BH154"/>
  <c r="BG154"/>
  <c r="BF154"/>
  <c r="T154"/>
  <c r="R154"/>
  <c r="P154"/>
  <c r="BI149"/>
  <c r="BH149"/>
  <c r="BG149"/>
  <c r="BF149"/>
  <c r="T149"/>
  <c r="R149"/>
  <c r="P149"/>
  <c r="BI144"/>
  <c r="BH144"/>
  <c r="BG144"/>
  <c r="BF144"/>
  <c r="T144"/>
  <c r="R144"/>
  <c r="P144"/>
  <c r="J137"/>
  <c r="F137"/>
  <c r="F135"/>
  <c r="E133"/>
  <c r="J91"/>
  <c r="F91"/>
  <c r="F89"/>
  <c r="E87"/>
  <c r="J24"/>
  <c r="E24"/>
  <c r="J138" s="1"/>
  <c r="J23"/>
  <c r="J18"/>
  <c r="E18"/>
  <c r="F92" s="1"/>
  <c r="J17"/>
  <c r="J12"/>
  <c r="J135"/>
  <c r="E7"/>
  <c r="E85" s="1"/>
  <c r="L90" i="1"/>
  <c r="AM90"/>
  <c r="AM89"/>
  <c r="L89"/>
  <c r="AM87"/>
  <c r="L87"/>
  <c r="L85"/>
  <c r="L84"/>
  <c r="J2037" i="2"/>
  <c r="BK1979"/>
  <c r="J1840"/>
  <c r="BK1707"/>
  <c r="J1581"/>
  <c r="J1471"/>
  <c r="J1372"/>
  <c r="J1183"/>
  <c r="BK951"/>
  <c r="J697"/>
  <c r="BK595"/>
  <c r="BK449"/>
  <c r="BK2053"/>
  <c r="BK1883"/>
  <c r="BK1735"/>
  <c r="J1571"/>
  <c r="J1462"/>
  <c r="J1244"/>
  <c r="J1058"/>
  <c r="BK830"/>
  <c r="BK587"/>
  <c r="J334"/>
  <c r="J186"/>
  <c r="BK1869"/>
  <c r="J1795"/>
  <c r="J1703"/>
  <c r="BK1591"/>
  <c r="BK1372"/>
  <c r="J1237"/>
  <c r="J1106"/>
  <c r="J905"/>
  <c r="BK682"/>
  <c r="J480"/>
  <c r="BK168"/>
  <c r="BK1874"/>
  <c r="J1695"/>
  <c r="J1485"/>
  <c r="BK1322"/>
  <c r="BK1081"/>
  <c r="J933"/>
  <c r="J791"/>
  <c r="BK635"/>
  <c r="J376"/>
  <c r="J214"/>
  <c r="J1888"/>
  <c r="J1699"/>
  <c r="BK1566"/>
  <c r="BK1424"/>
  <c r="BK1327"/>
  <c r="BK1226"/>
  <c r="J1153"/>
  <c r="BK1019"/>
  <c r="BK882"/>
  <c r="BK650"/>
  <c r="J473"/>
  <c r="BK285"/>
  <c r="J144"/>
  <c r="J2001"/>
  <c r="BK1814"/>
  <c r="BK1699"/>
  <c r="BK1619"/>
  <c r="J1358"/>
  <c r="BK1198"/>
  <c r="J938"/>
  <c r="J629"/>
  <c r="BK443"/>
  <c r="J265"/>
  <c r="J1932"/>
  <c r="J1769"/>
  <c r="BK1586"/>
  <c r="J1383"/>
  <c r="BK1295"/>
  <c r="BK1183"/>
  <c r="BK938"/>
  <c r="J865"/>
  <c r="J744"/>
  <c r="BK545"/>
  <c r="BK257"/>
  <c r="J2194"/>
  <c r="BK2185"/>
  <c r="J2178"/>
  <c r="J2161"/>
  <c r="J1996"/>
  <c r="BK1837"/>
  <c r="BK1769"/>
  <c r="BK1673"/>
  <c r="BK1376"/>
  <c r="J1111"/>
  <c r="J912"/>
  <c r="BK577"/>
  <c r="J356"/>
  <c r="J253"/>
  <c r="BK297" i="3"/>
  <c r="BK275"/>
  <c r="J243"/>
  <c r="BK223"/>
  <c r="J183"/>
  <c r="J144"/>
  <c r="BK279"/>
  <c r="BK219"/>
  <c r="BK192"/>
  <c r="BK152"/>
  <c r="J164"/>
  <c r="BK313"/>
  <c r="J272"/>
  <c r="BK255"/>
  <c r="J231"/>
  <c r="J213"/>
  <c r="J170"/>
  <c r="BK146"/>
  <c r="J223"/>
  <c r="BK158"/>
  <c r="BK211" i="4"/>
  <c r="BK174"/>
  <c r="J136"/>
  <c r="J217"/>
  <c r="J128"/>
  <c r="BK176"/>
  <c r="BK126"/>
  <c r="BK207"/>
  <c r="J247"/>
  <c r="J174"/>
  <c r="J126"/>
  <c r="J199"/>
  <c r="BK162"/>
  <c r="BK124"/>
  <c r="BK134"/>
  <c r="BK215"/>
  <c r="J180"/>
  <c r="BK309" i="5"/>
  <c r="J205"/>
  <c r="J321"/>
  <c r="J295"/>
  <c r="BK190"/>
  <c r="J236"/>
  <c r="BK279"/>
  <c r="BK210"/>
  <c r="J271"/>
  <c r="BK321"/>
  <c r="J241"/>
  <c r="BK469" i="6"/>
  <c r="BK399"/>
  <c r="BK323"/>
  <c r="BK229"/>
  <c r="J521"/>
  <c r="J473"/>
  <c r="J334"/>
  <c r="J242"/>
  <c r="BK152"/>
  <c r="BK427"/>
  <c r="BK375"/>
  <c r="BK310"/>
  <c r="J229"/>
  <c r="BK195"/>
  <c r="J496"/>
  <c r="BK439"/>
  <c r="BK370"/>
  <c r="BK280"/>
  <c r="J236"/>
  <c r="BK176"/>
  <c r="J511"/>
  <c r="J453"/>
  <c r="BK378"/>
  <c r="J284"/>
  <c r="J178"/>
  <c r="BK502"/>
  <c r="BK409"/>
  <c r="BK373"/>
  <c r="J321"/>
  <c r="J246"/>
  <c r="BK199"/>
  <c r="J174"/>
  <c r="BK483"/>
  <c r="BK461"/>
  <c r="J365"/>
  <c r="BK259"/>
  <c r="J259" i="7"/>
  <c r="BK198"/>
  <c r="BK242"/>
  <c r="BK214"/>
  <c r="BK136"/>
  <c r="J250"/>
  <c r="J216"/>
  <c r="BK176"/>
  <c r="J140"/>
  <c r="J190"/>
  <c r="J126" i="8"/>
  <c r="BK126" i="9"/>
  <c r="J134"/>
  <c r="BK2104" i="2"/>
  <c r="J1952"/>
  <c r="J1760"/>
  <c r="BK1666"/>
  <c r="BK1548"/>
  <c r="J1458"/>
  <c r="J1204"/>
  <c r="J1094"/>
  <c r="BK933"/>
  <c r="J660"/>
  <c r="BK473"/>
  <c r="BK144"/>
  <c r="J1906"/>
  <c r="J1792"/>
  <c r="BK1682"/>
  <c r="J1558"/>
  <c r="J1336"/>
  <c r="BK1168"/>
  <c r="BK912"/>
  <c r="J572"/>
  <c r="J310"/>
  <c r="BK2023"/>
  <c r="BK1866"/>
  <c r="BK1816"/>
  <c r="BK1716"/>
  <c r="J1636"/>
  <c r="J1390"/>
  <c r="J1219"/>
  <c r="J1074"/>
  <c r="BK919"/>
  <c r="J839"/>
  <c r="BK567"/>
  <c r="BK209"/>
  <c r="J2023"/>
  <c r="J1829"/>
  <c r="J1727"/>
  <c r="BK1604"/>
  <c r="BK1419"/>
  <c r="BK1153"/>
  <c r="J1024"/>
  <c r="BK888"/>
  <c r="J754"/>
  <c r="J595"/>
  <c r="J280"/>
  <c r="J2006"/>
  <c r="J1814"/>
  <c r="BK1668"/>
  <c r="BK1531"/>
  <c r="BK1331"/>
  <c r="BK1173"/>
  <c r="BK1060"/>
  <c r="BK917"/>
  <c r="BK702"/>
  <c r="J443"/>
  <c r="J270"/>
  <c r="AS99" i="1"/>
  <c r="BK1499" i="2"/>
  <c r="J1304"/>
  <c r="J1081"/>
  <c r="J888"/>
  <c r="J764"/>
  <c r="BK572"/>
  <c r="J366"/>
  <c r="BK199"/>
  <c r="J1984"/>
  <c r="J1807"/>
  <c r="BK1614"/>
  <c r="J1376"/>
  <c r="BK1208"/>
  <c r="BK1038"/>
  <c r="BK926"/>
  <c r="BK806"/>
  <c r="J631"/>
  <c r="J351"/>
  <c r="J159"/>
  <c r="J2185"/>
  <c r="J2171"/>
  <c r="BK2139"/>
  <c r="BK1913"/>
  <c r="J1774"/>
  <c r="BK1687"/>
  <c r="J1494"/>
  <c r="J1309"/>
  <c r="BK1193"/>
  <c r="BK1034"/>
  <c r="J951"/>
  <c r="J640"/>
  <c r="BK487"/>
  <c r="BK294"/>
  <c r="J181"/>
  <c r="BK291" i="3"/>
  <c r="J266"/>
  <c r="J237"/>
  <c r="J201"/>
  <c r="J180"/>
  <c r="J134"/>
  <c r="BK285"/>
  <c r="J255"/>
  <c r="BK208"/>
  <c r="BK188"/>
  <c r="BK125"/>
  <c r="J158"/>
  <c r="BK301"/>
  <c r="BK281"/>
  <c r="BK249"/>
  <c r="BK229"/>
  <c r="J199"/>
  <c r="J156"/>
  <c r="J287"/>
  <c r="J247"/>
  <c r="J176"/>
  <c r="J150"/>
  <c r="BK223" i="4"/>
  <c r="J160"/>
  <c r="J230"/>
  <c r="BK178"/>
  <c r="J166"/>
  <c r="BK234"/>
  <c r="BK193"/>
  <c r="BK227"/>
  <c r="BK138"/>
  <c r="J219"/>
  <c r="BK160"/>
  <c r="BK150"/>
  <c r="BK247"/>
  <c r="BK209"/>
  <c r="BK166"/>
  <c r="BK291" i="5"/>
  <c r="J275"/>
  <c r="BK153"/>
  <c r="BK287"/>
  <c r="BK221"/>
  <c r="J291"/>
  <c r="BK283"/>
  <c r="J176"/>
  <c r="J200"/>
  <c r="BK231"/>
  <c r="BK145"/>
  <c r="BK303"/>
  <c r="J163"/>
  <c r="BK463" i="6"/>
  <c r="BK419"/>
  <c r="J367"/>
  <c r="BK271"/>
  <c r="J176"/>
  <c r="J509"/>
  <c r="BK423"/>
  <c r="J278"/>
  <c r="J201"/>
  <c r="BK479"/>
  <c r="J423"/>
  <c r="J387"/>
  <c r="J353"/>
  <c r="J287"/>
  <c r="BK201"/>
  <c r="BK178"/>
  <c r="BK187"/>
  <c r="BK459"/>
  <c r="BK367"/>
  <c r="BK269"/>
  <c r="J214"/>
  <c r="BK148"/>
  <c r="BK437"/>
  <c r="J325"/>
  <c r="J220"/>
  <c r="J515"/>
  <c r="BK442"/>
  <c r="BK395"/>
  <c r="J332"/>
  <c r="J271"/>
  <c r="BK227"/>
  <c r="BK180"/>
  <c r="J494"/>
  <c r="J463"/>
  <c r="BK361"/>
  <c r="J282"/>
  <c r="J265" i="7"/>
  <c r="J214"/>
  <c r="BK156"/>
  <c r="BK235"/>
  <c r="J206"/>
  <c r="J164"/>
  <c r="J254"/>
  <c r="J235"/>
  <c r="BK172"/>
  <c r="BK192"/>
  <c r="J174"/>
  <c r="BK134" i="8"/>
  <c r="BK131" i="9"/>
  <c r="BK2006" i="2"/>
  <c r="J1883"/>
  <c r="BK1810"/>
  <c r="BK1703"/>
  <c r="BK1553"/>
  <c r="J1419"/>
  <c r="J1226"/>
  <c r="BK1067"/>
  <c r="BK801"/>
  <c r="J528"/>
  <c r="BK376"/>
  <c r="J2132"/>
  <c r="J2014"/>
  <c r="J1751"/>
  <c r="BK1576"/>
  <c r="BK1485"/>
  <c r="BK1292"/>
  <c r="BK1000"/>
  <c r="J779"/>
  <c r="J545"/>
  <c r="BK321"/>
  <c r="J2063"/>
  <c r="BK1943"/>
  <c r="J1778"/>
  <c r="BK1690"/>
  <c r="J1424"/>
  <c r="BK1354"/>
  <c r="BK1230"/>
  <c r="BK1148"/>
  <c r="BK985"/>
  <c r="J893"/>
  <c r="J622"/>
  <c r="J454"/>
  <c r="BK2019"/>
  <c r="J1824"/>
  <c r="J1721"/>
  <c r="BK1503"/>
  <c r="BK1367"/>
  <c r="BK1116"/>
  <c r="J900"/>
  <c r="J682"/>
  <c r="J487"/>
  <c r="J321"/>
  <c r="J177"/>
  <c r="BK1792"/>
  <c r="BK1656"/>
  <c r="BK1397"/>
  <c r="J1322"/>
  <c r="J1188"/>
  <c r="J1144"/>
  <c r="BK905"/>
  <c r="BK631"/>
  <c r="BK361"/>
  <c r="J199"/>
  <c r="J1989"/>
  <c r="J1869"/>
  <c r="BK1721"/>
  <c r="J1540"/>
  <c r="BK1349"/>
  <c r="BK1131"/>
  <c r="J769"/>
  <c r="BK660"/>
  <c r="BK506"/>
  <c r="J300"/>
  <c r="J163"/>
  <c r="BK1921"/>
  <c r="J1801"/>
  <c r="J1666"/>
  <c r="J1503"/>
  <c r="BK1313"/>
  <c r="J1212"/>
  <c r="BK1074"/>
  <c r="J917"/>
  <c r="J796"/>
  <c r="J567"/>
  <c r="J285"/>
  <c r="J149"/>
  <c r="BK2187"/>
  <c r="BK2178"/>
  <c r="J2166"/>
  <c r="J1974"/>
  <c r="J1812"/>
  <c r="J1697"/>
  <c r="BK1467"/>
  <c r="BK1300"/>
  <c r="J1168"/>
  <c r="BK971"/>
  <c r="BK749"/>
  <c r="J468"/>
  <c r="J275"/>
  <c r="BK306" i="3"/>
  <c r="BK287"/>
  <c r="J245"/>
  <c r="J235"/>
  <c r="BK199"/>
  <c r="BK160"/>
  <c r="BK128"/>
  <c r="J291"/>
  <c r="J252"/>
  <c r="BK201"/>
  <c r="J160"/>
  <c r="J138"/>
  <c r="J154"/>
  <c r="J293"/>
  <c r="J270"/>
  <c r="BK241"/>
  <c r="BK211"/>
  <c r="BK180"/>
  <c r="J140"/>
  <c r="BK268"/>
  <c r="BK183"/>
  <c r="BK164"/>
  <c r="J313"/>
  <c r="BK205" i="4"/>
  <c r="J176"/>
  <c r="BK221"/>
  <c r="BK158"/>
  <c r="BK195"/>
  <c r="BK251"/>
  <c r="J205"/>
  <c r="BK245"/>
  <c r="BK187"/>
  <c r="J134"/>
  <c r="BK217"/>
  <c r="BK182"/>
  <c r="J140"/>
  <c r="J124"/>
  <c r="J227"/>
  <c r="BK189"/>
  <c r="BK263" i="5"/>
  <c r="BK226"/>
  <c r="BK126"/>
  <c r="J283"/>
  <c r="BK212"/>
  <c r="BK267"/>
  <c r="BK176"/>
  <c r="BK271"/>
  <c r="BK256"/>
  <c r="J145"/>
  <c r="J180"/>
  <c r="J299"/>
  <c r="J195"/>
  <c r="J492" i="6"/>
  <c r="J427"/>
  <c r="BK387"/>
  <c r="BK282"/>
  <c r="BK217"/>
  <c r="BK496"/>
  <c r="J397"/>
  <c r="J250"/>
  <c r="BK170"/>
  <c r="BK465"/>
  <c r="J409"/>
  <c r="J361"/>
  <c r="J296"/>
  <c r="J211"/>
  <c r="BK189"/>
  <c r="BK532"/>
  <c r="J479"/>
  <c r="BK448"/>
  <c r="J359"/>
  <c r="BK308"/>
  <c r="J191"/>
  <c r="BK526"/>
  <c r="J459"/>
  <c r="BK357"/>
  <c r="BK289"/>
  <c r="BK182"/>
  <c r="J475"/>
  <c r="J382"/>
  <c r="J280"/>
  <c r="J238"/>
  <c r="J528"/>
  <c r="J457"/>
  <c r="J363"/>
  <c r="J274" i="7"/>
  <c r="J202"/>
  <c r="J154"/>
  <c r="J229"/>
  <c r="BK160"/>
  <c r="J212"/>
  <c r="J160"/>
  <c r="J188"/>
  <c r="J128" i="8"/>
  <c r="J131" i="9"/>
  <c r="J2053" i="2"/>
  <c r="BK1965"/>
  <c r="J1716"/>
  <c r="J1586"/>
  <c r="BK1521"/>
  <c r="BK1433"/>
  <c r="J1283"/>
  <c r="BK1121"/>
  <c r="BK860"/>
  <c r="BK687"/>
  <c r="BK533"/>
  <c r="J361"/>
  <c r="BK2063"/>
  <c r="BK1778"/>
  <c r="BK1675"/>
  <c r="J1443"/>
  <c r="J1208"/>
  <c r="BK1024"/>
  <c r="J600"/>
  <c r="BK422"/>
  <c r="J261"/>
  <c r="BK1960"/>
  <c r="BK1821"/>
  <c r="J1707"/>
  <c r="J1601"/>
  <c r="J1380"/>
  <c r="BK1206"/>
  <c r="J1088"/>
  <c r="BK943"/>
  <c r="BK677"/>
  <c r="J501"/>
  <c r="BK186"/>
  <c r="J1928"/>
  <c r="BK1730"/>
  <c r="BK1609"/>
  <c r="J1467"/>
  <c r="J1295"/>
  <c r="BK1100"/>
  <c r="J811"/>
  <c r="J650"/>
  <c r="BK511"/>
  <c r="BK315"/>
  <c r="J2104"/>
  <c r="J1746"/>
  <c r="BK1661"/>
  <c r="BK1471"/>
  <c r="BK1283"/>
  <c r="J1206"/>
  <c r="J1135"/>
  <c r="BK834"/>
  <c r="BK622"/>
  <c r="BK251"/>
  <c r="J2081"/>
  <c r="J1921"/>
  <c r="J1743"/>
  <c r="J1668"/>
  <c r="J1521"/>
  <c r="J1354"/>
  <c r="BK1094"/>
  <c r="J830"/>
  <c r="BK754"/>
  <c r="J523"/>
  <c r="BK310"/>
  <c r="J2046"/>
  <c r="J1837"/>
  <c r="J1756"/>
  <c r="BK1540"/>
  <c r="BK1378"/>
  <c r="BK1309"/>
  <c r="BK1135"/>
  <c r="J976"/>
  <c r="BK870"/>
  <c r="BK764"/>
  <c r="BK620"/>
  <c r="J209"/>
  <c r="BK2189"/>
  <c r="BK2183"/>
  <c r="BK2169"/>
  <c r="J2147"/>
  <c r="J1960"/>
  <c r="BK1829"/>
  <c r="J1709"/>
  <c r="BK1571"/>
  <c r="BK1380"/>
  <c r="J1276"/>
  <c r="J1067"/>
  <c r="J985"/>
  <c r="J759"/>
  <c r="J635"/>
  <c r="J422"/>
  <c r="BK270"/>
  <c r="BK149"/>
  <c r="J281" i="3"/>
  <c r="J262"/>
  <c r="J229"/>
  <c r="J192"/>
  <c r="BK162"/>
  <c r="BK131"/>
  <c r="J297"/>
  <c r="J227"/>
  <c r="J190"/>
  <c r="BK136"/>
  <c r="BK310"/>
  <c r="J148"/>
  <c r="BK283"/>
  <c r="BK243"/>
  <c r="BK227"/>
  <c r="BK204"/>
  <c r="J168"/>
  <c r="J304"/>
  <c r="BK258"/>
  <c r="BK190"/>
  <c r="BK138"/>
  <c r="BK232" i="4"/>
  <c r="BK168"/>
  <c r="J130"/>
  <c r="BK199"/>
  <c r="J203"/>
  <c r="J144"/>
  <c r="J232"/>
  <c r="BK128"/>
  <c r="J168"/>
  <c r="J221"/>
  <c r="J195"/>
  <c r="BK146"/>
  <c r="BK144"/>
  <c r="BK225"/>
  <c r="BK164"/>
  <c r="J190" i="5"/>
  <c r="BK246"/>
  <c r="J136"/>
  <c r="BK299"/>
  <c r="BK236"/>
  <c r="BK149"/>
  <c r="J122"/>
  <c r="BK163"/>
  <c r="BK141"/>
  <c r="BK172"/>
  <c r="BK323"/>
  <c r="J251"/>
  <c r="BK122"/>
  <c r="J429" i="6"/>
  <c r="BK382"/>
  <c r="BK278"/>
  <c r="J187"/>
  <c r="J490"/>
  <c r="J399"/>
  <c r="BK254"/>
  <c r="J203"/>
  <c r="BK481"/>
  <c r="BK431"/>
  <c r="BK403"/>
  <c r="J357"/>
  <c r="J263"/>
  <c r="J172"/>
  <c r="J170"/>
  <c r="J161"/>
  <c r="J141"/>
  <c r="BK515"/>
  <c r="J498"/>
  <c r="BK488"/>
  <c r="J448"/>
  <c r="J421"/>
  <c r="J403"/>
  <c r="J373"/>
  <c r="BK343"/>
  <c r="J319"/>
  <c r="BK273"/>
  <c r="BK206"/>
  <c r="J193"/>
  <c r="J526"/>
  <c r="J471"/>
  <c r="J437"/>
  <c r="J375"/>
  <c r="J310"/>
  <c r="BK244"/>
  <c r="BK193"/>
  <c r="J530"/>
  <c r="J433"/>
  <c r="BK334"/>
  <c r="BK223"/>
  <c r="BK471"/>
  <c r="J417"/>
  <c r="J347"/>
  <c r="J306"/>
  <c r="BK250"/>
  <c r="J217"/>
  <c r="BK146"/>
  <c r="J465"/>
  <c r="BK413"/>
  <c r="J323"/>
  <c r="BK137"/>
  <c r="J224" i="7"/>
  <c r="J176"/>
  <c r="J237"/>
  <c r="J196"/>
  <c r="BK150"/>
  <c r="BK239"/>
  <c r="J166"/>
  <c r="BK186"/>
  <c r="J131" i="8"/>
  <c r="J123" i="9"/>
  <c r="J136"/>
  <c r="BK1989" i="2"/>
  <c r="BK1847"/>
  <c r="J1730"/>
  <c r="J1651"/>
  <c r="BK1516"/>
  <c r="BK1404"/>
  <c r="BK1158"/>
  <c r="J964"/>
  <c r="BK779"/>
  <c r="J557"/>
  <c r="BK417"/>
  <c r="BK214"/>
  <c r="BK2032"/>
  <c r="J1765"/>
  <c r="J1604"/>
  <c r="J1367"/>
  <c r="BK1215"/>
  <c r="J971"/>
  <c r="BK727"/>
  <c r="J389"/>
  <c r="J228"/>
  <c r="BK1974"/>
  <c r="BK1832"/>
  <c r="J1711"/>
  <c r="J1566"/>
  <c r="BK1363"/>
  <c r="J1262"/>
  <c r="J1121"/>
  <c r="BK1048"/>
  <c r="BK900"/>
  <c r="J806"/>
  <c r="BK518"/>
  <c r="BK366"/>
  <c r="BK163"/>
  <c r="BK1897"/>
  <c r="J1798"/>
  <c r="BK1596"/>
  <c r="J1397"/>
  <c r="J1251"/>
  <c r="BK995"/>
  <c r="J801"/>
  <c r="J605"/>
  <c r="BK351"/>
  <c r="BK2115"/>
  <c r="BK1955"/>
  <c r="BK1709"/>
  <c r="J1619"/>
  <c r="J1452"/>
  <c r="J1363"/>
  <c r="BK1219"/>
  <c r="BK1140"/>
  <c r="BK957"/>
  <c r="BK815"/>
  <c r="BK300"/>
  <c r="BK261"/>
  <c r="J2019"/>
  <c r="BK1906"/>
  <c r="BK1789"/>
  <c r="J1680"/>
  <c r="J1609"/>
  <c r="J1482"/>
  <c r="J1340"/>
  <c r="J943"/>
  <c r="BK853"/>
  <c r="J662"/>
  <c r="J511"/>
  <c r="BK346"/>
  <c r="J240"/>
  <c r="J1965"/>
  <c r="J1832"/>
  <c r="BK1746"/>
  <c r="J1438"/>
  <c r="J1327"/>
  <c r="BK1188"/>
  <c r="BK1006"/>
  <c r="J860"/>
  <c r="J727"/>
  <c r="J587"/>
  <c r="J371"/>
  <c r="J204"/>
  <c r="J2191"/>
  <c r="BK2176"/>
  <c r="BK2161"/>
  <c r="J2076"/>
  <c r="J1847"/>
  <c r="BK1711"/>
  <c r="BK1563"/>
  <c r="BK1271"/>
  <c r="J1019"/>
  <c r="BK791"/>
  <c r="J610"/>
  <c r="BK404"/>
  <c r="BK240"/>
  <c r="J299" i="3"/>
  <c r="BK264"/>
  <c r="BK231"/>
  <c r="J186"/>
  <c r="BK154"/>
  <c r="J306"/>
  <c r="J283"/>
  <c r="BK247"/>
  <c r="BK195"/>
  <c r="J166"/>
  <c r="J128"/>
  <c r="BK304"/>
  <c r="J264"/>
  <c r="BK235"/>
  <c r="J215"/>
  <c r="J195"/>
  <c r="BK166"/>
  <c r="BK295"/>
  <c r="J249"/>
  <c r="J178"/>
  <c r="J162"/>
  <c r="J310"/>
  <c r="J193" i="4"/>
  <c r="J162"/>
  <c r="J223"/>
  <c r="BK172"/>
  <c r="BK201"/>
  <c r="J170"/>
  <c r="BK239"/>
  <c r="BK154"/>
  <c r="BK230"/>
  <c r="BK142"/>
  <c r="J207"/>
  <c r="J164"/>
  <c r="BK156"/>
  <c r="J237"/>
  <c r="J182"/>
  <c r="J305" i="5"/>
  <c r="J287"/>
  <c r="J212"/>
  <c r="BK317"/>
  <c r="J267"/>
  <c r="J131"/>
  <c r="J141"/>
  <c r="J172"/>
  <c r="BK195"/>
  <c r="J158"/>
  <c r="BK305"/>
  <c r="J185"/>
  <c r="BK475" i="6"/>
  <c r="J425"/>
  <c r="J330"/>
  <c r="BK246"/>
  <c r="J156"/>
  <c r="J483"/>
  <c r="BK365"/>
  <c r="BK265"/>
  <c r="BK214"/>
  <c r="J137"/>
  <c r="BK415"/>
  <c r="BK385"/>
  <c r="BK314"/>
  <c r="J267"/>
  <c r="J206"/>
  <c r="J180"/>
  <c r="BK507"/>
  <c r="J405"/>
  <c r="BK321"/>
  <c r="BK248"/>
  <c r="BK211"/>
  <c r="BK168"/>
  <c r="BK477"/>
  <c r="J391"/>
  <c r="J294"/>
  <c r="J148"/>
  <c r="BK485"/>
  <c r="J431"/>
  <c r="BK363"/>
  <c r="J308"/>
  <c r="BK267"/>
  <c r="BK225"/>
  <c r="BK500"/>
  <c r="J481"/>
  <c r="J439"/>
  <c r="J343"/>
  <c r="J182"/>
  <c r="BK244" i="7"/>
  <c r="BK190"/>
  <c r="BK246"/>
  <c r="J218"/>
  <c r="BK184"/>
  <c r="J248"/>
  <c r="J184"/>
  <c r="J156"/>
  <c r="BK140"/>
  <c r="BK131" i="8"/>
  <c r="BK136" i="9"/>
  <c r="J126"/>
  <c r="BK1984" i="2"/>
  <c r="J1913"/>
  <c r="J1816"/>
  <c r="BK1727"/>
  <c r="J1576"/>
  <c r="BK1438"/>
  <c r="J1193"/>
  <c r="J1038"/>
  <c r="BK811"/>
  <c r="J620"/>
  <c r="J415"/>
  <c r="BK2037"/>
  <c r="BK1807"/>
  <c r="BK1701"/>
  <c r="J1531"/>
  <c r="J1313"/>
  <c r="J1100"/>
  <c r="BK640"/>
  <c r="BK501"/>
  <c r="J290"/>
  <c r="J1979"/>
  <c r="J1854"/>
  <c r="J1738"/>
  <c r="J1673"/>
  <c r="J1478"/>
  <c r="BK1287"/>
  <c r="J1198"/>
  <c r="BK1011"/>
  <c r="BK877"/>
  <c r="BK557"/>
  <c r="BK334"/>
  <c r="J154"/>
  <c r="BK1932"/>
  <c r="J1810"/>
  <c r="J1656"/>
  <c r="BK1443"/>
  <c r="BK1276"/>
  <c r="J1131"/>
  <c r="J834"/>
  <c r="J719"/>
  <c r="BK610"/>
  <c r="J449"/>
  <c r="BK218"/>
  <c r="BK1969"/>
  <c r="BK1774"/>
  <c r="BK1601"/>
  <c r="J1404"/>
  <c r="BK1304"/>
  <c r="BK1178"/>
  <c r="J1000"/>
  <c r="BK480"/>
  <c r="BK290"/>
  <c r="J218"/>
  <c r="BK2046"/>
  <c r="J1943"/>
  <c r="BK1795"/>
  <c r="BK1636"/>
  <c r="J1448"/>
  <c r="J1173"/>
  <c r="J919"/>
  <c r="BK697"/>
  <c r="J550"/>
  <c r="J404"/>
  <c r="BK181"/>
  <c r="BK1854"/>
  <c r="BK1697"/>
  <c r="J1506"/>
  <c r="J1318"/>
  <c r="BK1262"/>
  <c r="BK1111"/>
  <c r="BK964"/>
  <c r="J882"/>
  <c r="BK769"/>
  <c r="BK582"/>
  <c r="BK265"/>
  <c r="BK2194"/>
  <c r="J2187"/>
  <c r="J2176"/>
  <c r="BK2166"/>
  <c r="J2139"/>
  <c r="J1866"/>
  <c r="BK1756"/>
  <c r="J1682"/>
  <c r="BK1462"/>
  <c r="J1292"/>
  <c r="BK1106"/>
  <c r="J957"/>
  <c r="BK744"/>
  <c r="J540"/>
  <c r="BK371"/>
  <c r="BK224"/>
  <c r="J295" i="3"/>
  <c r="J239"/>
  <c r="J219"/>
  <c r="J188"/>
  <c r="J146"/>
  <c r="J301"/>
  <c r="J258"/>
  <c r="J211"/>
  <c r="BK142"/>
  <c r="J136"/>
  <c r="J152"/>
  <c r="J289"/>
  <c r="BK266"/>
  <c r="BK237"/>
  <c r="BK217"/>
  <c r="BK197"/>
  <c r="BK148"/>
  <c r="J279"/>
  <c r="BK245"/>
  <c r="J174"/>
  <c r="J241" i="4"/>
  <c r="J187"/>
  <c r="BK249"/>
  <c r="J209"/>
  <c r="BK152"/>
  <c r="BK185"/>
  <c r="BK130"/>
  <c r="BK213"/>
  <c r="BK243"/>
  <c r="J146"/>
  <c r="J225"/>
  <c r="J197"/>
  <c r="J156"/>
  <c r="BK148"/>
  <c r="J239"/>
  <c r="J201"/>
  <c r="J138"/>
  <c r="J263" i="5"/>
  <c r="BK168"/>
  <c r="J313"/>
  <c r="J226"/>
  <c r="J256"/>
  <c r="BK216"/>
  <c r="BK251"/>
  <c r="J279"/>
  <c r="J153"/>
  <c r="BK295"/>
  <c r="BK180"/>
  <c r="BK457" i="6"/>
  <c r="BK391"/>
  <c r="BK261"/>
  <c r="BK209"/>
  <c r="J532"/>
  <c r="J442"/>
  <c r="J341"/>
  <c r="J168"/>
  <c r="J455"/>
  <c r="J378"/>
  <c r="J289"/>
  <c r="J248"/>
  <c r="J195"/>
  <c r="BK166"/>
  <c r="J146"/>
  <c r="J518"/>
  <c r="J500"/>
  <c r="BK492"/>
  <c r="BK473"/>
  <c r="J451"/>
  <c r="BK411"/>
  <c r="J380"/>
  <c r="BK353"/>
  <c r="J338"/>
  <c r="BK325"/>
  <c r="BK299"/>
  <c r="BK231"/>
  <c r="J227"/>
  <c r="J197"/>
  <c r="BK528"/>
  <c r="J513"/>
  <c r="BK467"/>
  <c r="BK433"/>
  <c r="BK347"/>
  <c r="J265"/>
  <c r="BK220"/>
  <c r="BK174"/>
  <c r="J502"/>
  <c r="BK405"/>
  <c r="BK319"/>
  <c r="J261"/>
  <c r="BK530"/>
  <c r="BK509"/>
  <c r="BK421"/>
  <c r="BK380"/>
  <c r="BK330"/>
  <c r="J269"/>
  <c r="BK236"/>
  <c r="J152"/>
  <c r="BK490"/>
  <c r="J446"/>
  <c r="BK296"/>
  <c r="J263" i="7"/>
  <c r="BK170"/>
  <c r="J231"/>
  <c r="BK188"/>
  <c r="BK250"/>
  <c r="J244"/>
  <c r="BK174"/>
  <c r="BK154"/>
  <c r="BK128" i="8"/>
  <c r="BK123" i="9"/>
  <c r="J2009" i="2"/>
  <c r="J1955"/>
  <c r="BK1812"/>
  <c r="J1596"/>
  <c r="BK1482"/>
  <c r="BK1212"/>
  <c r="J1015"/>
  <c r="J853"/>
  <c r="BK671"/>
  <c r="BK461"/>
  <c r="J251"/>
  <c r="J1878"/>
  <c r="BK1738"/>
  <c r="J1563"/>
  <c r="J1300"/>
  <c r="BK1088"/>
  <c r="BK865"/>
  <c r="BK629"/>
  <c r="BK454"/>
  <c r="BK2081"/>
  <c r="J1939"/>
  <c r="BK1804"/>
  <c r="J1661"/>
  <c r="BK1448"/>
  <c r="BK1358"/>
  <c r="J1178"/>
  <c r="BK976"/>
  <c r="J870"/>
  <c r="J533"/>
  <c r="J417"/>
  <c r="BK204"/>
  <c r="BK1952"/>
  <c r="BK1760"/>
  <c r="J1621"/>
  <c r="BK1478"/>
  <c r="BK1340"/>
  <c r="BK1244"/>
  <c r="J1006"/>
  <c r="J687"/>
  <c r="BK468"/>
  <c r="BK253"/>
  <c r="BK2092"/>
  <c r="BK1801"/>
  <c r="BK1680"/>
  <c r="J1553"/>
  <c r="BK1345"/>
  <c r="BK1251"/>
  <c r="J1158"/>
  <c r="J1011"/>
  <c r="BK719"/>
  <c r="BK523"/>
  <c r="J294"/>
  <c r="BK159"/>
  <c r="BK2014"/>
  <c r="J1863"/>
  <c r="BK1705"/>
  <c r="BK1581"/>
  <c r="J1433"/>
  <c r="J1287"/>
  <c r="J1048"/>
  <c r="J877"/>
  <c r="BK759"/>
  <c r="J461"/>
  <c r="BK275"/>
  <c r="J2092"/>
  <c r="J1874"/>
  <c r="J1789"/>
  <c r="J1548"/>
  <c r="BK1452"/>
  <c r="J1331"/>
  <c r="BK1204"/>
  <c r="BK1015"/>
  <c r="J926"/>
  <c r="BK839"/>
  <c r="BK605"/>
  <c r="BK540"/>
  <c r="BK154"/>
  <c r="J2189"/>
  <c r="J2183"/>
  <c r="J2169"/>
  <c r="BK2132"/>
  <c r="BK1888"/>
  <c r="BK1798"/>
  <c r="J1701"/>
  <c r="BK1526"/>
  <c r="J1378"/>
  <c r="J1148"/>
  <c r="BK990"/>
  <c r="BK692"/>
  <c r="J518"/>
  <c r="J257"/>
  <c r="BK308" i="3"/>
  <c r="BK289"/>
  <c r="BK252"/>
  <c r="BK233"/>
  <c r="J217"/>
  <c r="BK178"/>
  <c r="J142"/>
  <c r="BK260"/>
  <c r="BK213"/>
  <c r="BK172"/>
  <c r="BK144"/>
  <c r="BK150"/>
  <c r="J285"/>
  <c r="J268"/>
  <c r="BK239"/>
  <c r="BK225"/>
  <c r="BK186"/>
  <c r="BK134"/>
  <c r="J260"/>
  <c r="BK215"/>
  <c r="BK168"/>
  <c r="J125"/>
  <c r="J215" i="4"/>
  <c r="J178"/>
  <c r="J245"/>
  <c r="J189"/>
  <c r="J148"/>
  <c r="J172"/>
  <c r="BK136"/>
  <c r="BK180"/>
  <c r="J211"/>
  <c r="BK132"/>
  <c r="J185"/>
  <c r="J154"/>
  <c r="J142"/>
  <c r="BK219"/>
  <c r="BK140"/>
  <c r="J168" i="5"/>
  <c r="J221"/>
  <c r="J309"/>
  <c r="J216"/>
  <c r="BK200"/>
  <c r="BK275"/>
  <c r="J126"/>
  <c r="BK185"/>
  <c r="J210"/>
  <c r="BK136"/>
  <c r="J246"/>
  <c r="BK524" i="6"/>
  <c r="J413"/>
  <c r="J301"/>
  <c r="J223"/>
  <c r="BK161"/>
  <c r="J488"/>
  <c r="J419"/>
  <c r="BK301"/>
  <c r="BK238"/>
  <c r="J485"/>
  <c r="J444"/>
  <c r="BK397"/>
  <c r="BK338"/>
  <c r="J273"/>
  <c r="BK242"/>
  <c r="BK511"/>
  <c r="BK444"/>
  <c r="BK425"/>
  <c r="BK332"/>
  <c r="J259"/>
  <c r="J209"/>
  <c r="BK156"/>
  <c r="BK498"/>
  <c r="J395"/>
  <c r="J314"/>
  <c r="J240"/>
  <c r="J524"/>
  <c r="BK453"/>
  <c r="J407"/>
  <c r="J370"/>
  <c r="J299"/>
  <c r="J254"/>
  <c r="J189"/>
  <c r="BK521"/>
  <c r="J477"/>
  <c r="J415"/>
  <c r="J336"/>
  <c r="J244"/>
  <c r="J252" i="7"/>
  <c r="BK194"/>
  <c r="J146"/>
  <c r="BK224"/>
  <c r="J246"/>
  <c r="BK226"/>
  <c r="J220"/>
  <c r="BK216"/>
  <c r="BK212"/>
  <c r="BK208"/>
  <c r="BK204"/>
  <c r="BK202"/>
  <c r="J192"/>
  <c r="BK182"/>
  <c r="BK162"/>
  <c r="J152"/>
  <c r="BK144"/>
  <c r="J268"/>
  <c r="BK252"/>
  <c r="BK233"/>
  <c r="BK229"/>
  <c r="BK218"/>
  <c r="J210"/>
  <c r="BK206"/>
  <c r="J200"/>
  <c r="BK196"/>
  <c r="J186"/>
  <c r="BK180"/>
  <c r="BK166"/>
  <c r="J150"/>
  <c r="BK265"/>
  <c r="BK261"/>
  <c r="BK254"/>
  <c r="J242"/>
  <c r="J239"/>
  <c r="BK231"/>
  <c r="J226"/>
  <c r="BK220"/>
  <c r="BK210"/>
  <c r="J208"/>
  <c r="BK200"/>
  <c r="J194"/>
  <c r="J170"/>
  <c r="BK146"/>
  <c r="J144"/>
  <c r="J136"/>
  <c r="BK274"/>
  <c r="BK271"/>
  <c r="BK268"/>
  <c r="BK263"/>
  <c r="J261"/>
  <c r="BK259"/>
  <c r="J180"/>
  <c r="BK152"/>
  <c r="J172"/>
  <c r="J134" i="8"/>
  <c r="BK129" i="9"/>
  <c r="J129"/>
  <c r="BK2001" i="2"/>
  <c r="BK1863"/>
  <c r="J1735"/>
  <c r="BK1695"/>
  <c r="J1499"/>
  <c r="BK1336"/>
  <c r="J1140"/>
  <c r="BK872"/>
  <c r="J692"/>
  <c r="J506"/>
  <c r="BK356"/>
  <c r="BK2076"/>
  <c r="J1897"/>
  <c r="BK1743"/>
  <c r="BK1651"/>
  <c r="BK1494"/>
  <c r="J1349"/>
  <c r="BK1144"/>
  <c r="BK846"/>
  <c r="BK550"/>
  <c r="BK339"/>
  <c r="BK1996"/>
  <c r="BK1928"/>
  <c r="BK1765"/>
  <c r="J1675"/>
  <c r="J1516"/>
  <c r="BK1318"/>
  <c r="J1215"/>
  <c r="J1060"/>
  <c r="J872"/>
  <c r="J671"/>
  <c r="J315"/>
  <c r="J2032"/>
  <c r="BK1939"/>
  <c r="J1804"/>
  <c r="J1591"/>
  <c r="BK1383"/>
  <c r="J1266"/>
  <c r="BK1058"/>
  <c r="J990"/>
  <c r="J677"/>
  <c r="BK600"/>
  <c r="BK415"/>
  <c r="J224"/>
  <c r="BK2009"/>
  <c r="BK1824"/>
  <c r="J1687"/>
  <c r="BK1558"/>
  <c r="BK1390"/>
  <c r="J1271"/>
  <c r="BK1163"/>
  <c r="J1116"/>
  <c r="J749"/>
  <c r="J582"/>
  <c r="J339"/>
  <c r="BK228"/>
  <c r="J1969"/>
  <c r="BK1840"/>
  <c r="J1690"/>
  <c r="J1614"/>
  <c r="BK1506"/>
  <c r="BK1237"/>
  <c r="J1034"/>
  <c r="BK796"/>
  <c r="J577"/>
  <c r="BK389"/>
  <c r="BK177"/>
  <c r="J1821"/>
  <c r="J1705"/>
  <c r="J1526"/>
  <c r="J1345"/>
  <c r="BK1266"/>
  <c r="J1163"/>
  <c r="BK893"/>
  <c r="J815"/>
  <c r="J702"/>
  <c r="BK280"/>
  <c r="BK2191"/>
  <c r="BK2171"/>
  <c r="BK2147"/>
  <c r="J2115"/>
  <c r="BK1878"/>
  <c r="BK1751"/>
  <c r="BK1621"/>
  <c r="BK1458"/>
  <c r="J1230"/>
  <c r="J995"/>
  <c r="J846"/>
  <c r="BK662"/>
  <c r="BK528"/>
  <c r="J346"/>
  <c r="J168"/>
  <c r="BK293" i="3"/>
  <c r="BK272"/>
  <c r="J241"/>
  <c r="J225"/>
  <c r="J197"/>
  <c r="J172"/>
  <c r="BK140"/>
  <c r="BK270"/>
  <c r="BK221"/>
  <c r="J204"/>
  <c r="BK174"/>
  <c r="J308"/>
  <c r="BK156"/>
  <c r="BK299"/>
  <c r="BK262"/>
  <c r="J233"/>
  <c r="J208"/>
  <c r="BK176"/>
  <c r="J275"/>
  <c r="J221"/>
  <c r="BK170"/>
  <c r="J131"/>
  <c r="J213" i="4"/>
  <c r="BK170"/>
  <c r="J243"/>
  <c r="BK203"/>
  <c r="J251"/>
  <c r="J150"/>
  <c r="J249"/>
  <c r="BK197"/>
  <c r="BK237"/>
  <c r="J152"/>
  <c r="BK241"/>
  <c r="J191"/>
  <c r="J158"/>
  <c r="J234"/>
  <c r="BK191"/>
  <c r="J132"/>
  <c r="J317" i="5"/>
  <c r="J231"/>
  <c r="J303"/>
  <c r="BK241"/>
  <c r="BK158"/>
  <c r="J149"/>
  <c r="J259"/>
  <c r="BK205"/>
  <c r="BK313"/>
  <c r="J323"/>
  <c r="BK259"/>
  <c r="BK131"/>
  <c r="BK455" i="6"/>
  <c r="J411"/>
  <c r="BK287"/>
  <c r="J231"/>
  <c r="BK172"/>
  <c r="BK494"/>
  <c r="BK417"/>
  <c r="BK284"/>
  <c r="J225"/>
  <c r="BK513"/>
  <c r="J461"/>
  <c r="BK407"/>
  <c r="BK336"/>
  <c r="BK252"/>
  <c r="J199"/>
  <c r="J166"/>
  <c r="BK451"/>
  <c r="J385"/>
  <c r="BK341"/>
  <c r="BK263"/>
  <c r="BK197"/>
  <c r="J507"/>
  <c r="BK446"/>
  <c r="BK359"/>
  <c r="BK306"/>
  <c r="BK203"/>
  <c r="BK518"/>
  <c r="J469"/>
  <c r="J349"/>
  <c r="BK294"/>
  <c r="BK240"/>
  <c r="BK191"/>
  <c r="BK141"/>
  <c r="J467"/>
  <c r="BK429"/>
  <c r="BK349"/>
  <c r="J252"/>
  <c r="BK237" i="7"/>
  <c r="J162"/>
  <c r="J233"/>
  <c r="J198"/>
  <c r="J271"/>
  <c r="BK248"/>
  <c r="J204"/>
  <c r="BK164"/>
  <c r="J182"/>
  <c r="BK126" i="8"/>
  <c r="BK134" i="9"/>
  <c r="R269" i="2" l="1"/>
  <c r="T594"/>
  <c r="BK676"/>
  <c r="J676" s="1"/>
  <c r="J102" s="1"/>
  <c r="BK1005"/>
  <c r="J1005" s="1"/>
  <c r="J104" s="1"/>
  <c r="BK1203"/>
  <c r="J1203" s="1"/>
  <c r="J105" s="1"/>
  <c r="R1382"/>
  <c r="P1484"/>
  <c r="BK1603"/>
  <c r="J1603" s="1"/>
  <c r="J114" s="1"/>
  <c r="P1868"/>
  <c r="R1954"/>
  <c r="R2103"/>
  <c r="R207" i="3"/>
  <c r="BK184" i="4"/>
  <c r="J184" s="1"/>
  <c r="J99" s="1"/>
  <c r="BK229"/>
  <c r="J229"/>
  <c r="J100" s="1"/>
  <c r="BK121" i="5"/>
  <c r="J121"/>
  <c r="J97"/>
  <c r="R262"/>
  <c r="R140" i="6"/>
  <c r="R450"/>
  <c r="P506"/>
  <c r="R523"/>
  <c r="BK143" i="2"/>
  <c r="BK223"/>
  <c r="J223"/>
  <c r="J99" s="1"/>
  <c r="R691"/>
  <c r="T1218"/>
  <c r="R1294"/>
  <c r="R1505"/>
  <c r="T1565"/>
  <c r="T1729"/>
  <c r="BK1954"/>
  <c r="J1954" s="1"/>
  <c r="J117" s="1"/>
  <c r="BK2103"/>
  <c r="J2103"/>
  <c r="J119" s="1"/>
  <c r="BK124" i="3"/>
  <c r="R278"/>
  <c r="T123" i="4"/>
  <c r="T236"/>
  <c r="T121" i="5"/>
  <c r="R215"/>
  <c r="T140" i="6"/>
  <c r="BK436"/>
  <c r="J436"/>
  <c r="J104" s="1"/>
  <c r="BK441"/>
  <c r="J441" s="1"/>
  <c r="J105" s="1"/>
  <c r="P487"/>
  <c r="T523"/>
  <c r="P143" i="7"/>
  <c r="P138"/>
  <c r="T241"/>
  <c r="BK269" i="2"/>
  <c r="J269" s="1"/>
  <c r="J100" s="1"/>
  <c r="P594"/>
  <c r="R676"/>
  <c r="R1005"/>
  <c r="P1203"/>
  <c r="T1382"/>
  <c r="T1484"/>
  <c r="P1603"/>
  <c r="T1868"/>
  <c r="P1954"/>
  <c r="P2103"/>
  <c r="P207" i="3"/>
  <c r="R184" i="4"/>
  <c r="T229"/>
  <c r="R121" i="5"/>
  <c r="BK262"/>
  <c r="J262" s="1"/>
  <c r="J100" s="1"/>
  <c r="P140" i="6"/>
  <c r="P436"/>
  <c r="P441"/>
  <c r="BK487"/>
  <c r="J487"/>
  <c r="J107" s="1"/>
  <c r="R143" i="7"/>
  <c r="R138" s="1"/>
  <c r="BK241"/>
  <c r="J241" s="1"/>
  <c r="J106" s="1"/>
  <c r="R125" i="8"/>
  <c r="R124"/>
  <c r="R123" s="1"/>
  <c r="P143" i="2"/>
  <c r="P223"/>
  <c r="T691"/>
  <c r="BK1218"/>
  <c r="J1218" s="1"/>
  <c r="J108" s="1"/>
  <c r="BK1294"/>
  <c r="J1294" s="1"/>
  <c r="J109" s="1"/>
  <c r="T1505"/>
  <c r="P1565"/>
  <c r="R1729"/>
  <c r="R2008"/>
  <c r="R2160"/>
  <c r="BK207" i="3"/>
  <c r="J207" s="1"/>
  <c r="J100" s="1"/>
  <c r="P184" i="4"/>
  <c r="P229"/>
  <c r="T144" i="5"/>
  <c r="BK215"/>
  <c r="J215" s="1"/>
  <c r="J99" s="1"/>
  <c r="R384" i="6"/>
  <c r="T450"/>
  <c r="T506"/>
  <c r="T505"/>
  <c r="P223" i="7"/>
  <c r="P222" s="1"/>
  <c r="BK258"/>
  <c r="J258"/>
  <c r="J108" s="1"/>
  <c r="P269" i="2"/>
  <c r="R594"/>
  <c r="P676"/>
  <c r="T1005"/>
  <c r="T1203"/>
  <c r="P1382"/>
  <c r="R1484"/>
  <c r="R1603"/>
  <c r="BK1868"/>
  <c r="J1868" s="1"/>
  <c r="J116" s="1"/>
  <c r="BK2008"/>
  <c r="J2008" s="1"/>
  <c r="J118" s="1"/>
  <c r="BK2160"/>
  <c r="J2160" s="1"/>
  <c r="J120" s="1"/>
  <c r="T124" i="3"/>
  <c r="T278"/>
  <c r="BK123" i="4"/>
  <c r="J123" s="1"/>
  <c r="J98" s="1"/>
  <c r="P236"/>
  <c r="BK144" i="5"/>
  <c r="J144" s="1"/>
  <c r="J98" s="1"/>
  <c r="T262"/>
  <c r="T384" i="6"/>
  <c r="P450"/>
  <c r="BK506"/>
  <c r="BK523"/>
  <c r="J523" s="1"/>
  <c r="J112" s="1"/>
  <c r="BK143" i="7"/>
  <c r="T223"/>
  <c r="T222" s="1"/>
  <c r="P258"/>
  <c r="P257" s="1"/>
  <c r="T125" i="8"/>
  <c r="T124" s="1"/>
  <c r="T123" s="1"/>
  <c r="T143" i="2"/>
  <c r="T223"/>
  <c r="T142" s="1"/>
  <c r="BK691"/>
  <c r="J691" s="1"/>
  <c r="J103" s="1"/>
  <c r="P1218"/>
  <c r="P1294"/>
  <c r="BK1484"/>
  <c r="J1484" s="1"/>
  <c r="J111" s="1"/>
  <c r="T1603"/>
  <c r="R1868"/>
  <c r="T1954"/>
  <c r="T2103"/>
  <c r="T207" i="3"/>
  <c r="T184" i="4"/>
  <c r="R229"/>
  <c r="R144" i="5"/>
  <c r="T215"/>
  <c r="P384" i="6"/>
  <c r="BK450"/>
  <c r="J450"/>
  <c r="J106" s="1"/>
  <c r="R506"/>
  <c r="R505" s="1"/>
  <c r="P523"/>
  <c r="BK223" i="7"/>
  <c r="J223" s="1"/>
  <c r="J105" s="1"/>
  <c r="R241"/>
  <c r="P125" i="8"/>
  <c r="P124" s="1"/>
  <c r="P123" s="1"/>
  <c r="AU102" i="1" s="1"/>
  <c r="P128" i="9"/>
  <c r="P121" s="1"/>
  <c r="P120" s="1"/>
  <c r="AU103" i="1" s="1"/>
  <c r="R143" i="2"/>
  <c r="R223"/>
  <c r="P691"/>
  <c r="R1218"/>
  <c r="T1294"/>
  <c r="P1505"/>
  <c r="R1565"/>
  <c r="P1729"/>
  <c r="P2008"/>
  <c r="T2160"/>
  <c r="R124" i="3"/>
  <c r="R122"/>
  <c r="R121" s="1"/>
  <c r="P278"/>
  <c r="R123" i="4"/>
  <c r="R122"/>
  <c r="R121" s="1"/>
  <c r="R236"/>
  <c r="P144" i="5"/>
  <c r="P215"/>
  <c r="BK140" i="6"/>
  <c r="J140" s="1"/>
  <c r="J101" s="1"/>
  <c r="R436"/>
  <c r="R441"/>
  <c r="R487"/>
  <c r="T143" i="7"/>
  <c r="T138" s="1"/>
  <c r="T133" s="1"/>
  <c r="P241"/>
  <c r="T258"/>
  <c r="T257" s="1"/>
  <c r="BK128" i="9"/>
  <c r="J128"/>
  <c r="J100" s="1"/>
  <c r="R128"/>
  <c r="R121" s="1"/>
  <c r="R120" s="1"/>
  <c r="T269" i="2"/>
  <c r="BK594"/>
  <c r="J594"/>
  <c r="J101" s="1"/>
  <c r="T676"/>
  <c r="P1005"/>
  <c r="R1203"/>
  <c r="BK1382"/>
  <c r="J1382" s="1"/>
  <c r="J110" s="1"/>
  <c r="BK1505"/>
  <c r="J1505" s="1"/>
  <c r="J112" s="1"/>
  <c r="BK1565"/>
  <c r="J1565"/>
  <c r="J113" s="1"/>
  <c r="BK1729"/>
  <c r="J1729" s="1"/>
  <c r="J115" s="1"/>
  <c r="T2008"/>
  <c r="P2160"/>
  <c r="P124" i="3"/>
  <c r="P122"/>
  <c r="P121" s="1"/>
  <c r="AU96" i="1" s="1"/>
  <c r="BK278" i="3"/>
  <c r="J278"/>
  <c r="J101" s="1"/>
  <c r="P123" i="4"/>
  <c r="P122" s="1"/>
  <c r="P121" s="1"/>
  <c r="AU97" i="1" s="1"/>
  <c r="BK236" i="4"/>
  <c r="J236" s="1"/>
  <c r="J101" s="1"/>
  <c r="P121" i="5"/>
  <c r="P262"/>
  <c r="BK384" i="6"/>
  <c r="J384"/>
  <c r="J102" s="1"/>
  <c r="T436"/>
  <c r="T441"/>
  <c r="T487"/>
  <c r="R223" i="7"/>
  <c r="R222" s="1"/>
  <c r="R258"/>
  <c r="R257"/>
  <c r="BK125" i="8"/>
  <c r="J125" s="1"/>
  <c r="J100" s="1"/>
  <c r="T128" i="9"/>
  <c r="T121" s="1"/>
  <c r="T120" s="1"/>
  <c r="BK1214" i="2"/>
  <c r="J1214"/>
  <c r="J106" s="1"/>
  <c r="BK273" i="7"/>
  <c r="J273" s="1"/>
  <c r="J111" s="1"/>
  <c r="BK520" i="6"/>
  <c r="J520" s="1"/>
  <c r="J111" s="1"/>
  <c r="BK2193" i="2"/>
  <c r="J2193" s="1"/>
  <c r="J121" s="1"/>
  <c r="BK139" i="7"/>
  <c r="J139"/>
  <c r="J102" s="1"/>
  <c r="BK267"/>
  <c r="J267" s="1"/>
  <c r="J109" s="1"/>
  <c r="BK125" i="9"/>
  <c r="J125" s="1"/>
  <c r="J99" s="1"/>
  <c r="BK517" i="6"/>
  <c r="J517" s="1"/>
  <c r="J110" s="1"/>
  <c r="BK122" i="9"/>
  <c r="J122"/>
  <c r="J98" s="1"/>
  <c r="BK136" i="6"/>
  <c r="J136" s="1"/>
  <c r="J100" s="1"/>
  <c r="BK135" i="7"/>
  <c r="J135" s="1"/>
  <c r="J100" s="1"/>
  <c r="BK270"/>
  <c r="J270" s="1"/>
  <c r="J110" s="1"/>
  <c r="BK133" i="8"/>
  <c r="J133"/>
  <c r="J101" s="1"/>
  <c r="J89" i="9"/>
  <c r="F92"/>
  <c r="BE123"/>
  <c r="BE126"/>
  <c r="E85"/>
  <c r="BE136"/>
  <c r="J92"/>
  <c r="BE129"/>
  <c r="BE131"/>
  <c r="BE134"/>
  <c r="J91" i="8"/>
  <c r="F120"/>
  <c r="J143" i="7"/>
  <c r="J103" s="1"/>
  <c r="BK222"/>
  <c r="J222"/>
  <c r="J104" s="1"/>
  <c r="E85" i="8"/>
  <c r="BE131"/>
  <c r="J94"/>
  <c r="BE126"/>
  <c r="BE128"/>
  <c r="BE134"/>
  <c r="BK257" i="7"/>
  <c r="J257" s="1"/>
  <c r="J107" s="1"/>
  <c r="BE146"/>
  <c r="BE152"/>
  <c r="BE160"/>
  <c r="BE166"/>
  <c r="BE180"/>
  <c r="BE196"/>
  <c r="F130"/>
  <c r="BE162"/>
  <c r="BE164"/>
  <c r="BE202"/>
  <c r="J506" i="6"/>
  <c r="J109" s="1"/>
  <c r="J127" i="7"/>
  <c r="BE170"/>
  <c r="BE194"/>
  <c r="BE206"/>
  <c r="BE210"/>
  <c r="BE246"/>
  <c r="BE252"/>
  <c r="E121"/>
  <c r="BE150"/>
  <c r="BE188"/>
  <c r="BE229"/>
  <c r="BE233"/>
  <c r="BE235"/>
  <c r="BE237"/>
  <c r="BE259"/>
  <c r="BE144"/>
  <c r="BE154"/>
  <c r="BE198"/>
  <c r="BE231"/>
  <c r="BE265"/>
  <c r="J94"/>
  <c r="BE156"/>
  <c r="BE174"/>
  <c r="BE176"/>
  <c r="BE186"/>
  <c r="BE200"/>
  <c r="BE214"/>
  <c r="BE218"/>
  <c r="BE224"/>
  <c r="BE242"/>
  <c r="BE244"/>
  <c r="BE263"/>
  <c r="BE268"/>
  <c r="BE182"/>
  <c r="BE190"/>
  <c r="BE192"/>
  <c r="BE204"/>
  <c r="BE208"/>
  <c r="BE216"/>
  <c r="BE239"/>
  <c r="BE136"/>
  <c r="BE140"/>
  <c r="BE172"/>
  <c r="BE184"/>
  <c r="BE212"/>
  <c r="BE220"/>
  <c r="BE226"/>
  <c r="BE248"/>
  <c r="BE250"/>
  <c r="BE254"/>
  <c r="BE261"/>
  <c r="BE271"/>
  <c r="BE274"/>
  <c r="BE146" i="6"/>
  <c r="BE152"/>
  <c r="BE156"/>
  <c r="BE168"/>
  <c r="BE172"/>
  <c r="BE174"/>
  <c r="BE176"/>
  <c r="BE189"/>
  <c r="BE199"/>
  <c r="BE206"/>
  <c r="BE211"/>
  <c r="BE214"/>
  <c r="BE231"/>
  <c r="BE236"/>
  <c r="BE240"/>
  <c r="BE271"/>
  <c r="BE278"/>
  <c r="BE299"/>
  <c r="BE380"/>
  <c r="BE391"/>
  <c r="BE397"/>
  <c r="BE403"/>
  <c r="BE405"/>
  <c r="BE411"/>
  <c r="BE421"/>
  <c r="BE448"/>
  <c r="BE471"/>
  <c r="BE479"/>
  <c r="BE492"/>
  <c r="BE530"/>
  <c r="J128"/>
  <c r="J131"/>
  <c r="BE161"/>
  <c r="BE170"/>
  <c r="BE261"/>
  <c r="BE265"/>
  <c r="BE273"/>
  <c r="BE287"/>
  <c r="BE310"/>
  <c r="BE323"/>
  <c r="BE341"/>
  <c r="BE353"/>
  <c r="BE361"/>
  <c r="BE399"/>
  <c r="BE477"/>
  <c r="BE498"/>
  <c r="E85"/>
  <c r="BE197"/>
  <c r="BE242"/>
  <c r="BE244"/>
  <c r="BE248"/>
  <c r="BE343"/>
  <c r="BE363"/>
  <c r="BE365"/>
  <c r="BE385"/>
  <c r="BE409"/>
  <c r="BE425"/>
  <c r="BE455"/>
  <c r="BE467"/>
  <c r="BE488"/>
  <c r="BE496"/>
  <c r="BE178"/>
  <c r="BE180"/>
  <c r="BE187"/>
  <c r="BE195"/>
  <c r="BE203"/>
  <c r="BE223"/>
  <c r="BE227"/>
  <c r="BE246"/>
  <c r="BE314"/>
  <c r="BE338"/>
  <c r="BE413"/>
  <c r="BE446"/>
  <c r="BE465"/>
  <c r="BE475"/>
  <c r="BE490"/>
  <c r="BE502"/>
  <c r="F94"/>
  <c r="BE148"/>
  <c r="BE201"/>
  <c r="BE217"/>
  <c r="BE238"/>
  <c r="BE250"/>
  <c r="BE254"/>
  <c r="BE263"/>
  <c r="BE284"/>
  <c r="BE347"/>
  <c r="BE367"/>
  <c r="BE407"/>
  <c r="BE415"/>
  <c r="BE423"/>
  <c r="BE429"/>
  <c r="BE433"/>
  <c r="BE437"/>
  <c r="BE439"/>
  <c r="BE444"/>
  <c r="BE457"/>
  <c r="BE461"/>
  <c r="BE463"/>
  <c r="BE481"/>
  <c r="BE137"/>
  <c r="BE225"/>
  <c r="BE259"/>
  <c r="BE282"/>
  <c r="BE301"/>
  <c r="BE319"/>
  <c r="BE321"/>
  <c r="BE330"/>
  <c r="BE370"/>
  <c r="BE382"/>
  <c r="BE417"/>
  <c r="BE419"/>
  <c r="BE451"/>
  <c r="BE469"/>
  <c r="BE500"/>
  <c r="BE515"/>
  <c r="BE518"/>
  <c r="BE521"/>
  <c r="BE524"/>
  <c r="BE532"/>
  <c r="BE182"/>
  <c r="BE209"/>
  <c r="BE220"/>
  <c r="BE229"/>
  <c r="BE252"/>
  <c r="BE267"/>
  <c r="BE269"/>
  <c r="BE289"/>
  <c r="BE325"/>
  <c r="BE336"/>
  <c r="BE357"/>
  <c r="BE359"/>
  <c r="BE373"/>
  <c r="BE387"/>
  <c r="BE427"/>
  <c r="BE431"/>
  <c r="BE453"/>
  <c r="BE459"/>
  <c r="BE511"/>
  <c r="BE513"/>
  <c r="BE526"/>
  <c r="BK120" i="5"/>
  <c r="J120"/>
  <c r="J96" s="1"/>
  <c r="BE141" i="6"/>
  <c r="BE166"/>
  <c r="BE191"/>
  <c r="BE193"/>
  <c r="BE280"/>
  <c r="BE294"/>
  <c r="BE296"/>
  <c r="BE306"/>
  <c r="BE308"/>
  <c r="BE332"/>
  <c r="BE334"/>
  <c r="BE349"/>
  <c r="BE375"/>
  <c r="BE378"/>
  <c r="BE395"/>
  <c r="BE442"/>
  <c r="BE473"/>
  <c r="BE483"/>
  <c r="BE485"/>
  <c r="BE494"/>
  <c r="BE507"/>
  <c r="BE509"/>
  <c r="BE528"/>
  <c r="J114" i="5"/>
  <c r="BE267"/>
  <c r="BE283"/>
  <c r="BE317"/>
  <c r="BE323"/>
  <c r="BE122"/>
  <c r="BE241"/>
  <c r="BE287"/>
  <c r="E110"/>
  <c r="BE176"/>
  <c r="BE180"/>
  <c r="BE216"/>
  <c r="BE236"/>
  <c r="BE271"/>
  <c r="BE295"/>
  <c r="BE303"/>
  <c r="BE321"/>
  <c r="F92"/>
  <c r="BE185"/>
  <c r="BE190"/>
  <c r="BE221"/>
  <c r="BE226"/>
  <c r="BE251"/>
  <c r="BE291"/>
  <c r="BE158"/>
  <c r="BE163"/>
  <c r="BE168"/>
  <c r="BE212"/>
  <c r="BE263"/>
  <c r="BE309"/>
  <c r="BE313"/>
  <c r="BE141"/>
  <c r="BE246"/>
  <c r="BE275"/>
  <c r="J92"/>
  <c r="BE172"/>
  <c r="BE195"/>
  <c r="BE256"/>
  <c r="BE279"/>
  <c r="BE299"/>
  <c r="BE305"/>
  <c r="BE126"/>
  <c r="BE131"/>
  <c r="BE136"/>
  <c r="BE145"/>
  <c r="BE149"/>
  <c r="BE153"/>
  <c r="BE200"/>
  <c r="BE205"/>
  <c r="BE210"/>
  <c r="BE231"/>
  <c r="BE259"/>
  <c r="BE124" i="4"/>
  <c r="BE126"/>
  <c r="BE154"/>
  <c r="BE162"/>
  <c r="BE172"/>
  <c r="BE185"/>
  <c r="BE187"/>
  <c r="BE211"/>
  <c r="BE213"/>
  <c r="F92"/>
  <c r="BE136"/>
  <c r="BE160"/>
  <c r="J124" i="3"/>
  <c r="J99" s="1"/>
  <c r="BE128" i="4"/>
  <c r="BE130"/>
  <c r="BE150"/>
  <c r="BE174"/>
  <c r="BE178"/>
  <c r="BE180"/>
  <c r="E85"/>
  <c r="BE197"/>
  <c r="BE199"/>
  <c r="BE205"/>
  <c r="BE207"/>
  <c r="BE209"/>
  <c r="BE215"/>
  <c r="BE217"/>
  <c r="BE219"/>
  <c r="BE232"/>
  <c r="BE234"/>
  <c r="BE251"/>
  <c r="J92"/>
  <c r="BE132"/>
  <c r="BE134"/>
  <c r="BE142"/>
  <c r="BE146"/>
  <c r="BE148"/>
  <c r="BE158"/>
  <c r="BE168"/>
  <c r="BE170"/>
  <c r="BE221"/>
  <c r="BE223"/>
  <c r="BE225"/>
  <c r="BE243"/>
  <c r="BE245"/>
  <c r="BE247"/>
  <c r="J89"/>
  <c r="BE138"/>
  <c r="BE152"/>
  <c r="BE189"/>
  <c r="BE191"/>
  <c r="BE193"/>
  <c r="BE249"/>
  <c r="BE144"/>
  <c r="BE156"/>
  <c r="BE164"/>
  <c r="BE176"/>
  <c r="BE182"/>
  <c r="BE237"/>
  <c r="BE239"/>
  <c r="BE241"/>
  <c r="BE140"/>
  <c r="BE166"/>
  <c r="BE195"/>
  <c r="BE201"/>
  <c r="BE203"/>
  <c r="BE227"/>
  <c r="BE230"/>
  <c r="E111" i="3"/>
  <c r="BE172"/>
  <c r="BE180"/>
  <c r="BE188"/>
  <c r="BE204"/>
  <c r="BE211"/>
  <c r="BE219"/>
  <c r="BE231"/>
  <c r="BE237"/>
  <c r="BE241"/>
  <c r="BE264"/>
  <c r="BE283"/>
  <c r="BE291"/>
  <c r="BE301"/>
  <c r="BE308"/>
  <c r="F92"/>
  <c r="J118"/>
  <c r="BE128"/>
  <c r="BE131"/>
  <c r="BE144"/>
  <c r="BE158"/>
  <c r="BE160"/>
  <c r="BE168"/>
  <c r="BE174"/>
  <c r="BE183"/>
  <c r="BE190"/>
  <c r="BE192"/>
  <c r="BE199"/>
  <c r="BE217"/>
  <c r="BE221"/>
  <c r="BE258"/>
  <c r="BE270"/>
  <c r="BE272"/>
  <c r="BE279"/>
  <c r="BE285"/>
  <c r="BE289"/>
  <c r="BE295"/>
  <c r="BE297"/>
  <c r="BE304"/>
  <c r="BE306"/>
  <c r="BE310"/>
  <c r="J143" i="2"/>
  <c r="J98" s="1"/>
  <c r="BK1217"/>
  <c r="J1217" s="1"/>
  <c r="J107" s="1"/>
  <c r="BE136" i="3"/>
  <c r="BE142"/>
  <c r="BE146"/>
  <c r="BE152"/>
  <c r="BE154"/>
  <c r="BE162"/>
  <c r="BE148"/>
  <c r="J115"/>
  <c r="BE134"/>
  <c r="BE138"/>
  <c r="BE140"/>
  <c r="BE170"/>
  <c r="BE178"/>
  <c r="BE186"/>
  <c r="BE197"/>
  <c r="BE215"/>
  <c r="BE223"/>
  <c r="BE229"/>
  <c r="BE233"/>
  <c r="BE235"/>
  <c r="BE239"/>
  <c r="BE249"/>
  <c r="BE262"/>
  <c r="BE266"/>
  <c r="BE268"/>
  <c r="BE275"/>
  <c r="BE281"/>
  <c r="BE287"/>
  <c r="BE293"/>
  <c r="BE299"/>
  <c r="BE125"/>
  <c r="BE150"/>
  <c r="BE156"/>
  <c r="BE164"/>
  <c r="BE166"/>
  <c r="BE176"/>
  <c r="BE195"/>
  <c r="BE201"/>
  <c r="BE208"/>
  <c r="BE213"/>
  <c r="BE225"/>
  <c r="BE227"/>
  <c r="BE243"/>
  <c r="BE245"/>
  <c r="BE247"/>
  <c r="BE252"/>
  <c r="BE255"/>
  <c r="BE260"/>
  <c r="BE313"/>
  <c r="J89" i="2"/>
  <c r="J92"/>
  <c r="BE209"/>
  <c r="BE218"/>
  <c r="BE280"/>
  <c r="BE321"/>
  <c r="BE351"/>
  <c r="BE443"/>
  <c r="BE600"/>
  <c r="BE682"/>
  <c r="BE769"/>
  <c r="BE801"/>
  <c r="BE815"/>
  <c r="BE870"/>
  <c r="BE964"/>
  <c r="BE1011"/>
  <c r="BE1135"/>
  <c r="BE1140"/>
  <c r="BE1158"/>
  <c r="BE1178"/>
  <c r="BE1206"/>
  <c r="BE1251"/>
  <c r="BE1313"/>
  <c r="BE1383"/>
  <c r="BE1443"/>
  <c r="BE1548"/>
  <c r="BE1558"/>
  <c r="BE1586"/>
  <c r="BE1591"/>
  <c r="BE1656"/>
  <c r="BE1668"/>
  <c r="BE1727"/>
  <c r="BE1821"/>
  <c r="BE1854"/>
  <c r="BE1928"/>
  <c r="BE2006"/>
  <c r="BE2019"/>
  <c r="BE2023"/>
  <c r="BE2046"/>
  <c r="BE2053"/>
  <c r="BE2092"/>
  <c r="BE2132"/>
  <c r="BE2139"/>
  <c r="BE2147"/>
  <c r="BE2161"/>
  <c r="BE2166"/>
  <c r="BE2169"/>
  <c r="BE2171"/>
  <c r="BE2176"/>
  <c r="BE2178"/>
  <c r="BE2183"/>
  <c r="BE2185"/>
  <c r="BE2187"/>
  <c r="BE2189"/>
  <c r="BE2191"/>
  <c r="BE2194"/>
  <c r="E131"/>
  <c r="F138"/>
  <c r="BE168"/>
  <c r="BE315"/>
  <c r="BE389"/>
  <c r="BE480"/>
  <c r="BE528"/>
  <c r="BE577"/>
  <c r="BE719"/>
  <c r="BE919"/>
  <c r="BE926"/>
  <c r="BE995"/>
  <c r="BE1019"/>
  <c r="BE1048"/>
  <c r="BE1058"/>
  <c r="BE1100"/>
  <c r="BE1116"/>
  <c r="BE1121"/>
  <c r="BE1193"/>
  <c r="BE1283"/>
  <c r="BE1292"/>
  <c r="BE1300"/>
  <c r="BE1471"/>
  <c r="BE1516"/>
  <c r="BE1566"/>
  <c r="BE1571"/>
  <c r="BE1601"/>
  <c r="BE1604"/>
  <c r="BE1636"/>
  <c r="BE1690"/>
  <c r="BE1711"/>
  <c r="BE1774"/>
  <c r="BE1792"/>
  <c r="BE1939"/>
  <c r="BE1952"/>
  <c r="BE2032"/>
  <c r="BE154"/>
  <c r="BE159"/>
  <c r="BE186"/>
  <c r="BE334"/>
  <c r="BE356"/>
  <c r="BE415"/>
  <c r="BE422"/>
  <c r="BE454"/>
  <c r="BE468"/>
  <c r="BE595"/>
  <c r="BE620"/>
  <c r="BE640"/>
  <c r="BE677"/>
  <c r="BE749"/>
  <c r="BE834"/>
  <c r="BE865"/>
  <c r="BE957"/>
  <c r="BE976"/>
  <c r="BE990"/>
  <c r="BE1015"/>
  <c r="BE1024"/>
  <c r="BE1060"/>
  <c r="BE1204"/>
  <c r="BE1208"/>
  <c r="BE1215"/>
  <c r="BE1219"/>
  <c r="BE1276"/>
  <c r="BE1318"/>
  <c r="BE1327"/>
  <c r="BE1336"/>
  <c r="BE1390"/>
  <c r="BE1452"/>
  <c r="BE1462"/>
  <c r="BE1478"/>
  <c r="BE1563"/>
  <c r="BE1596"/>
  <c r="BE1651"/>
  <c r="BE1695"/>
  <c r="BE1716"/>
  <c r="BE1730"/>
  <c r="BE1751"/>
  <c r="BE1760"/>
  <c r="BE1804"/>
  <c r="BE1807"/>
  <c r="BE1810"/>
  <c r="BE1829"/>
  <c r="BE1960"/>
  <c r="BE2063"/>
  <c r="BE2104"/>
  <c r="BE240"/>
  <c r="BE376"/>
  <c r="BE461"/>
  <c r="BE501"/>
  <c r="BE511"/>
  <c r="BE540"/>
  <c r="BE572"/>
  <c r="BE587"/>
  <c r="BE610"/>
  <c r="BE660"/>
  <c r="BE687"/>
  <c r="BE692"/>
  <c r="BE754"/>
  <c r="BE806"/>
  <c r="BE1212"/>
  <c r="BE1295"/>
  <c r="BE1367"/>
  <c r="BE1499"/>
  <c r="BE1506"/>
  <c r="BE1707"/>
  <c r="BE1721"/>
  <c r="BE1735"/>
  <c r="BE1769"/>
  <c r="BE1878"/>
  <c r="BE1921"/>
  <c r="BE1979"/>
  <c r="BE2076"/>
  <c r="BE163"/>
  <c r="BE199"/>
  <c r="BE290"/>
  <c r="BE310"/>
  <c r="BE417"/>
  <c r="BE533"/>
  <c r="BE557"/>
  <c r="BE567"/>
  <c r="BE671"/>
  <c r="BE697"/>
  <c r="BE839"/>
  <c r="BE860"/>
  <c r="BE872"/>
  <c r="BE912"/>
  <c r="BE943"/>
  <c r="BE971"/>
  <c r="BE985"/>
  <c r="BE1067"/>
  <c r="BE1088"/>
  <c r="BE1144"/>
  <c r="BE1163"/>
  <c r="BE1168"/>
  <c r="BE1183"/>
  <c r="BE1188"/>
  <c r="BE1198"/>
  <c r="BE1230"/>
  <c r="BE1237"/>
  <c r="BE1271"/>
  <c r="BE1309"/>
  <c r="BE1331"/>
  <c r="BE1378"/>
  <c r="BE1380"/>
  <c r="BE1397"/>
  <c r="BE1404"/>
  <c r="BE1433"/>
  <c r="BE1438"/>
  <c r="BE1458"/>
  <c r="BE1482"/>
  <c r="BE1494"/>
  <c r="BE1526"/>
  <c r="BE1576"/>
  <c r="BE1673"/>
  <c r="BE1675"/>
  <c r="BE1680"/>
  <c r="BE1701"/>
  <c r="BE1705"/>
  <c r="BE1746"/>
  <c r="BE1789"/>
  <c r="BE1814"/>
  <c r="BE1906"/>
  <c r="BE1955"/>
  <c r="BE1969"/>
  <c r="BE1996"/>
  <c r="BE2009"/>
  <c r="BE2037"/>
  <c r="BE144"/>
  <c r="BE149"/>
  <c r="BE224"/>
  <c r="BE228"/>
  <c r="BE251"/>
  <c r="BE257"/>
  <c r="BE261"/>
  <c r="BE339"/>
  <c r="BE449"/>
  <c r="BE506"/>
  <c r="BE523"/>
  <c r="BE550"/>
  <c r="BE582"/>
  <c r="BE605"/>
  <c r="BE629"/>
  <c r="BE635"/>
  <c r="BE650"/>
  <c r="BE764"/>
  <c r="BE779"/>
  <c r="BE811"/>
  <c r="BE917"/>
  <c r="BE933"/>
  <c r="BE951"/>
  <c r="BE1034"/>
  <c r="BE1038"/>
  <c r="BE1094"/>
  <c r="BE1111"/>
  <c r="BE1173"/>
  <c r="BE1226"/>
  <c r="BE1266"/>
  <c r="BE1304"/>
  <c r="BE1322"/>
  <c r="BE1340"/>
  <c r="BE1467"/>
  <c r="BE1503"/>
  <c r="BE1531"/>
  <c r="BE1553"/>
  <c r="BE1581"/>
  <c r="BE1614"/>
  <c r="BE1621"/>
  <c r="BE1682"/>
  <c r="BE1697"/>
  <c r="BE1743"/>
  <c r="BE1756"/>
  <c r="BE1840"/>
  <c r="BE1863"/>
  <c r="BE1883"/>
  <c r="BE1888"/>
  <c r="BE1897"/>
  <c r="BE1913"/>
  <c r="BE1932"/>
  <c r="BE1984"/>
  <c r="BE2014"/>
  <c r="BE214"/>
  <c r="BE253"/>
  <c r="BE270"/>
  <c r="BE294"/>
  <c r="BE361"/>
  <c r="BE371"/>
  <c r="BE473"/>
  <c r="BE518"/>
  <c r="BE662"/>
  <c r="BE796"/>
  <c r="BE853"/>
  <c r="BE877"/>
  <c r="BE888"/>
  <c r="BE900"/>
  <c r="BE938"/>
  <c r="BE1074"/>
  <c r="BE1081"/>
  <c r="BE1106"/>
  <c r="BE1153"/>
  <c r="BE1358"/>
  <c r="BE1372"/>
  <c r="BE1521"/>
  <c r="BE1540"/>
  <c r="BE1609"/>
  <c r="BE1619"/>
  <c r="BE1666"/>
  <c r="BE1703"/>
  <c r="BE1709"/>
  <c r="BE1801"/>
  <c r="BE1812"/>
  <c r="BE1816"/>
  <c r="BE1824"/>
  <c r="BE1832"/>
  <c r="BE1847"/>
  <c r="BE1869"/>
  <c r="BE1943"/>
  <c r="BE1965"/>
  <c r="BE1989"/>
  <c r="BE2001"/>
  <c r="BE2081"/>
  <c r="BE2115"/>
  <c r="BE177"/>
  <c r="BE181"/>
  <c r="BE204"/>
  <c r="BE265"/>
  <c r="BE275"/>
  <c r="BE285"/>
  <c r="BE300"/>
  <c r="BE346"/>
  <c r="BE366"/>
  <c r="BE404"/>
  <c r="BE487"/>
  <c r="BE545"/>
  <c r="BE622"/>
  <c r="BE631"/>
  <c r="BE702"/>
  <c r="BE727"/>
  <c r="BE744"/>
  <c r="BE759"/>
  <c r="BE791"/>
  <c r="BE830"/>
  <c r="BE846"/>
  <c r="BE882"/>
  <c r="BE893"/>
  <c r="BE905"/>
  <c r="BE1000"/>
  <c r="BE1006"/>
  <c r="BE1131"/>
  <c r="BE1148"/>
  <c r="BE1244"/>
  <c r="BE1262"/>
  <c r="BE1287"/>
  <c r="BE1345"/>
  <c r="BE1349"/>
  <c r="BE1354"/>
  <c r="BE1363"/>
  <c r="BE1376"/>
  <c r="BE1419"/>
  <c r="BE1424"/>
  <c r="BE1448"/>
  <c r="BE1485"/>
  <c r="BE1661"/>
  <c r="BE1687"/>
  <c r="BE1699"/>
  <c r="BE1738"/>
  <c r="BE1765"/>
  <c r="BE1778"/>
  <c r="BE1795"/>
  <c r="BE1798"/>
  <c r="BE1837"/>
  <c r="BE1866"/>
  <c r="BE1874"/>
  <c r="BE1974"/>
  <c r="F35" i="3"/>
  <c r="BB96" i="1" s="1"/>
  <c r="J34" i="3"/>
  <c r="AW96" i="1"/>
  <c r="F35" i="4"/>
  <c r="BB97" i="1" s="1"/>
  <c r="F36" i="4"/>
  <c r="BC97" i="1"/>
  <c r="F34" i="5"/>
  <c r="BA98" i="1" s="1"/>
  <c r="J34" i="5"/>
  <c r="AW98" i="1"/>
  <c r="J36" i="6"/>
  <c r="AW100" i="1" s="1"/>
  <c r="J36" i="7"/>
  <c r="AW101" i="1"/>
  <c r="F36" i="7"/>
  <c r="BA101" i="1" s="1"/>
  <c r="F39" i="7"/>
  <c r="BD101" i="1"/>
  <c r="F36" i="8"/>
  <c r="BA102" i="1" s="1"/>
  <c r="F37" i="8"/>
  <c r="BB102" i="1"/>
  <c r="J36" i="8"/>
  <c r="AW102" i="1" s="1"/>
  <c r="F38" i="8"/>
  <c r="BC102" i="1"/>
  <c r="F34" i="9"/>
  <c r="BA103" i="1" s="1"/>
  <c r="AS94"/>
  <c r="F37" i="3"/>
  <c r="BD96" i="1" s="1"/>
  <c r="F36" i="3"/>
  <c r="BC96" i="1"/>
  <c r="J34" i="4"/>
  <c r="AW97" i="1" s="1"/>
  <c r="F37" i="5"/>
  <c r="BD98" i="1"/>
  <c r="F36" i="5"/>
  <c r="BC98" i="1" s="1"/>
  <c r="F37" i="6"/>
  <c r="BB100" i="1" s="1"/>
  <c r="F39" i="6"/>
  <c r="BD100" i="1" s="1"/>
  <c r="F38" i="7"/>
  <c r="BC101" i="1" s="1"/>
  <c r="F39" i="8"/>
  <c r="BD102" i="1" s="1"/>
  <c r="F36" i="9"/>
  <c r="BC103" i="1" s="1"/>
  <c r="F35" i="9"/>
  <c r="BB103" i="1" s="1"/>
  <c r="F34" i="3"/>
  <c r="BA96" i="1" s="1"/>
  <c r="F34" i="4"/>
  <c r="BA97" i="1" s="1"/>
  <c r="F37" i="4"/>
  <c r="BD97" i="1" s="1"/>
  <c r="F35" i="5"/>
  <c r="BB98" i="1" s="1"/>
  <c r="F36" i="6"/>
  <c r="BA100" i="1" s="1"/>
  <c r="F38" i="6"/>
  <c r="BC100" i="1" s="1"/>
  <c r="F37" i="7"/>
  <c r="BB101" i="1" s="1"/>
  <c r="F37" i="9"/>
  <c r="BD103" i="1" s="1"/>
  <c r="J34" i="9"/>
  <c r="AW103" i="1" s="1"/>
  <c r="J34" i="2"/>
  <c r="AW95" i="1" s="1"/>
  <c r="F34" i="2"/>
  <c r="BA95" i="1" s="1"/>
  <c r="F35" i="2"/>
  <c r="BB95" i="1" s="1"/>
  <c r="F37" i="2"/>
  <c r="BD95" i="1" s="1"/>
  <c r="F36" i="2"/>
  <c r="BC95" i="1" s="1"/>
  <c r="BK122" i="4" l="1"/>
  <c r="J122" s="1"/>
  <c r="J97" s="1"/>
  <c r="BK124" i="8"/>
  <c r="J124" s="1"/>
  <c r="J99" s="1"/>
  <c r="BK142" i="2"/>
  <c r="J142" s="1"/>
  <c r="J97" s="1"/>
  <c r="R1217"/>
  <c r="P142"/>
  <c r="T120" i="5"/>
  <c r="R120"/>
  <c r="P133" i="7"/>
  <c r="AU101" i="1" s="1"/>
  <c r="BK505" i="6"/>
  <c r="J505"/>
  <c r="J108" s="1"/>
  <c r="P1217" i="2"/>
  <c r="T122" i="3"/>
  <c r="T121"/>
  <c r="R133" i="7"/>
  <c r="T122" i="4"/>
  <c r="T121" s="1"/>
  <c r="T135" i="6"/>
  <c r="T134" s="1"/>
  <c r="P120" i="5"/>
  <c r="AU98" i="1" s="1"/>
  <c r="P135" i="6"/>
  <c r="R135"/>
  <c r="R134" s="1"/>
  <c r="BK135"/>
  <c r="BK134"/>
  <c r="J134" s="1"/>
  <c r="J32" s="1"/>
  <c r="AG100" i="1" s="1"/>
  <c r="BK122" i="3"/>
  <c r="J122" s="1"/>
  <c r="J97" s="1"/>
  <c r="T1217" i="2"/>
  <c r="T141" s="1"/>
  <c r="R142"/>
  <c r="R141"/>
  <c r="BK138" i="7"/>
  <c r="J138" s="1"/>
  <c r="J101" s="1"/>
  <c r="P505" i="6"/>
  <c r="BK134" i="7"/>
  <c r="J134" s="1"/>
  <c r="J99" s="1"/>
  <c r="BK121" i="9"/>
  <c r="J121" s="1"/>
  <c r="J97" s="1"/>
  <c r="BK123" i="8"/>
  <c r="J123"/>
  <c r="J98" s="1"/>
  <c r="BK141" i="2"/>
  <c r="J141" s="1"/>
  <c r="J96" s="1"/>
  <c r="J33" i="5"/>
  <c r="AV98" i="1" s="1"/>
  <c r="AT98" s="1"/>
  <c r="J35" i="7"/>
  <c r="AV101" i="1" s="1"/>
  <c r="AT101" s="1"/>
  <c r="F33" i="4"/>
  <c r="AZ97" i="1"/>
  <c r="F35" i="6"/>
  <c r="AZ100" i="1" s="1"/>
  <c r="F33" i="3"/>
  <c r="AZ96" i="1"/>
  <c r="F35" i="8"/>
  <c r="AZ102" i="1" s="1"/>
  <c r="BA99"/>
  <c r="AW99" s="1"/>
  <c r="BC99"/>
  <c r="AY99" s="1"/>
  <c r="J33" i="9"/>
  <c r="AV103" i="1"/>
  <c r="AT103" s="1"/>
  <c r="J33" i="3"/>
  <c r="AV96" i="1"/>
  <c r="AT96" s="1"/>
  <c r="BB99"/>
  <c r="AX99" s="1"/>
  <c r="J35" i="8"/>
  <c r="AV102" i="1"/>
  <c r="AT102" s="1"/>
  <c r="BD99"/>
  <c r="F33" i="9"/>
  <c r="AZ103" i="1"/>
  <c r="F33" i="5"/>
  <c r="AZ98" i="1" s="1"/>
  <c r="F35" i="7"/>
  <c r="AZ101" i="1"/>
  <c r="J33" i="2"/>
  <c r="AV95" i="1" s="1"/>
  <c r="AT95" s="1"/>
  <c r="J33" i="4"/>
  <c r="AV97" i="1"/>
  <c r="AT97"/>
  <c r="J30" i="5"/>
  <c r="AG98" i="1" s="1"/>
  <c r="J35" i="6"/>
  <c r="AV100" i="1"/>
  <c r="AT100" s="1"/>
  <c r="F33" i="2"/>
  <c r="AZ95" i="1" s="1"/>
  <c r="AN100" l="1"/>
  <c r="BK121" i="4"/>
  <c r="J121" s="1"/>
  <c r="J30" s="1"/>
  <c r="AG97" i="1" s="1"/>
  <c r="AN97" s="1"/>
  <c r="P134" i="6"/>
  <c r="AU100" i="1" s="1"/>
  <c r="AU99" s="1"/>
  <c r="P141" i="2"/>
  <c r="AU95" i="1"/>
  <c r="BK133" i="7"/>
  <c r="J133" s="1"/>
  <c r="J135" i="6"/>
  <c r="J99" s="1"/>
  <c r="BK121" i="3"/>
  <c r="J121" s="1"/>
  <c r="J96" s="1"/>
  <c r="J98" i="6"/>
  <c r="BK120" i="9"/>
  <c r="J120" s="1"/>
  <c r="J96" s="1"/>
  <c r="AN98" i="1"/>
  <c r="J41" i="6"/>
  <c r="J96" i="4"/>
  <c r="J39" i="5"/>
  <c r="AZ99" i="1"/>
  <c r="AV99" s="1"/>
  <c r="AT99" s="1"/>
  <c r="J32" i="8"/>
  <c r="AG102" i="1"/>
  <c r="AN102" s="1"/>
  <c r="J30" i="2"/>
  <c r="AG95" i="1" s="1"/>
  <c r="BA94"/>
  <c r="AW94" s="1"/>
  <c r="AK30" s="1"/>
  <c r="BC94"/>
  <c r="W32" s="1"/>
  <c r="BB94"/>
  <c r="W31" s="1"/>
  <c r="BD94"/>
  <c r="W33" s="1"/>
  <c r="J98" i="7" l="1"/>
  <c r="J32"/>
  <c r="AG101" i="1" s="1"/>
  <c r="AN101" s="1"/>
  <c r="J39" i="4"/>
  <c r="J41" i="8"/>
  <c r="J41" i="7"/>
  <c r="J39" i="2"/>
  <c r="AN95" i="1"/>
  <c r="J30" i="9"/>
  <c r="AG103" i="1" s="1"/>
  <c r="AU94"/>
  <c r="AZ94"/>
  <c r="AV94" s="1"/>
  <c r="AK29" s="1"/>
  <c r="J30" i="3"/>
  <c r="AG96" i="1"/>
  <c r="AN96" s="1"/>
  <c r="AY94"/>
  <c r="AX94"/>
  <c r="W30"/>
  <c r="AG99" l="1"/>
  <c r="AN99" s="1"/>
  <c r="J39" i="9"/>
  <c r="J39" i="3"/>
  <c r="AN103" i="1"/>
  <c r="AT94"/>
  <c r="W29"/>
  <c r="AG94" l="1"/>
  <c r="AK26" l="1"/>
  <c r="AK35" s="1"/>
  <c r="AN94"/>
</calcChain>
</file>

<file path=xl/sharedStrings.xml><?xml version="1.0" encoding="utf-8"?>
<sst xmlns="http://schemas.openxmlformats.org/spreadsheetml/2006/main" count="29400" uniqueCount="3301">
  <si>
    <t>Export Komplet</t>
  </si>
  <si>
    <t/>
  </si>
  <si>
    <t>2.0</t>
  </si>
  <si>
    <t>ZAMOK</t>
  </si>
  <si>
    <t>False</t>
  </si>
  <si>
    <t>{dfec69ea-4fe3-4b14-a2cd-b25c61fb72ef}</t>
  </si>
  <si>
    <t>0,01</t>
  </si>
  <si>
    <t>21</t>
  </si>
  <si>
    <t>12</t>
  </si>
  <si>
    <t>REKAPITULACE STAVBY</t>
  </si>
  <si>
    <t>v ---  níže se nacházejí doplnkové a pomocné údaje k sestavám  --- v</t>
  </si>
  <si>
    <t>Návod na vyplnění</t>
  </si>
  <si>
    <t>0,001</t>
  </si>
  <si>
    <t>Kód:</t>
  </si>
  <si>
    <t>DJEM2264-1</t>
  </si>
  <si>
    <t>Měnit lze pouze buňky se žlutým podbarvením!_x000D_
_x000D_
1) na prvním listu Rekapitulace stavby vyplňte v sestavě_x000D_
_x000D_
    a) Souhrnný list_x000D_
       - údaje o Uchazeči_x000D_
         (přenesou se do ostatních sestav i v jiných listech)_x000D_
_x000D_
    b) Rekapitulace objektů_x000D_
       - potřebné Ostatní náklady_x000D_
_x000D_
2) na vybraných listech vyplňte v sestavě_x000D_
_x000D_
    a) Krycí list_x000D_
       - údaje o Uchazeči, pokud se liší od údajů o Uchazeči na Souhrnném listu_x000D_
         (údaje se přenesou do ostatních sestav v daném listu)_x000D_
_x000D_
    b) Rekapitulace rozpočtu_x000D_
       - potřebné Ostatní náklady_x000D_
_x000D_
    c) Celkové náklady za stavbu_x000D_
       - ceny u položek_x000D_
       - množství, pokud má žluté podbarvení_x000D_
       - a v případě potřeby poznámku (ta je ve skrytém sloupci)</t>
  </si>
  <si>
    <t>Stavba:</t>
  </si>
  <si>
    <t>Přístavba odborné učebny pro výuku přípravy pokrmů pro I. II. stupeň ZŠ Dub nad Moravou</t>
  </si>
  <si>
    <t>KSO:</t>
  </si>
  <si>
    <t>8013</t>
  </si>
  <si>
    <t>CC-CZ:</t>
  </si>
  <si>
    <t>Místo:</t>
  </si>
  <si>
    <t>Dub nad Moravou</t>
  </si>
  <si>
    <t>Datum:</t>
  </si>
  <si>
    <t>27. 5. 2024</t>
  </si>
  <si>
    <t>Zadavatel:</t>
  </si>
  <si>
    <t>IČ:</t>
  </si>
  <si>
    <t xml:space="preserve"> </t>
  </si>
  <si>
    <t>DIČ:</t>
  </si>
  <si>
    <t>Uchazeč:</t>
  </si>
  <si>
    <t>Vyplň údaj</t>
  </si>
  <si>
    <t>Projektant:</t>
  </si>
  <si>
    <t>Bořivoj Kovář</t>
  </si>
  <si>
    <t>True</t>
  </si>
  <si>
    <t>Zpracovatel:</t>
  </si>
  <si>
    <t>Poznámka:</t>
  </si>
  <si>
    <t>Cena bez DPH</t>
  </si>
  <si>
    <t>Sazba daně</t>
  </si>
  <si>
    <t>Základ daně</t>
  </si>
  <si>
    <t>Výše daně</t>
  </si>
  <si>
    <t>DPH</t>
  </si>
  <si>
    <t>základní</t>
  </si>
  <si>
    <t>snížená</t>
  </si>
  <si>
    <t>zákl. přenesená</t>
  </si>
  <si>
    <t>sníž. přenesená</t>
  </si>
  <si>
    <t>nulová</t>
  </si>
  <si>
    <t>Cena s DPH</t>
  </si>
  <si>
    <t>v</t>
  </si>
  <si>
    <t>CZK</t>
  </si>
  <si>
    <t>Projektant</t>
  </si>
  <si>
    <t>Zpracovatel</t>
  </si>
  <si>
    <t>Datum a podpis:</t>
  </si>
  <si>
    <t>Razítko</t>
  </si>
  <si>
    <t>Objednavatel</t>
  </si>
  <si>
    <t>Uchazeč</t>
  </si>
  <si>
    <t>REKAPITULACE OBJEKTŮ STAVBY A SOUPISŮ PRACÍ</t>
  </si>
  <si>
    <t>Informatívní údaje z listů zakázek</t>
  </si>
  <si>
    <t>Kód</t>
  </si>
  <si>
    <t>Popis</t>
  </si>
  <si>
    <t>Cena bez DPH [CZK]</t>
  </si>
  <si>
    <t>Cena s DPH [CZK]</t>
  </si>
  <si>
    <t>Typ</t>
  </si>
  <si>
    <t>z toho Ostat._x000D_
náklady [CZK]</t>
  </si>
  <si>
    <t>DPH [CZK]</t>
  </si>
  <si>
    <t>Normohodiny [h]</t>
  </si>
  <si>
    <t>DPH základní [CZK]</t>
  </si>
  <si>
    <t>DPH snížená [CZK]</t>
  </si>
  <si>
    <t>DPH základní přenesená_x000D_
[CZK]</t>
  </si>
  <si>
    <t>DPH snížená přenesená_x000D_
[CZK]</t>
  </si>
  <si>
    <t>Základna_x000D_
DPH základní</t>
  </si>
  <si>
    <t>Základna_x000D_
DPH snížená</t>
  </si>
  <si>
    <t>Základna_x000D_
DPH zákl. přenesená</t>
  </si>
  <si>
    <t>Základna_x000D_
DPH sníž. přenesená</t>
  </si>
  <si>
    <t>Základna_x000D_
DPH nulová</t>
  </si>
  <si>
    <t>Náklady z rozpočtů</t>
  </si>
  <si>
    <t>D</t>
  </si>
  <si>
    <t>0</t>
  </si>
  <si>
    <t>###NOIMPORT###</t>
  </si>
  <si>
    <t>IMPORT</t>
  </si>
  <si>
    <t>{00000000-0000-0000-0000-000000000000}</t>
  </si>
  <si>
    <t>/</t>
  </si>
  <si>
    <t>D.1.1</t>
  </si>
  <si>
    <t>Architektonicko-stavební část</t>
  </si>
  <si>
    <t>STA</t>
  </si>
  <si>
    <t>1</t>
  </si>
  <si>
    <t>{0e0c1e26-c6f7-4deb-87e8-ad2d387d8027}</t>
  </si>
  <si>
    <t>2</t>
  </si>
  <si>
    <t>D.1.4a</t>
  </si>
  <si>
    <t>Vzduchotechnika</t>
  </si>
  <si>
    <t>{a60093e3-025c-4f40-9ad9-c996b604d878}</t>
  </si>
  <si>
    <t>D.1.4b</t>
  </si>
  <si>
    <t>Zařízení zdravotnické</t>
  </si>
  <si>
    <t>{206affb4-aac1-41b8-9940-e3a44b27313f}</t>
  </si>
  <si>
    <t>D.1.4c</t>
  </si>
  <si>
    <t>Zařízení pro vytápění</t>
  </si>
  <si>
    <t>{baaeeca4-6a3a-46fe-86d1-a099cdc8b349}</t>
  </si>
  <si>
    <t>D.1.4d</t>
  </si>
  <si>
    <t>Zařízení silnoprodé elektrotechniky</t>
  </si>
  <si>
    <t>{013b9355-27e8-41b4-b46b-4b06e66482bc}</t>
  </si>
  <si>
    <t>01</t>
  </si>
  <si>
    <t>Soupis</t>
  </si>
  <si>
    <t>{c8520d83-46ae-4d62-af0d-ff0b09d54473}</t>
  </si>
  <si>
    <t>02</t>
  </si>
  <si>
    <t>Uzemnění a ochrana před bleskem</t>
  </si>
  <si>
    <t>{bd760956-0e86-4381-9055-cf3a4da7631f}</t>
  </si>
  <si>
    <t>03</t>
  </si>
  <si>
    <t>Dodatek č.1 ze dne 3.1.2018 (odpínání spotřebičů v R1.1)</t>
  </si>
  <si>
    <t>{6c58eb91-49bb-4dbe-8906-1e2f637f1a94}</t>
  </si>
  <si>
    <t>VRN</t>
  </si>
  <si>
    <t>Vedlejší rozpočtové náklady</t>
  </si>
  <si>
    <t>{54ae85d6-b278-4417-9e30-53c9dcecd39a}</t>
  </si>
  <si>
    <t>KRYCÍ LIST SOUPISU PRACÍ</t>
  </si>
  <si>
    <t>Objekt:</t>
  </si>
  <si>
    <t>D.1.1 - Architektonicko-stavební část</t>
  </si>
  <si>
    <t>ZŠ a MŠ, příspěvková organizace Dub n/M</t>
  </si>
  <si>
    <t>REKAPITULACE ČLENĚNÍ SOUPISU PRACÍ</t>
  </si>
  <si>
    <t>Kód dílu - Popis</t>
  </si>
  <si>
    <t>Cena celkem [CZK]</t>
  </si>
  <si>
    <t>Náklady ze soupisu prací</t>
  </si>
  <si>
    <t>-1</t>
  </si>
  <si>
    <t>HSV - Práce a dodávky HSV</t>
  </si>
  <si>
    <t xml:space="preserve">    1 - Zemní práce</t>
  </si>
  <si>
    <t xml:space="preserve">    2 - Zakládání</t>
  </si>
  <si>
    <t xml:space="preserve">    3 - Svislé a kompletní konstrukce</t>
  </si>
  <si>
    <t xml:space="preserve">    4 - Vodorovné konstrukce</t>
  </si>
  <si>
    <t xml:space="preserve">    5 - Komunikace pozemní</t>
  </si>
  <si>
    <t xml:space="preserve">    6 - Úpravy povrchů, podlahy a osazování výplní</t>
  </si>
  <si>
    <t xml:space="preserve">    9 - Ostatní konstrukce a práce, bourání</t>
  </si>
  <si>
    <t xml:space="preserve">    997 - Přesun sutě</t>
  </si>
  <si>
    <t xml:space="preserve">    998 - Přesun hmot</t>
  </si>
  <si>
    <t>PSV - Práce a dodávky PSV</t>
  </si>
  <si>
    <t xml:space="preserve">    711 - Izolace proti vodě, vlhkosti a plynům</t>
  </si>
  <si>
    <t xml:space="preserve">    712 - Povlakové krytiny</t>
  </si>
  <si>
    <t xml:space="preserve">    713 - Izolace tepelné</t>
  </si>
  <si>
    <t xml:space="preserve">    762 - Konstrukce tesařské</t>
  </si>
  <si>
    <t xml:space="preserve">    763 - Konstrukce suché výstavby</t>
  </si>
  <si>
    <t xml:space="preserve">    764 - Konstrukce klempířské</t>
  </si>
  <si>
    <t xml:space="preserve">    766 - Konstrukce truhlářské</t>
  </si>
  <si>
    <t xml:space="preserve">    767 - Konstrukce zámečnické</t>
  </si>
  <si>
    <t xml:space="preserve">    776 - Podlahy povlakové</t>
  </si>
  <si>
    <t xml:space="preserve">    781 - Dokončovací práce - obklady</t>
  </si>
  <si>
    <t xml:space="preserve">    783 - Dokončovací práce - nátěry</t>
  </si>
  <si>
    <t xml:space="preserve">    784 - Dokončovací práce - malby a tapety</t>
  </si>
  <si>
    <t xml:space="preserve">    786 - Dokončovací práce - čalounické úpravy</t>
  </si>
  <si>
    <t xml:space="preserve">    789 - Povrchové úpravy ocelových konstrukcí a technologických zařízení</t>
  </si>
  <si>
    <t>SOUPIS PRACÍ</t>
  </si>
  <si>
    <t>PČ</t>
  </si>
  <si>
    <t>MJ</t>
  </si>
  <si>
    <t>Množství</t>
  </si>
  <si>
    <t>J.cena [CZK]</t>
  </si>
  <si>
    <t>Cenová soustava</t>
  </si>
  <si>
    <t>J. Nh [h]</t>
  </si>
  <si>
    <t>Nh celkem [h]</t>
  </si>
  <si>
    <t>J. hmotnost [t]</t>
  </si>
  <si>
    <t>Hmotnost celkem [t]</t>
  </si>
  <si>
    <t>J. suť [t]</t>
  </si>
  <si>
    <t>Suť Celkem [t]</t>
  </si>
  <si>
    <t>Náklady soupisu celkem</t>
  </si>
  <si>
    <t>HSV</t>
  </si>
  <si>
    <t>Práce a dodávky HSV</t>
  </si>
  <si>
    <t>ROZPOCET</t>
  </si>
  <si>
    <t>Zemní práce</t>
  </si>
  <si>
    <t>K</t>
  </si>
  <si>
    <t>113106121</t>
  </si>
  <si>
    <t>Rozebrání dlažeb z betonových nebo kamenných dlaždic komunikací pro pěší ručně</t>
  </si>
  <si>
    <t>m2</t>
  </si>
  <si>
    <t>4</t>
  </si>
  <si>
    <t>PP</t>
  </si>
  <si>
    <t>Rozebrání dlažeb komunikací pro pěší s přemístěním hmot na skládku na vzdálenost do 3 m nebo s naložením na dopravní prostředek s ložem z kameniva nebo živice a s jakoukoliv výplní spár ručně z betonových nebo kameninových dlaždic, desek nebo tvarovek</t>
  </si>
  <si>
    <t>VV</t>
  </si>
  <si>
    <t>stávající betonová dlažba</t>
  </si>
  <si>
    <t>54,6</t>
  </si>
  <si>
    <t>Součet</t>
  </si>
  <si>
    <t>113107130</t>
  </si>
  <si>
    <t>Odstranění podkladu z betonu prostého tl do 100 mm ručně</t>
  </si>
  <si>
    <t>Odstranění podkladů nebo krytů ručně s přemístěním hmot na skládku na vzdálenost do 3 m nebo s naložením na dopravní prostředek z betonu prostého, o tl. vrstvy do 100 mm</t>
  </si>
  <si>
    <t>stávající betonová deska</t>
  </si>
  <si>
    <t>22,8</t>
  </si>
  <si>
    <t>3</t>
  </si>
  <si>
    <t>113202111</t>
  </si>
  <si>
    <t>Vytrhání obrub krajníků obrubníků stojatých</t>
  </si>
  <si>
    <t>m</t>
  </si>
  <si>
    <t>6</t>
  </si>
  <si>
    <t>Vytrhání obrub s vybouráním lože, s přemístěním hmot na skládku na vzdálenost do 3 m nebo s naložením na dopravní prostředek z krajníků nebo obrubníků stojatých</t>
  </si>
  <si>
    <t>1,0+19,3</t>
  </si>
  <si>
    <t>121112003</t>
  </si>
  <si>
    <t>Sejmutí ornice tl vrstvy do 200 mm ručně</t>
  </si>
  <si>
    <t>8</t>
  </si>
  <si>
    <t>Sejmutí ornice ručně při souvislé ploše, tl. vrstvy do 200 mm</t>
  </si>
  <si>
    <t>7,0*(13,635+5,95)</t>
  </si>
  <si>
    <t>5</t>
  </si>
  <si>
    <t>132212121</t>
  </si>
  <si>
    <t>Hloubení zapažených rýh šířky do 800 mm v soudržných horninách třídy těžitelnosti I skupiny 3 ručně</t>
  </si>
  <si>
    <t>m3</t>
  </si>
  <si>
    <t>10</t>
  </si>
  <si>
    <t>Hloubení zapažených rýh šířky do 800 mm ručně s urovnáním dna do předepsaného profilu a spádu v hornině třídy těžitelnosti I skupiny 3 soudržných</t>
  </si>
  <si>
    <t>rampa</t>
  </si>
  <si>
    <t>(1,475*0,2+1,83*0,17)*(0,45-0,29)</t>
  </si>
  <si>
    <t>132212221</t>
  </si>
  <si>
    <t>Hloubení zapažených rýh šířky do 2000 mm v soudržných horninách třídy těžitelnosti I skupiny 3 ručně</t>
  </si>
  <si>
    <t>Hloubení zapažených rýh šířky přes 800 do 2 000 mm ručně s urovnáním dna do předepsaného profilu a spádu v hornině třídy těžitelnosti I skupiny 3 soudržných</t>
  </si>
  <si>
    <t>přístavba</t>
  </si>
  <si>
    <t>(7,0+13,635+4,255+5,13+1,58)*(0,6+1,1)*0,5*(1,14-0,29)</t>
  </si>
  <si>
    <t>(6,7+2,24+4,445+6,27)*(0,55+0,8)*0,5*(1,3-0,29)</t>
  </si>
  <si>
    <t>3,0*(0,5+1,0)*0,5*(1,0-0,29)</t>
  </si>
  <si>
    <t>3,02*(0,5+0,75)*0,5*(1,0-0,29)</t>
  </si>
  <si>
    <t>7</t>
  </si>
  <si>
    <t>133212811</t>
  </si>
  <si>
    <t>Hloubení nezapažených šachet v hornině třídy těžitelnosti I skupiny 3 plocha výkopu do 4 m2 ručně</t>
  </si>
  <si>
    <t>14</t>
  </si>
  <si>
    <t>Hloubení nezapažených šachet ručně v horninách třídy těžitelnosti I skupiny 3, půdorysná plocha výkopu do 4 m2</t>
  </si>
  <si>
    <t>1,5*0,95*(0,69-0,29)</t>
  </si>
  <si>
    <t>139751101</t>
  </si>
  <si>
    <t>Vykopávky v uzavřených prostorech v hornině třídy těžitelnosti I skupiny 1 až 3 ručně</t>
  </si>
  <si>
    <t>16</t>
  </si>
  <si>
    <t>Vykopávka v uzavřených prostorech ručně v hornině třídy těžitelnosti I skupiny 1 až 3</t>
  </si>
  <si>
    <t>m.č.1,16a</t>
  </si>
  <si>
    <t>1,5*0,55*0,69</t>
  </si>
  <si>
    <t>9</t>
  </si>
  <si>
    <t>174104111</t>
  </si>
  <si>
    <t>Zásyp sypaninou za portály tunelů zhutněný</t>
  </si>
  <si>
    <t>18</t>
  </si>
  <si>
    <t>Zásyp sypaninou z jakékoliv horniny za portály tunelů s uložením sypaniny ve vrstvách se zhutněním</t>
  </si>
  <si>
    <t>(7,0+13,635+4,255+5,13+1,58)*0,5*(1,14-0,94)*-1</t>
  </si>
  <si>
    <t>(7,0+13,635+4,255+5,13+1,58)*0,4*(0,94-0,29)*-1</t>
  </si>
  <si>
    <t>(6,7+2,24+4,445+6,27)*0,5*(1,3-0,29)*-1</t>
  </si>
  <si>
    <t>(3,0+3,02)*0,5*(1,0-0,29)*-1</t>
  </si>
  <si>
    <t>174111102</t>
  </si>
  <si>
    <t>Zásyp v uzavřených prostorech sypaninou se zhutněním ručně</t>
  </si>
  <si>
    <t>20</t>
  </si>
  <si>
    <t>Zásyp sypaninou z jakékoliv horniny ručně s uložením výkopku ve vrstvách se zhutněním v uzavřených prostorách s urovnáním povrchu zásypu</t>
  </si>
  <si>
    <t>stávající nepoužívaný septik (použít zeminu z výkopů + vhodnou stavební suť)</t>
  </si>
  <si>
    <t>50,0</t>
  </si>
  <si>
    <t>11</t>
  </si>
  <si>
    <t>181311103</t>
  </si>
  <si>
    <t>Rozprostření ornice tl vrstvy do 200 mm v rovině nebo ve svahu do 1:5 ručně</t>
  </si>
  <si>
    <t>22</t>
  </si>
  <si>
    <t>Rozprostření a urovnání ornice v rovině nebo ve svahu sklonu do 1:5 ručně při souvislé ploše, tl. vrstvy do 200 mm</t>
  </si>
  <si>
    <t>podlaha F1 - zatravněná plocha</t>
  </si>
  <si>
    <t>100,0</t>
  </si>
  <si>
    <t>181411141</t>
  </si>
  <si>
    <t>Založení parterového trávníku výsevem pl do 1000 m2 v rovině a ve svahu do 1:5</t>
  </si>
  <si>
    <t>24</t>
  </si>
  <si>
    <t>Založení trávníku na půdě předem připravené plochy do 1000 m2 výsevem včetně utažení parterového v rovině nebo na svahu do 1:5</t>
  </si>
  <si>
    <t>13</t>
  </si>
  <si>
    <t>M</t>
  </si>
  <si>
    <t>00572420</t>
  </si>
  <si>
    <t>osivo směs travní parková okrasná</t>
  </si>
  <si>
    <t>kg</t>
  </si>
  <si>
    <t>26</t>
  </si>
  <si>
    <t>100,0*0,015</t>
  </si>
  <si>
    <t>181951112</t>
  </si>
  <si>
    <t>Úprava pláně v hornině třídy těžitelnosti I skupiny 1 až 3 se zhutněním strojně</t>
  </si>
  <si>
    <t>28</t>
  </si>
  <si>
    <t>Úprava pláně vyrovnáním výškových rozdílů strojně v hornině třídy těžitelnosti I, skupiny 1 až 3 se zhutněním</t>
  </si>
  <si>
    <t>Zakládání</t>
  </si>
  <si>
    <t>15</t>
  </si>
  <si>
    <t>215901101</t>
  </si>
  <si>
    <t>Zhutnění podloží z hornin soudržných do 92% PS nebo nesoudržných sypkých I(d) do 0,8</t>
  </si>
  <si>
    <t>30</t>
  </si>
  <si>
    <t>274313711</t>
  </si>
  <si>
    <t>Základové pásy z betonu tř. C 20/25</t>
  </si>
  <si>
    <t>32</t>
  </si>
  <si>
    <t>Základy z betonu prostého pasy betonu kamenem neprokládaného tř. C 20/25</t>
  </si>
  <si>
    <t>(7,0+13,635+4,255+5,13+1,58)*0,5*(1,14-0,94)</t>
  </si>
  <si>
    <t>(6,7+2,24+0,985)*0,5*(1,3-0,19)</t>
  </si>
  <si>
    <t>(0,985+4,445)*0,5*(1,3-0,19)</t>
  </si>
  <si>
    <t>6,27*0,5*(1,3-0,19)</t>
  </si>
  <si>
    <t>3,0*0,5*(1,05+0,7)*0,5+3,0*0,2*0,2</t>
  </si>
  <si>
    <t>3,02*0,5*(1,05+0,7)*0,5+3,02*0,2*0,2</t>
  </si>
  <si>
    <t>(1,475*0,2+1,83*0,17)*0,7</t>
  </si>
  <si>
    <t>17</t>
  </si>
  <si>
    <t>274351121</t>
  </si>
  <si>
    <t>Zřízení bednění základových pasů rovného</t>
  </si>
  <si>
    <t>34</t>
  </si>
  <si>
    <t>Bednění základů pasů rovné zřízení</t>
  </si>
  <si>
    <t>(6,7+2,24+0,985)*(0,29-0,19)</t>
  </si>
  <si>
    <t>(0,985+4,445)*(0,29-0,19)</t>
  </si>
  <si>
    <t>6,27*(0,29-0,19)</t>
  </si>
  <si>
    <t>3,0*(1,05+0,7)*0,5*2+3,0*0,2*2</t>
  </si>
  <si>
    <t>3,02*(1,05+0,7)*0,5+3,02*0,2</t>
  </si>
  <si>
    <t>1,475*0,2*2+1,83*0,2</t>
  </si>
  <si>
    <t>274351122</t>
  </si>
  <si>
    <t>Odstranění bednění základových pasů rovného</t>
  </si>
  <si>
    <t>36</t>
  </si>
  <si>
    <t>Bednění základů pasů rovné odstranění</t>
  </si>
  <si>
    <t>19</t>
  </si>
  <si>
    <t>275321411</t>
  </si>
  <si>
    <t>Základové patky ze ŽB bez zvýšených nároků na prostředí tř. C 20/25</t>
  </si>
  <si>
    <t>38</t>
  </si>
  <si>
    <t>Základy z betonu železového (bez výztuže) patky z betonu bez zvláštních nároků na prostředí tř. C 20/25</t>
  </si>
  <si>
    <t>2,0*1,5*(0,69-0,19)</t>
  </si>
  <si>
    <t>275361821</t>
  </si>
  <si>
    <t>Výztuž základových patek betonářskou ocelí 10 505 (R)</t>
  </si>
  <si>
    <t>t</t>
  </si>
  <si>
    <t>40</t>
  </si>
  <si>
    <t>Výztuž základů patek z betonářské oceli 10 505 (R)</t>
  </si>
  <si>
    <t>(40,0+20,0)*0,001</t>
  </si>
  <si>
    <t>279113145</t>
  </si>
  <si>
    <t>Základová zeď tl přes 300 do 400 mm z tvárnic ztraceného bednění včetně výplně z betonu tř. C 20/25</t>
  </si>
  <si>
    <t>42</t>
  </si>
  <si>
    <t>Základové zdi z tvárnic ztraceného bednění včetně výplně z betonu bez zvláštních nároků na vliv prostředí třídy C 20/25, tloušťky zdiva přes 300 do 400 mm</t>
  </si>
  <si>
    <t>(7,0+13,635+4,255+5,13+1,58)*(0,94-0,19)</t>
  </si>
  <si>
    <t>279361821</t>
  </si>
  <si>
    <t>Výztuž základových zdí nosných betonářskou ocelí 10 505</t>
  </si>
  <si>
    <t>44</t>
  </si>
  <si>
    <t>Výztuž základových zdí nosných svislých nebo odkloněných od svislice, rovinných nebo oblých, deskových nebo žebrových, včetně výztuže jejich žeber z betonářské oceli 10 505 (R) nebo BSt 500</t>
  </si>
  <si>
    <t>117,0*0,001</t>
  </si>
  <si>
    <t>Svislé a kompletní konstrukce</t>
  </si>
  <si>
    <t>23</t>
  </si>
  <si>
    <t>310236251</t>
  </si>
  <si>
    <t>Zazdívka otvorů pl přes 0,0225 do 0,09 m2 ve zdivu nadzákladovém cihlami pálenými tl přes 300 do 450 mm</t>
  </si>
  <si>
    <t>kus</t>
  </si>
  <si>
    <t>46</t>
  </si>
  <si>
    <t>Zazdívka otvorů ve zdivu nadzákladovém cihlami pálenými plochy přes 0,0225 m2 do 0,09 m2, ve zdi tl. přes 300 do 450 mm</t>
  </si>
  <si>
    <t>VZT10</t>
  </si>
  <si>
    <t>310237261</t>
  </si>
  <si>
    <t>Zazdívka otvorů pl přes 0,09 do 0,25 m2 ve zdivu nadzákladovém cihlami pálenými tl přes 450 do 600 mm</t>
  </si>
  <si>
    <t>48</t>
  </si>
  <si>
    <t>Zazdívka otvorů ve zdivu nadzákladovém cihlami pálenými plochy přes 0,09 m2 do 0,25 m2, ve zdi tl. přes 450 do 600 mm</t>
  </si>
  <si>
    <t>VZT7+8+9</t>
  </si>
  <si>
    <t>2+1+1</t>
  </si>
  <si>
    <t>25</t>
  </si>
  <si>
    <t>310237271</t>
  </si>
  <si>
    <t>Zazdívka otvorů pl přes 0,09 do 0,25 m2 ve zdivu nadzákladovém cihlami pálenými tl přes 600 do 750 mm</t>
  </si>
  <si>
    <t>50</t>
  </si>
  <si>
    <t>Zazdívka otvorů ve zdivu nadzákladovém cihlami pálenými plochy přes 0,09 m2 do 0,25 m2, ve zdi tl. přes 600 do 750 mm</t>
  </si>
  <si>
    <t>VZT3+15</t>
  </si>
  <si>
    <t>1+2</t>
  </si>
  <si>
    <t>310237281</t>
  </si>
  <si>
    <t>Zazdívka otvorů pl přes 0,09 do 0,25 m2 ve zdivu nadzákladovém cihlami pálenými tl přes 750 do 900 mm</t>
  </si>
  <si>
    <t>52</t>
  </si>
  <si>
    <t>Zazdívka otvorů ve zdivu nadzákladovém cihlami pálenými plochy přes 0,09 m2 do 0,25 m2, ve zdi tl. přes 750 do 900 mm</t>
  </si>
  <si>
    <t>VZT14</t>
  </si>
  <si>
    <t>27</t>
  </si>
  <si>
    <t>310238211</t>
  </si>
  <si>
    <t>Zazdívka otvorů pl přes 0,25 do 1 m2 ve zdivu nadzákladovém cihlami pálenými na MVC</t>
  </si>
  <si>
    <t>54</t>
  </si>
  <si>
    <t>Zazdívka otvorů ve zdivu nadzákladovém cihlami pálenými plochy přes 0,25 m2 do 1 m2 na maltu vápenocementovou</t>
  </si>
  <si>
    <t>0,5*0,7*0,69*3</t>
  </si>
  <si>
    <t>310239211</t>
  </si>
  <si>
    <t>Zazdívka otvorů pl přes 1 do 4 m2 ve zdivu nadzákladovém cihlami pálenými na MVC</t>
  </si>
  <si>
    <t>56</t>
  </si>
  <si>
    <t>Zazdívka otvorů ve zdivu nadzákladovém cihlami pálenými plochy přes 1 m2 do 4 m2 na maltu vápenocementovou</t>
  </si>
  <si>
    <t>1,3*3,05*0,69</t>
  </si>
  <si>
    <t>1,4*2,05*0,445</t>
  </si>
  <si>
    <t>2,06*2,04*0,475</t>
  </si>
  <si>
    <t>29</t>
  </si>
  <si>
    <t>311235451</t>
  </si>
  <si>
    <t>Zdivo jednovrstvé z cihel broušených do P10 na zdicí pěnu tl 300 mm</t>
  </si>
  <si>
    <t>58</t>
  </si>
  <si>
    <t>Zdivo jednovrstvé z cihel děrovaných broušených na zdicí pěnu, pevnost cihel do P10, tl. zdiva 300 mm</t>
  </si>
  <si>
    <t>1 řady po obvodu</t>
  </si>
  <si>
    <t>(13,7+13,635+4,25+5,13+1,58)*0,25</t>
  </si>
  <si>
    <t>vnitřní zdivo</t>
  </si>
  <si>
    <t>(12,755+0,37)*(3,495+0,21)</t>
  </si>
  <si>
    <t>(7,83*2,82+2,06*2,82)*-1</t>
  </si>
  <si>
    <t>6,3*(3,495+0,21)</t>
  </si>
  <si>
    <t>3,6*2,79*-1</t>
  </si>
  <si>
    <t>369</t>
  </si>
  <si>
    <t>311238937</t>
  </si>
  <si>
    <t>Založení zdiva z cihel děrovaných broušených na zakládací maltu tloušťky přes 250 do 300 mm</t>
  </si>
  <si>
    <t>1840771198</t>
  </si>
  <si>
    <t>Založení zdiva z broušených cihel na zakládací maltu, tlouštky zdiva přes 250 do 300 mm</t>
  </si>
  <si>
    <t>13,7+13,635+4,25+5,13+1,58</t>
  </si>
  <si>
    <t>371</t>
  </si>
  <si>
    <t>59612120</t>
  </si>
  <si>
    <t>blok cihelný děrovaný broušený P8 plněný minerální vlnou soklový hydrofobizovaný tl 300mm</t>
  </si>
  <si>
    <t>-123864066</t>
  </si>
  <si>
    <t>5% ztratné</t>
  </si>
  <si>
    <t>38,295/0,248</t>
  </si>
  <si>
    <t>154,415*1,05 'Přepočtené koeficientem množství</t>
  </si>
  <si>
    <t>311237341</t>
  </si>
  <si>
    <t>Zdivo jednovrstvé tepelně izolační z cihel broušených na zdicí pěnu U přes 0,18 do 0,22 W/m2K tl zdiva 440 mm</t>
  </si>
  <si>
    <t>60</t>
  </si>
  <si>
    <t>Zdivo jednovrstvé tepelně izolační z cihel děrovaných broušených na zdicí pěnu, součinitel prostupu tepla U přes 0,18 do 0,22, tl. zdiva 440 mm</t>
  </si>
  <si>
    <t>obvodové zdivo</t>
  </si>
  <si>
    <t>(13,7+13,635+7,2)*(3,495+0,21)</t>
  </si>
  <si>
    <t>(5,13+2,025)*(3,495+0,21)</t>
  </si>
  <si>
    <t>(13,7+13,635+4,25+5,13+1,58)*0,5*-1</t>
  </si>
  <si>
    <t>(2,99*2,32+(1,44+1,99+1,49+1,99)*0,875)*-1</t>
  </si>
  <si>
    <t>(1,99+1,565+2,815+2,0+1,99+2,06)*0,875*-1</t>
  </si>
  <si>
    <t>((1,69+0,985*5)*0,875+1,24*2,32)*-1</t>
  </si>
  <si>
    <t>2,5*2,79*-1</t>
  </si>
  <si>
    <t>atika</t>
  </si>
  <si>
    <t>6,2*(0,25+0,155)</t>
  </si>
  <si>
    <t>31</t>
  </si>
  <si>
    <t>311238660</t>
  </si>
  <si>
    <t>Zdivo jednovrstvé tepelně izolační z cihel broušených P8 s vnitřní izolací z minerální vlny na zdicí pěnu U přes 0,18 do 0,22 W/m2K tl 300 mm</t>
  </si>
  <si>
    <t>62</t>
  </si>
  <si>
    <t>Zdivo jednovrstvé tepelně izolační z cihel děrovaných broušených s integrovanou izolací z hydrofobizované minerální vlny na zdicí pěnu, součinitel prostupu tepla U přes 0,18 do 0,22, pevnost cihel P8, tl. zdiva 300 mm</t>
  </si>
  <si>
    <t>(7,5+13,635+4,255+5,13+1,605)*(0,25+0,155)</t>
  </si>
  <si>
    <t>311238912</t>
  </si>
  <si>
    <t>Výplň kapes obvodového zdiva extrudovaným polystyrénem lepeným do drážky</t>
  </si>
  <si>
    <t>64</t>
  </si>
  <si>
    <t>Výplň kapes zdiva z děrovaných cihel polystyrénem extrudovaným tl. 30 mm lepeným do drážky</t>
  </si>
  <si>
    <t>otvory v obvodovém zdivu</t>
  </si>
  <si>
    <t>2,99+2,32*2+(1,44+1,99+1,49+1,99+0,875*4)*2</t>
  </si>
  <si>
    <t>(1,99+1,565+2,815+2,0+1,99+2,06+0,875*6)*2</t>
  </si>
  <si>
    <t>(1,69+0,985*5+0,875*2)*2+1,24+2,32*2</t>
  </si>
  <si>
    <t>33</t>
  </si>
  <si>
    <t>317168053</t>
  </si>
  <si>
    <t>Překlad keramický vysoký v 238 mm dl 1500 mm</t>
  </si>
  <si>
    <t>66</t>
  </si>
  <si>
    <t>Překlady keramické vysoké osazené do maltového lože, šířky překladu 70 mm výšky 238 mm, délky 1500 mm</t>
  </si>
  <si>
    <t>P9</t>
  </si>
  <si>
    <t>4*1</t>
  </si>
  <si>
    <t>317168054</t>
  </si>
  <si>
    <t>Překlad keramický vysoký v 238 mm dl 1750 mm</t>
  </si>
  <si>
    <t>68</t>
  </si>
  <si>
    <t>Překlady keramické vysoké osazené do maltového lože, šířky překladu 70 mm výšky 238 mm, délky 1750 mm</t>
  </si>
  <si>
    <t>P17</t>
  </si>
  <si>
    <t>35</t>
  </si>
  <si>
    <t>317168057</t>
  </si>
  <si>
    <t>Překlad keramický vysoký v 238 mm dl 2500 mm</t>
  </si>
  <si>
    <t>70</t>
  </si>
  <si>
    <t>Překlady keramické vysoké osazené do maltového lože, šířky překladu 70 mm výšky 238 mm, délky 2500 mm</t>
  </si>
  <si>
    <t>P14</t>
  </si>
  <si>
    <t>4*2</t>
  </si>
  <si>
    <t>317168058</t>
  </si>
  <si>
    <t>Překlad keramický vysoký v 238 mm dl 2750 mm</t>
  </si>
  <si>
    <t>72</t>
  </si>
  <si>
    <t>Překlady keramické vysoké osazené do maltového lože, šířky překladu 70 mm výšky 238 mm, délky 2750 mm</t>
  </si>
  <si>
    <t>P6</t>
  </si>
  <si>
    <t>37</t>
  </si>
  <si>
    <t>317168059</t>
  </si>
  <si>
    <t>Překlad keramický vysoký v 238 mm dl 3000 mm</t>
  </si>
  <si>
    <t>74</t>
  </si>
  <si>
    <t>Překlady keramické vysoké osazené do maltového lože, šířky překladu 70 mm výšky 238 mm, délky 3000 mm</t>
  </si>
  <si>
    <t>P7</t>
  </si>
  <si>
    <t>317168061</t>
  </si>
  <si>
    <t>Překlad keramický vysoký v 238 mm dl 3500 mm</t>
  </si>
  <si>
    <t>76</t>
  </si>
  <si>
    <t>Překlady keramické vysoké osazené do maltového lože, šířky překladu 70 mm výšky 238 mm, délky 3500 mm</t>
  </si>
  <si>
    <t>P16</t>
  </si>
  <si>
    <t>39</t>
  </si>
  <si>
    <t>317234410</t>
  </si>
  <si>
    <t>Vyzdívka mezi nosníky z cihel pálených na MC</t>
  </si>
  <si>
    <t>78</t>
  </si>
  <si>
    <t>Vyzdívka mezi nosníky cihlami pálenými na maltu cementovou</t>
  </si>
  <si>
    <t>VZT7+8+9+14+UT2</t>
  </si>
  <si>
    <t>0,5*0,48*0,15*2</t>
  </si>
  <si>
    <t>0,65*0,425*0,15</t>
  </si>
  <si>
    <t>0,75*0,425*0,15</t>
  </si>
  <si>
    <t>0,55*0,8*0,15</t>
  </si>
  <si>
    <t>2,0*0,2*0,1</t>
  </si>
  <si>
    <t>P1+5+8</t>
  </si>
  <si>
    <t>4,0*0,44*0,24</t>
  </si>
  <si>
    <t>4,15*0,475*0,26*2</t>
  </si>
  <si>
    <t>2,3*0,48*0,16*3</t>
  </si>
  <si>
    <t>317321511</t>
  </si>
  <si>
    <t>Překlad ze ŽB tř. C 20/25</t>
  </si>
  <si>
    <t>80</t>
  </si>
  <si>
    <t>Překlady z betonu železového (bez výztuže) tř. C 20/25</t>
  </si>
  <si>
    <t>P10</t>
  </si>
  <si>
    <t>5,6*0,35*0,5</t>
  </si>
  <si>
    <t>P11</t>
  </si>
  <si>
    <t>(1,7+2,8)*0,44*0,16</t>
  </si>
  <si>
    <t>P12</t>
  </si>
  <si>
    <t>2,3*0,44*0,12</t>
  </si>
  <si>
    <t>P13</t>
  </si>
  <si>
    <t>2,3*0,44*0,16*2</t>
  </si>
  <si>
    <t>P15</t>
  </si>
  <si>
    <t>(1,45+1,45)*0,44*0,12</t>
  </si>
  <si>
    <t>P18</t>
  </si>
  <si>
    <t>41</t>
  </si>
  <si>
    <t>317351107</t>
  </si>
  <si>
    <t>Zřízení bednění překladů v do 4 m</t>
  </si>
  <si>
    <t>82</t>
  </si>
  <si>
    <t>Bednění klenbových pásů, říms nebo překladů překladů neproměnného nebo proměnného průřezu nebo při tvaru zalomeném půdorysně nebo nárysně včetně podpěrné konstrukce do výše 4 m zřízení</t>
  </si>
  <si>
    <t>5,6*(0,35+0,5*2)</t>
  </si>
  <si>
    <t>P11+12+13+15+18</t>
  </si>
  <si>
    <t>(1,7+2,8)*(0,44+0,16*2)</t>
  </si>
  <si>
    <t>2,3*(0,44+0,12*2)</t>
  </si>
  <si>
    <t>2,3*(0,44+0,16*2)*2</t>
  </si>
  <si>
    <t>(1,45+1,45)*(0,44+0,12*2)</t>
  </si>
  <si>
    <t>317351108</t>
  </si>
  <si>
    <t>Odstranění bednění překladů v do 4 m</t>
  </si>
  <si>
    <t>84</t>
  </si>
  <si>
    <t>Bednění klenbových pásů, říms nebo překladů překladů neproměnného nebo proměnného průřezu nebo při tvaru zalomeném půdorysně nebo nárysně včetně podpěrné konstrukce do výše 4 m odstranění</t>
  </si>
  <si>
    <t>43</t>
  </si>
  <si>
    <t>317361821</t>
  </si>
  <si>
    <t>Výztuž překladů a říms z betonářské oceli 10 505</t>
  </si>
  <si>
    <t>86</t>
  </si>
  <si>
    <t>Výztuž překladů, říms, žlabů, žlabových říms, klenbových pásů z betonářské oceli 10 505 (R) nebo BSt 500</t>
  </si>
  <si>
    <t>120,0*0,001</t>
  </si>
  <si>
    <t>317941121</t>
  </si>
  <si>
    <t>Osazování ocelových válcovaných nosníků na zdivu I, IE, U, UE nebo L do č. 12 nebo výšky do 120 mm</t>
  </si>
  <si>
    <t>88</t>
  </si>
  <si>
    <t>Osazování ocelových válcovaných nosníků na zdivu I nebo IE nebo U nebo UE nebo L do č. 12 nebo výšky do 120 mm</t>
  </si>
  <si>
    <t>VZT5+6+7+8+9+14+UT1 - 2L150/75/9-750x2+500x3+650+550+1400</t>
  </si>
  <si>
    <t>2*15,4*(0,75*2+0,5*3+0,65+0,55+1,4)*0,001</t>
  </si>
  <si>
    <t xml:space="preserve">UT2 - I100-2000 </t>
  </si>
  <si>
    <t>8,34*2,0*0,001</t>
  </si>
  <si>
    <t>P12 - HEB120+2I120-2300</t>
  </si>
  <si>
    <t>27,4*2,3*0,001</t>
  </si>
  <si>
    <t>2*11,1*2,3*0,001</t>
  </si>
  <si>
    <t>P15 - HEB120-1450+1250+I120-1450+1250+1750+1600</t>
  </si>
  <si>
    <t>27,4*(1,45+1,25)*0,001</t>
  </si>
  <si>
    <t>11,1*(1,45+1,25+1,75+1,6)*0,001</t>
  </si>
  <si>
    <t>P18 - 2U120-2300</t>
  </si>
  <si>
    <t>2*13,43*2,3*0,001</t>
  </si>
  <si>
    <t>P11 - 100x100x4-855 + 2xpás 300x300x10</t>
  </si>
  <si>
    <t>12,14*0,855*0,001</t>
  </si>
  <si>
    <t>24,0*0,3*0,001*2</t>
  </si>
  <si>
    <t>P15 - 100x100x4-855 + 2xpás 300x300x10</t>
  </si>
  <si>
    <t>45</t>
  </si>
  <si>
    <t>R130105.1</t>
  </si>
  <si>
    <t>úhelník ocelový nerovnostranný, v jakosti 11 375, 150 x 75 x 9 mm</t>
  </si>
  <si>
    <t>90</t>
  </si>
  <si>
    <t>P</t>
  </si>
  <si>
    <t>Poznámka k položce:_x000D_
Poznámka k položce: Hmotnost: 15,4 kg/m</t>
  </si>
  <si>
    <t>2*15,4*(0,75*2+0,5*3+0,65+0,55+1,4)*0,001*1,08</t>
  </si>
  <si>
    <t>13010712</t>
  </si>
  <si>
    <t>ocel profilová jakost S235JR (11 375) průřez I (IPN) 100</t>
  </si>
  <si>
    <t>92</t>
  </si>
  <si>
    <t>8,34*2,0*0,001*1,08</t>
  </si>
  <si>
    <t>47</t>
  </si>
  <si>
    <t>13010972</t>
  </si>
  <si>
    <t>ocel profilová jakost S235JR (11 375) průřez HEB 120</t>
  </si>
  <si>
    <t>94</t>
  </si>
  <si>
    <t>27,4*2,3*0,001*1,08</t>
  </si>
  <si>
    <t>27,4*(1,45+1,25)*0,001*1,08</t>
  </si>
  <si>
    <t>13010714</t>
  </si>
  <si>
    <t>ocel profilová jakost S235JR (11 375) průřez I (IPN) 120</t>
  </si>
  <si>
    <t>96</t>
  </si>
  <si>
    <t>2*11,1*2,3*0,001*1,08</t>
  </si>
  <si>
    <t>11,1*(1,45+1,25+1,75+1,6)*0,001*1,08</t>
  </si>
  <si>
    <t>49</t>
  </si>
  <si>
    <t>13010818</t>
  </si>
  <si>
    <t>ocel profilová jakost S235JR (11 375) průřez U (UPN) 120</t>
  </si>
  <si>
    <t>98</t>
  </si>
  <si>
    <t>2*13,43*2,3*0,001*1,08</t>
  </si>
  <si>
    <t>14550300</t>
  </si>
  <si>
    <t>profil ocelový svařovaný jakost S235 průřez čtvercový 100x100x4mm</t>
  </si>
  <si>
    <t>100</t>
  </si>
  <si>
    <t xml:space="preserve">P11 - 100x100x4-855 </t>
  </si>
  <si>
    <t>12,14*0,855*0,001*1,08</t>
  </si>
  <si>
    <t xml:space="preserve">P15 - 100x100x4-855 </t>
  </si>
  <si>
    <t>51</t>
  </si>
  <si>
    <t>13530820</t>
  </si>
  <si>
    <t>ocel široká jakost S235JR 300x10mm</t>
  </si>
  <si>
    <t>102</t>
  </si>
  <si>
    <t>P11 - 2xpás 300x300x10</t>
  </si>
  <si>
    <t>24,0*0,3*0,001*2*1,08</t>
  </si>
  <si>
    <t>P15 - 2xpás 300x300x10</t>
  </si>
  <si>
    <t>317941123</t>
  </si>
  <si>
    <t>Osazování ocelových válcovaných nosníků na zdivu I, IE, U, UE nebo L přes č. 14 do č. 22 nebo výšky do 220 mm</t>
  </si>
  <si>
    <t>104</t>
  </si>
  <si>
    <t>Osazování ocelových válcovaných nosníků na zdivu I nebo IE nebo U nebo UE nebo L č. 14 až 22 nebo výšky do 220 mm</t>
  </si>
  <si>
    <t>P2 - 2I180-4000</t>
  </si>
  <si>
    <t>2*21,9*4,0*0,001</t>
  </si>
  <si>
    <t>P4 - 2I200-4150x2</t>
  </si>
  <si>
    <t>2*26,3*4,15*0,001*2</t>
  </si>
  <si>
    <t>P11 - U160-1700+1500+2600+2800</t>
  </si>
  <si>
    <t>18,8*(1,7+1,5+2,6+2,8)*0,001</t>
  </si>
  <si>
    <t>P13 - 2U160-2300x2</t>
  </si>
  <si>
    <t>2*18,8*2,3*0,001*2</t>
  </si>
  <si>
    <t xml:space="preserve"> S1- (HEB180-3150 + 2x plotna 300x300x8) x 2ks</t>
  </si>
  <si>
    <t>52,6*3,15*0,001*2</t>
  </si>
  <si>
    <t>19,0*0,3*0,001*2*2</t>
  </si>
  <si>
    <t>53</t>
  </si>
  <si>
    <t>13010720</t>
  </si>
  <si>
    <t>ocel profilová jakost S235JR (11 375) průřez I (IPN) 180</t>
  </si>
  <si>
    <t>106</t>
  </si>
  <si>
    <t>2*21,9*4,0*0,001*1,08</t>
  </si>
  <si>
    <t>13010722</t>
  </si>
  <si>
    <t>ocel profilová jakost S235JR (11 375) průřez I (IPN) 200</t>
  </si>
  <si>
    <t>108</t>
  </si>
  <si>
    <t>2*26,3*4,15*0,001*2*1,08</t>
  </si>
  <si>
    <t>55</t>
  </si>
  <si>
    <t>13010822</t>
  </si>
  <si>
    <t>ocel profilová jakost S235JR (11 375) průřez U (UPN) 160</t>
  </si>
  <si>
    <t>110</t>
  </si>
  <si>
    <t>18,8*(1,7+1,5+2,6+2,8)*0,001*1,08</t>
  </si>
  <si>
    <t>2*18,8*2,3*0,001*2*1,08</t>
  </si>
  <si>
    <t>13010978</t>
  </si>
  <si>
    <t>ocel profilová jakost S235JR (11 375) průřez HEB 180</t>
  </si>
  <si>
    <t>112</t>
  </si>
  <si>
    <t xml:space="preserve">S1- HEB180-3150 </t>
  </si>
  <si>
    <t>52,6*3,15*0,001*1,08*2</t>
  </si>
  <si>
    <t>57</t>
  </si>
  <si>
    <t>13530816</t>
  </si>
  <si>
    <t>ocel široká jakost S235JR 300x8mm</t>
  </si>
  <si>
    <t>114</t>
  </si>
  <si>
    <t>S1- 2x plotna 300x300x8</t>
  </si>
  <si>
    <t>19,0*0,3*0,001*1,08*2*2</t>
  </si>
  <si>
    <t>317944323</t>
  </si>
  <si>
    <t>Válcované nosníky č.14 až 22 dodatečně osazované do připravených otvorů</t>
  </si>
  <si>
    <t>116</t>
  </si>
  <si>
    <t>Válcované nosníky dodatečně osazované do připravených otvorů bez zazdění hlav č. 14 až 22</t>
  </si>
  <si>
    <t>P8 - 2I160-2300x3</t>
  </si>
  <si>
    <t>2*17,9*2,3*0,001*1,08*3</t>
  </si>
  <si>
    <t>59</t>
  </si>
  <si>
    <t>317944325</t>
  </si>
  <si>
    <t>Válcované nosníky č.24 a vyšší dodatečně osazované do připravených otvorů</t>
  </si>
  <si>
    <t>118</t>
  </si>
  <si>
    <t>Válcované nosníky dodatečně osazované do připravených otvorů bez zazdění hlav č. 24 a vyšší</t>
  </si>
  <si>
    <t>P1 - 2I240-4000</t>
  </si>
  <si>
    <t>2*36,2*4,0*0,001*1,08</t>
  </si>
  <si>
    <t>P5 - 2I260-4000</t>
  </si>
  <si>
    <t>2*41,9*4,0*0,0001*1,08*2</t>
  </si>
  <si>
    <t>317998111</t>
  </si>
  <si>
    <t>Tepelná izolace mezi překlady v 24 cm z EPS tl přes 30 do 50 mm</t>
  </si>
  <si>
    <t>120</t>
  </si>
  <si>
    <t>Izolace tepelná mezi překlady z pěnového polystyrenu výšky 24 cm, tloušťky přes 30 do 50 mm</t>
  </si>
  <si>
    <t>P9+14+16+17</t>
  </si>
  <si>
    <t>1,5+2,5*2+3,5+1,75</t>
  </si>
  <si>
    <t>61</t>
  </si>
  <si>
    <t>317998115</t>
  </si>
  <si>
    <t>Tepelná izolace mezi překlady v 24 cm z EPS tl 100 mm</t>
  </si>
  <si>
    <t>122</t>
  </si>
  <si>
    <t>Izolace tepelná mezi překlady z pěnového polystyrenu výšky 24 cm, tloušťky 100 mm</t>
  </si>
  <si>
    <t>317998125</t>
  </si>
  <si>
    <t>Tepelná izolace mezi překlady jakékoliv výšky z EPS tl 100 mm</t>
  </si>
  <si>
    <t>124</t>
  </si>
  <si>
    <t>Izolace tepelná mezi překlady z pěnového polystyrenu jakékoliv výšky, tloušťky 100 mm</t>
  </si>
  <si>
    <t>2,3*0,12</t>
  </si>
  <si>
    <t>(1,45+1,45)*0,12</t>
  </si>
  <si>
    <t>63</t>
  </si>
  <si>
    <t>319201321</t>
  </si>
  <si>
    <t>Vyrovnání nerovného povrchu zdiva tl do 30 mm maltou</t>
  </si>
  <si>
    <t>126</t>
  </si>
  <si>
    <t>Vyrovnání nerovného povrchu vnitřního i vnějšího zdiva bez odsekání vadných cihel, maltou (s dodáním hmot) tl. do 30 mm</t>
  </si>
  <si>
    <t>UT2</t>
  </si>
  <si>
    <t>1,7*1,5+(1,7+1,5*2)*0,2</t>
  </si>
  <si>
    <t>bourané otvory</t>
  </si>
  <si>
    <t>(3,6+2,79*2)*0,44</t>
  </si>
  <si>
    <t>(7,83+2,82*2)*0,475</t>
  </si>
  <si>
    <t>(1,98+0,875*2)*0,48</t>
  </si>
  <si>
    <t>(1,99+1,45*2)*0,5</t>
  </si>
  <si>
    <t>338171111</t>
  </si>
  <si>
    <t>Osazování sloupků a vzpěr plotových ocelových v do 2 m se zalitím MC</t>
  </si>
  <si>
    <t>128</t>
  </si>
  <si>
    <t>Montáž sloupků a vzpěr plotových ocelových trubkových nebo profilovaných výšky do 2 m se zalitím cementovou maltou do vynechaných otvorů</t>
  </si>
  <si>
    <t>Z/3</t>
  </si>
  <si>
    <t>65</t>
  </si>
  <si>
    <t>340236212</t>
  </si>
  <si>
    <t>Zazdívka otvorů v příčkách nebo stěnách pl přes 0,0225 do 0,09 m2 cihlami plnými tl přes 100 mm</t>
  </si>
  <si>
    <t>130</t>
  </si>
  <si>
    <t>Zazdívka otvorů v příčkách nebo stěnách cihlami plnými pálenými plochy přes 0,0225 m2 do 0,09 m2, tloušťky přes 100 mm</t>
  </si>
  <si>
    <t>VZT4+16+18</t>
  </si>
  <si>
    <t>342272225</t>
  </si>
  <si>
    <t>Příčka z pórobetonových hladkých tvárnic na tenkovrstvou maltu tl 100 mm</t>
  </si>
  <si>
    <t>132</t>
  </si>
  <si>
    <t>Příčky z pórobetonových tvárnic hladkých na tenké maltové lože objemová hmotnost do 500 kg/m3, tloušťka příčky 100 mm</t>
  </si>
  <si>
    <t>obezdívka sloupu</t>
  </si>
  <si>
    <t>(0,7+0,38)*2*2,82</t>
  </si>
  <si>
    <t>67</t>
  </si>
  <si>
    <t>348101210</t>
  </si>
  <si>
    <t>Osazení vrat nebo vrátek k oplocení na ocelové sloupky pl do 2 m2</t>
  </si>
  <si>
    <t>134</t>
  </si>
  <si>
    <t>Osazení vrat nebo vrátek k oplocení na sloupky ocelové, plochy jednotlivě do 2 m2</t>
  </si>
  <si>
    <t>388995211</t>
  </si>
  <si>
    <t>Chránička kabelů z trub HDPE v římse DN 80</t>
  </si>
  <si>
    <t>136</t>
  </si>
  <si>
    <t>Chránička kabelů v římse z trub HDPE do DN 80</t>
  </si>
  <si>
    <t>základy</t>
  </si>
  <si>
    <t>0,7</t>
  </si>
  <si>
    <t>2,7</t>
  </si>
  <si>
    <t>Vodorovné konstrukce</t>
  </si>
  <si>
    <t>69</t>
  </si>
  <si>
    <t>411168326</t>
  </si>
  <si>
    <t>Strop keramický tl 29 cm z vložek MIAKO a keramobetonových nosníků dl přes 6 do 7 m OVN 50 cm</t>
  </si>
  <si>
    <t>138</t>
  </si>
  <si>
    <t>Stropy keramické z cihelných stropních vložek MIAKO a keramobetonových nosníků včetně zmonolitnění konstrukce z betonu C 20/25 a svařované sítě při osové vzdálenosti nosníků 50 cm, z vložek výšky 23 cm (MIAKO 23/50), tloušťky stropní konstrukce 29 cm, z nosníků délky přes 6 do 7 m</t>
  </si>
  <si>
    <t>m.č.1,16b</t>
  </si>
  <si>
    <t>93,45</t>
  </si>
  <si>
    <t>411168385</t>
  </si>
  <si>
    <t>Strop keramický tl 29 cm z vložek MIAKO a keramobetonových nosníků dl přes 5 do 6 m OVN 62,5 cm</t>
  </si>
  <si>
    <t>140</t>
  </si>
  <si>
    <t>Stropy keramické z cihelných stropních vložek MIAKO a keramobetonových nosníků včetně zmonolitnění konstrukce z betonu C 20/25 a svařované sítě při osové vzdálenosti nosníků 62,5 cm, z vložek výšky 23 cm (MIAKO 23/62,5), tloušťky stropní konstrukce 29 cm, z nosníků délky přes 5 do 6 m</t>
  </si>
  <si>
    <t>m.č.1,14b</t>
  </si>
  <si>
    <t>32,76</t>
  </si>
  <si>
    <t>71</t>
  </si>
  <si>
    <t>411321616</t>
  </si>
  <si>
    <t>Stropy deskové ze ŽB tř. C 30/37</t>
  </si>
  <si>
    <t>142</t>
  </si>
  <si>
    <t>Stropy z betonu železového (bez výztuže) stropů deskových, plochých střech, desek balkonových, desek hřibových stropů včetně hlavic hřibových sloupů tř. C 30/37</t>
  </si>
  <si>
    <t>dobetonávka stropu</t>
  </si>
  <si>
    <t>4,5*0,29</t>
  </si>
  <si>
    <t>411351021</t>
  </si>
  <si>
    <t>Zřízení bednění stropů deskových tl přes 25 do 50 cm bez podpěrné kce</t>
  </si>
  <si>
    <t>144</t>
  </si>
  <si>
    <t>Bednění stropních konstrukcí - bez podpěrné konstrukce desek tloušťky stropní desky přes 25 do 50 cm zřízení</t>
  </si>
  <si>
    <t>4,5</t>
  </si>
  <si>
    <t>prostupy VZT-1+VZT-2+ZTI/1+ZTI/2</t>
  </si>
  <si>
    <t>3,14*0,15*0,29</t>
  </si>
  <si>
    <t>0,5*4*0,29*2</t>
  </si>
  <si>
    <t>3,14*0,15*0,29*4</t>
  </si>
  <si>
    <t>0,15*4*0,29*2</t>
  </si>
  <si>
    <t>73</t>
  </si>
  <si>
    <t>411351022</t>
  </si>
  <si>
    <t>Odstranění bednění stropů deskových tl přes 25 do 50 cm bez podpěrné kce</t>
  </si>
  <si>
    <t>146</t>
  </si>
  <si>
    <t>Bednění stropních konstrukcí - bez podpěrné konstrukce desek tloušťky stropní desky přes 25 do 50 cm odstranění</t>
  </si>
  <si>
    <t>411354315</t>
  </si>
  <si>
    <t>Zřízení podpěrné konstrukce stropů výšky do 4 m tl přes 25 do 35 cm</t>
  </si>
  <si>
    <t>148</t>
  </si>
  <si>
    <t>Podpěrná konstrukce stropů - desek, kleneb a skořepin výška podepření do 4 m tloušťka stropu přes 25 do 35 cm zřízení</t>
  </si>
  <si>
    <t>podpěrná konstrukce stropu u bouraného odvoru</t>
  </si>
  <si>
    <t>9,05*2,795</t>
  </si>
  <si>
    <t>75</t>
  </si>
  <si>
    <t>411354316</t>
  </si>
  <si>
    <t>Odstranění podpěrné konstrukce stropů výšky do 4 m tl přes 25 do 35 cm</t>
  </si>
  <si>
    <t>150</t>
  </si>
  <si>
    <t>Podpěrná konstrukce stropů - desek, kleneb a skořepin výška podepření do 4 m tloušťka stropu přes 25 do 35 cm odstranění</t>
  </si>
  <si>
    <t>411362021</t>
  </si>
  <si>
    <t>Výztuž stropů svařovanými sítěmi Kari</t>
  </si>
  <si>
    <t>152</t>
  </si>
  <si>
    <t>Výztuž stropů prostě uložených, vetknutých, spojitých, deskových, trámových (žebrových, kazetových), s keramickými a jinými vložkami, konsolových nebo balkonových, hřibových včetně hlavic hřibových sloupů, plochých střech a pro zavěšení železobetonových podhledů ze svařovaných sítí z drátů typu KARI</t>
  </si>
  <si>
    <t>4,5*2,105*0,001*1,15</t>
  </si>
  <si>
    <t>77</t>
  </si>
  <si>
    <t>417238123</t>
  </si>
  <si>
    <t>Obezdívka věnce jednostranná věncovkou POROTHERM v přes 250 do 290 mm bez tepelné izolace</t>
  </si>
  <si>
    <t>154</t>
  </si>
  <si>
    <t>věnec V1</t>
  </si>
  <si>
    <t>58,8</t>
  </si>
  <si>
    <t>417321414</t>
  </si>
  <si>
    <t>Ztužující pásy a věnce ze ŽB tř. C 20/25</t>
  </si>
  <si>
    <t>156</t>
  </si>
  <si>
    <t>Ztužující pásy a věnce z betonu železového (bez výztuže) tř. C 20/25</t>
  </si>
  <si>
    <t>58,8*0,24*0,29</t>
  </si>
  <si>
    <t>ztužující žebro V2</t>
  </si>
  <si>
    <t>12,5*0,5*0,29</t>
  </si>
  <si>
    <t>6,2*0,44*0,095</t>
  </si>
  <si>
    <t>(7,5+13,635+4,255+5,13+1,605)*0,3*0,095</t>
  </si>
  <si>
    <t>79</t>
  </si>
  <si>
    <t>417351115</t>
  </si>
  <si>
    <t>Zřízení bednění ztužujících věnců</t>
  </si>
  <si>
    <t>158</t>
  </si>
  <si>
    <t>Bednění bočnic ztužujících pásů a věnců včetně vzpěr zřízení</t>
  </si>
  <si>
    <t>58,8*0,29*2</t>
  </si>
  <si>
    <t>12,5*(0,5+0,29*2)</t>
  </si>
  <si>
    <t>6,2*0,095*2</t>
  </si>
  <si>
    <t>(7,5+13,635+4,255+5,13+1,605)*0,095*2</t>
  </si>
  <si>
    <t>417351116</t>
  </si>
  <si>
    <t>Odstranění bednění ztužujících věnců</t>
  </si>
  <si>
    <t>160</t>
  </si>
  <si>
    <t>Bednění bočnic ztužujících pásů a věnců včetně vzpěr odstranění</t>
  </si>
  <si>
    <t>81</t>
  </si>
  <si>
    <t>417361821</t>
  </si>
  <si>
    <t>Výztuž ztužujících pásů a věnců betonářskou ocelí 10 505</t>
  </si>
  <si>
    <t>162</t>
  </si>
  <si>
    <t>Výztuž ztužujících pásů a věnců z betonářské oceli 10 505 (R) nebo BSt 500</t>
  </si>
  <si>
    <t>věnec V1 - 6,0kg/m</t>
  </si>
  <si>
    <t>58,8*6,0*0,001</t>
  </si>
  <si>
    <t>ztužující žebro V2 - 6,0kg/m</t>
  </si>
  <si>
    <t>12,5*6,0*0,001</t>
  </si>
  <si>
    <t>atika - 2xR10</t>
  </si>
  <si>
    <t>(6,2+7,5+13,635+4,255+5,13+1,605)*0,617*0,001*2</t>
  </si>
  <si>
    <t>451577777</t>
  </si>
  <si>
    <t>Podklad nebo lože pod dlažbu vodorovný nebo do sklonu 1:5 z kameniva těženého tl přes 30 do 100 mm</t>
  </si>
  <si>
    <t>164</t>
  </si>
  <si>
    <t>Podklad nebo lože pod dlažbu (přídlažbu) v ploše vodorovné nebo ve sklonu do 1:5, tloušťky od 30 do 100 mm z kameniva těženého</t>
  </si>
  <si>
    <t>podlaha G1 - betonová dlažba</t>
  </si>
  <si>
    <t>23,0</t>
  </si>
  <si>
    <t>Komunikace pozemní</t>
  </si>
  <si>
    <t>83</t>
  </si>
  <si>
    <t>564851111</t>
  </si>
  <si>
    <t>Podklad ze štěrkodrtě ŠD plochy přes 100 m2 tl 150 mm</t>
  </si>
  <si>
    <t>166</t>
  </si>
  <si>
    <t>Podklad ze štěrkodrti ŠD s rozprostřením a zhutněním plochy přes 100 m2, po zhutnění tl. 150 mm</t>
  </si>
  <si>
    <t>596811220</t>
  </si>
  <si>
    <t>Kladení betonové dlažby komunikací pro pěší do lože z kameniva velikosti přes 0,09 do 0,25 m2 pl do 50 m2</t>
  </si>
  <si>
    <t>168</t>
  </si>
  <si>
    <t>Kladení dlažby z betonových nebo kameninových dlaždic komunikací pro pěší s vyplněním spár a se smetením přebytečného materiálu na vzdálenost do 3 m s ložem z kameniva těženého tl. do 30 mm velikosti dlaždic přes 0,09 m2 do 0,25 m2, pro plochy do 50 m2</t>
  </si>
  <si>
    <t>85</t>
  </si>
  <si>
    <t>59246009</t>
  </si>
  <si>
    <t>dlažba plošná betonová terasová tryskaná 500x500x50mm</t>
  </si>
  <si>
    <t>170</t>
  </si>
  <si>
    <t>23,0*1,03</t>
  </si>
  <si>
    <t>Úpravy povrchů, podlahy a osazování výplní</t>
  </si>
  <si>
    <t>611131101</t>
  </si>
  <si>
    <t>Cementový postřik vnitřních stropů nanášený celoplošně ručně</t>
  </si>
  <si>
    <t>172</t>
  </si>
  <si>
    <t>Podkladní a spojovací vrstva vnitřních omítaných ploch cementový postřik nanášený ručně celoplošně stropů</t>
  </si>
  <si>
    <t>P4 m.č.1,16b</t>
  </si>
  <si>
    <t>87</t>
  </si>
  <si>
    <t>611321141</t>
  </si>
  <si>
    <t>Vápenocementová omítka štuková dvouvrstvá vnitřních stropů rovných nanášená ručně</t>
  </si>
  <si>
    <t>174</t>
  </si>
  <si>
    <t>Omítka vápenocementová vnitřních ploch nanášená ručně dvouvrstvá, tloušťky jádrové omítky do 10 mm a tloušťky štuku do 3 mm štuková vodorovných konstrukcí stropů rovných</t>
  </si>
  <si>
    <t>612131101</t>
  </si>
  <si>
    <t>Cementový postřik vnitřních stěn nanášený celoplošně ručně</t>
  </si>
  <si>
    <t>176</t>
  </si>
  <si>
    <t>Podkladní a spojovací vrstva vnitřních omítaných ploch cementový postřik nanášený ručně celoplošně stěn</t>
  </si>
  <si>
    <t>25,4*(3,495+0,21)</t>
  </si>
  <si>
    <t>(1,24*2,32+3,6*2,79+1,98*0,875+2,5*2,79+4,595*0,875)*-1</t>
  </si>
  <si>
    <t>(1,24+2,32)*0,44+(2,5+2,79*2)*0,44+(4,595+0,875*2)*0,44</t>
  </si>
  <si>
    <t>(3,6+2,79*2)*0,3</t>
  </si>
  <si>
    <t>(1,99+0,875*2)*0,44</t>
  </si>
  <si>
    <t>41,55*(3,495+0,21)</t>
  </si>
  <si>
    <t>(2,5*2,79+3,725*2,82*2+2,99*2,32+(2,06+1,99)*0,875)*-1</t>
  </si>
  <si>
    <t>(2,99+2,32*2)*0,44+(2,06+1,99+0,875*2*2)*0,44</t>
  </si>
  <si>
    <t>(1,49+1,44+2,0+2,815+1,565+1,99+1,69)*0,875*-1</t>
  </si>
  <si>
    <t>(1,49+1,44+2,0+2,815+1,565+1,99+1,69+0,875*2*7)*0,44</t>
  </si>
  <si>
    <t>(2,06+2,82*2)*0,3+(3,725+2,82*2)*0,3*2</t>
  </si>
  <si>
    <t>89</t>
  </si>
  <si>
    <t>612142001</t>
  </si>
  <si>
    <t>Potažení vnitřních stěn sklovláknitým pletivem vtlačeným do tenkovrstvé hmoty</t>
  </si>
  <si>
    <t>178</t>
  </si>
  <si>
    <t>Potažení vnitřních ploch pletivem v ploše nebo pruzích, na plném podkladu sklovláknitým vtlačením do tmelu stěn</t>
  </si>
  <si>
    <t>zakládací zdivo tl.300mm po obvodu</t>
  </si>
  <si>
    <t>(7,06+12,755+4,26+0,44+4,595+0,27+2,025)*0,5</t>
  </si>
  <si>
    <t>(0,7+0,38)*2*2,82*2</t>
  </si>
  <si>
    <t>Mezisoučet</t>
  </si>
  <si>
    <t>612321141</t>
  </si>
  <si>
    <t>Vápenocementová omítka štuková dvouvrstvá vnitřních stěn nanášená ručně</t>
  </si>
  <si>
    <t>180</t>
  </si>
  <si>
    <t>Omítka vápenocementová vnitřních ploch nanášená ručně dvouvrstvá, tloušťky jádrové omítky do 10 mm a tloušťky štuku do 3 mm štuková svislých konstrukcí stěn</t>
  </si>
  <si>
    <t>366</t>
  </si>
  <si>
    <t>613321141</t>
  </si>
  <si>
    <t>Vápenocementová omítka štuková dvouvrstvá vnitřních pilířů nebo sloupů nanášená ručně</t>
  </si>
  <si>
    <t>-2081107816</t>
  </si>
  <si>
    <t>Omítka vápenocementová vnitřních ploch nanášená ručně dvouvrstvá, tloušťky jádrové omítky do 10 mm a tloušťky štuku do 3 mm štuková svislých konstrukcí pilířů nebo sloupů</t>
  </si>
  <si>
    <t>91</t>
  </si>
  <si>
    <t>612325203</t>
  </si>
  <si>
    <t>Vápenocementová hrubá omítka malých ploch přes 0,25 do 1 m2 na stěnách</t>
  </si>
  <si>
    <t>182</t>
  </si>
  <si>
    <t>Vápenocementová omítka jednotlivých malých ploch hrubá na stěnách, plochy jednotlivě přes 0,25 do 1 m2</t>
  </si>
  <si>
    <t>m.č.1,08+1,09+1,10</t>
  </si>
  <si>
    <t>1+1+1</t>
  </si>
  <si>
    <t>612325223</t>
  </si>
  <si>
    <t>Vápenocementová štuková omítka malých ploch přes 0,25 do 1 m2 na stěnách</t>
  </si>
  <si>
    <t>184</t>
  </si>
  <si>
    <t>Vápenocementová omítka jednotlivých malých ploch štuková na stěnách, plochy jednotlivě přes 0,25 do 1 m2</t>
  </si>
  <si>
    <t>93</t>
  </si>
  <si>
    <t>612325205</t>
  </si>
  <si>
    <t>Vápenocementová hrubá omítka malých ploch přes 1 do 4 m2 na stěnách</t>
  </si>
  <si>
    <t>186</t>
  </si>
  <si>
    <t>Vápenocementová omítka jednotlivých malých ploch hrubá na stěnách, plochy jednotlivě přes 1,0 do 4 m2</t>
  </si>
  <si>
    <t>m.č.1,05+1,15</t>
  </si>
  <si>
    <t>1+1</t>
  </si>
  <si>
    <t>612325225</t>
  </si>
  <si>
    <t>Vápenocementová štuková omítka malých ploch přes 1 do 4 m2 na stěnách</t>
  </si>
  <si>
    <t>188</t>
  </si>
  <si>
    <t>Vápenocementová omítka jednotlivých malých ploch štuková na stěnách, plochy jednotlivě přes 1,0 do 4 m2</t>
  </si>
  <si>
    <t>95</t>
  </si>
  <si>
    <t>612325302</t>
  </si>
  <si>
    <t>Vápenocementová štuková omítka ostění nebo nadpraží</t>
  </si>
  <si>
    <t>190</t>
  </si>
  <si>
    <t>Vápenocementová omítka ostění nebo nadpraží štuková</t>
  </si>
  <si>
    <t>619995001</t>
  </si>
  <si>
    <t>Začištění omítek kolem oken, dveří, podlah nebo obkladů</t>
  </si>
  <si>
    <t>192</t>
  </si>
  <si>
    <t>Začištění omítek (s dodáním hmot) kolem oken, dveří, podlah, obkladů apod.</t>
  </si>
  <si>
    <t>(1,7+1,5)*2</t>
  </si>
  <si>
    <t>(3,6+2,79)*2</t>
  </si>
  <si>
    <t>(7,83+2,82)*2</t>
  </si>
  <si>
    <t>(1,98+0,875)*2*2</t>
  </si>
  <si>
    <t>(1,99+1,45)*2</t>
  </si>
  <si>
    <t>Td/5</t>
  </si>
  <si>
    <t>(0,8+1,97*2)*2</t>
  </si>
  <si>
    <t>97</t>
  </si>
  <si>
    <t>622131121</t>
  </si>
  <si>
    <t>Penetrační nátěr vnějších stěn nanášený ručně</t>
  </si>
  <si>
    <t>194</t>
  </si>
  <si>
    <t>Podkladní a spojovací vrstva vnějších omítaných ploch penetrace nanášená ručně stěn</t>
  </si>
  <si>
    <t>Fs.a+b+c</t>
  </si>
  <si>
    <t>115,9+26,2+4,9</t>
  </si>
  <si>
    <t>622135001</t>
  </si>
  <si>
    <t>Vyrovnání podkladu vnějších stěn maltou vápenocementovou tl do 10 mm</t>
  </si>
  <si>
    <t>196</t>
  </si>
  <si>
    <t>Vyrovnání nerovností podkladu vnějších omítaných ploch maltou, tloušťky do 10 mm vápenocementovou stěn</t>
  </si>
  <si>
    <t>zazdívka</t>
  </si>
  <si>
    <t>0,5*0,7</t>
  </si>
  <si>
    <t>99</t>
  </si>
  <si>
    <t>622135091</t>
  </si>
  <si>
    <t>Příplatek k vyrovnání vnějších stěn maltou vápenocementovou za každých dalších 5 mm tl</t>
  </si>
  <si>
    <t>198</t>
  </si>
  <si>
    <t>Vyrovnání nerovností podkladu vnějších omítaných ploch tmelem, tloušťky do 2 mm Příplatek k ceně za každých dalších 5 mm tloušťky podkladní vrstvy přes 10 mm maltou vápenocementovou stěn</t>
  </si>
  <si>
    <t>622143002</t>
  </si>
  <si>
    <t>Montáž omítkových plastových nebo pozinkovaných dilatačních profilů</t>
  </si>
  <si>
    <t>200</t>
  </si>
  <si>
    <t>Montáž omítkových profilů plastových, pozinkovaných nebo dřevěných upevněných vtlačením do podkladní vrstvy nebo přibitím dilatačních s tkaninou</t>
  </si>
  <si>
    <t>napojení přístavby</t>
  </si>
  <si>
    <t>4,36+0,04</t>
  </si>
  <si>
    <t>101</t>
  </si>
  <si>
    <t>55343014</t>
  </si>
  <si>
    <t>profil dilatační Pz+PVC pro vnitřní a vnější omítky tl 12mm</t>
  </si>
  <si>
    <t>202</t>
  </si>
  <si>
    <t>4,4*1,05</t>
  </si>
  <si>
    <t>622143004</t>
  </si>
  <si>
    <t>Montáž omítkových samolepících začišťovacích profilů pro spojení s okenním rámem</t>
  </si>
  <si>
    <t>204</t>
  </si>
  <si>
    <t>Montáž omítkových profilů plastových, pozinkovaných nebo dřevěných upevněných vtlačením do podkladní vrstvy nebo přibitím začišťovacích samolepících pro vytvoření dilatujícího spoje s okenním rámem</t>
  </si>
  <si>
    <t>TO/1-7</t>
  </si>
  <si>
    <t>4,925+0,875*2</t>
  </si>
  <si>
    <t>2,74+1,62+0,875*2</t>
  </si>
  <si>
    <t>(2,0+0,875*2)*2</t>
  </si>
  <si>
    <t>(2,0+0,875*2)*4</t>
  </si>
  <si>
    <t>1,365+1,49+0,875*2</t>
  </si>
  <si>
    <t>1,5+0,875*2</t>
  </si>
  <si>
    <t>2,0+0,875*2</t>
  </si>
  <si>
    <t>Td/1</t>
  </si>
  <si>
    <t>1,24+2,34*2</t>
  </si>
  <si>
    <t>Td/8</t>
  </si>
  <si>
    <t>3,0+2,32*2</t>
  </si>
  <si>
    <t>103</t>
  </si>
  <si>
    <t>59051476</t>
  </si>
  <si>
    <t>profil začišťovací PVC 9mm s výztužnou tkaninou pro ostění ETICS</t>
  </si>
  <si>
    <t>206</t>
  </si>
  <si>
    <t>60,45*1,05</t>
  </si>
  <si>
    <t>622525104</t>
  </si>
  <si>
    <t>Tenkovrstvá omítka malých ploch přes 0,5 do 1 m2 na stěnách</t>
  </si>
  <si>
    <t>208</t>
  </si>
  <si>
    <t>Omítka tenkovrstvá jednotlivých malých ploch silikátová, akrylátová, silikonová nebo silikonsilikátová stěn, plochy jednotlivě přes 0,5 do 1,0 m2</t>
  </si>
  <si>
    <t>zazdívka 500x700 mm</t>
  </si>
  <si>
    <t>105</t>
  </si>
  <si>
    <t>622142001</t>
  </si>
  <si>
    <t>Potažení vnějších stěn sklovláknitým pletivem vtlačeným do tenkovrstvé hmoty</t>
  </si>
  <si>
    <t>210</t>
  </si>
  <si>
    <t>Potažení vnějších ploch pletivem v ploše nebo pruzích, na plném podkladu sklovláknitým vtlačením do tmelu stěn</t>
  </si>
  <si>
    <t>základy + sokl</t>
  </si>
  <si>
    <t>45,84*2</t>
  </si>
  <si>
    <t>115,9+26,2+4,9*2</t>
  </si>
  <si>
    <t>622211021</t>
  </si>
  <si>
    <t>Montáž kontaktního zateplení vnějších stěn lepením a mechanickým kotvením polystyrénových desek do betonu a zdiva tl přes 80 do 120 mm</t>
  </si>
  <si>
    <t>212</t>
  </si>
  <si>
    <t>Montáž kontaktního zateplení lepením a mechanickým kotvením z polystyrenových desek na vnější stěny, na podklad betonový nebo z lehčeného betonu, z tvárnic keramických nebo vápenopískových, tloušťky desek přes 80 do 120 mm</t>
  </si>
  <si>
    <t>45,84</t>
  </si>
  <si>
    <t>Fs.c</t>
  </si>
  <si>
    <t>4,9</t>
  </si>
  <si>
    <t>107</t>
  </si>
  <si>
    <t>28376464</t>
  </si>
  <si>
    <t>deska XPS hrana polodrážková a hladký povrch 700kPa tl 100mm</t>
  </si>
  <si>
    <t>214</t>
  </si>
  <si>
    <t>45,84*1,02</t>
  </si>
  <si>
    <t>4,9*1,02</t>
  </si>
  <si>
    <t>363</t>
  </si>
  <si>
    <t>622323111</t>
  </si>
  <si>
    <t>Vápenocementová omítka hladkých vnějších stěn tloušťky do 5 mm nanášená ručně</t>
  </si>
  <si>
    <t>216</t>
  </si>
  <si>
    <t>Omítka vápenocementová vnějších ploch hladkých hladká, nanášená na neomítnutý bezesparý podklad, tloušťky do 5 mm ručně stěn</t>
  </si>
  <si>
    <t>Fs.a</t>
  </si>
  <si>
    <t>115,9</t>
  </si>
  <si>
    <t>364</t>
  </si>
  <si>
    <t>622323191</t>
  </si>
  <si>
    <t>Příplatek k vápenocementové omítce hladkých vnějších stěn za každý další 1 mm tloušťky ručně</t>
  </si>
  <si>
    <t>218</t>
  </si>
  <si>
    <t>Omítka vápenocementová vnějších ploch hladkých hladká, nanášená na neomítnutý bezesparý podklad, tloušťky do 5 mm ručně Příplatek k ceně za každý další 1 mm tloušťky omítky přes 5 mm stěn</t>
  </si>
  <si>
    <t>- příplatek 6x</t>
  </si>
  <si>
    <t>115,90*6</t>
  </si>
  <si>
    <t>365</t>
  </si>
  <si>
    <t>622131101</t>
  </si>
  <si>
    <t>Cementový postřik vnějších stěn nanášený celoplošně ručně</t>
  </si>
  <si>
    <t>220</t>
  </si>
  <si>
    <t>Podkladní a spojovací vrstva vnějších omítaných ploch cementový postřik nanášený ručně celoplošně stěn</t>
  </si>
  <si>
    <t>622531012</t>
  </si>
  <si>
    <t>Tenkovrstvá silikonová zrnitá omítka zrnitost 1,5 mm vnějších stěn</t>
  </si>
  <si>
    <t>222</t>
  </si>
  <si>
    <t>Omítka tenkovrstvá silikonová vnějších ploch probarvená bez penetrace zatíraná (škrábaná), zrnitost 1,5 mm stěn</t>
  </si>
  <si>
    <t>109</t>
  </si>
  <si>
    <t>622645001</t>
  </si>
  <si>
    <t>Kamenické opracování povrchu rovných i zakřivených stěn předsádkového betonu pemrlováním</t>
  </si>
  <si>
    <t>224</t>
  </si>
  <si>
    <t>Kamenické opracování povrchu pohledového betonu pemrlováním, rovných nebo zaoblených stěn</t>
  </si>
  <si>
    <t>3,0*(0,11+0,25)*0,5+1,475*(0,11+0,25)</t>
  </si>
  <si>
    <t>629991011</t>
  </si>
  <si>
    <t>Zakrytí výplní otvorů a svislých ploch fólií přilepenou lepící páskou</t>
  </si>
  <si>
    <t>226</t>
  </si>
  <si>
    <t>Zakrytí vnějších ploch před znečištěním včetně pozdějšího odkrytí výplní otvorů a svislých ploch fólií přilepenou lepící páskou</t>
  </si>
  <si>
    <t>2,99*2,32+(1,44+1,99+1,49+1,99)*0,875</t>
  </si>
  <si>
    <t>(1,99+1,565+2,815+2,0+1,99+2,06)*0,875</t>
  </si>
  <si>
    <t>(1,69+0,985*5)*0,875+1,24*2,32</t>
  </si>
  <si>
    <t>111</t>
  </si>
  <si>
    <t>629999011</t>
  </si>
  <si>
    <t>Příplatek k úpravám povrchů za provádění styku dvou barev nebo struktur na fasádě</t>
  </si>
  <si>
    <t>228</t>
  </si>
  <si>
    <t>Příplatky k cenám úprav vnějších povrchů za zvýšenou pracnost při provádění styku dvou barev nebo struktur na fasádě</t>
  </si>
  <si>
    <t>členění fasády horizontální drážkou</t>
  </si>
  <si>
    <t>128,4</t>
  </si>
  <si>
    <t>631311135</t>
  </si>
  <si>
    <t>Mazanina tl přes 120 do 240 mm z betonu prostého bez zvýšených nároků na prostředí tř. C 20/25</t>
  </si>
  <si>
    <t>230</t>
  </si>
  <si>
    <t>Mazanina z betonu prostého bez zvýšených nároků na prostředí tl. přes 120 do 240 mm tř. C 20/25</t>
  </si>
  <si>
    <t>podlaha A1 m.č.1,14b</t>
  </si>
  <si>
    <t>8,1*0,15</t>
  </si>
  <si>
    <t>podlaha B1 m.č.1,14b+1,16b</t>
  </si>
  <si>
    <t>(24,7+93,45)*0,15</t>
  </si>
  <si>
    <t>113</t>
  </si>
  <si>
    <t>631312141</t>
  </si>
  <si>
    <t>Doplnění rýh v dosavadních mazaninách betonem prostým</t>
  </si>
  <si>
    <t>232</t>
  </si>
  <si>
    <t>Doplnění dosavadních mazanin prostým betonem s dodáním hmot, bez potěru, plochy jednotlivě rýh v dosavadních mazaninách</t>
  </si>
  <si>
    <t>1,5*0,55*0,15</t>
  </si>
  <si>
    <t>631319175</t>
  </si>
  <si>
    <t>Příplatek k mazanině tl přes 120 do 240 mm za stržení povrchu spodní vrstvy před vložením výztuže</t>
  </si>
  <si>
    <t>234</t>
  </si>
  <si>
    <t>Příplatek k cenám mazanin za stržení povrchu spodní vrstvy mazaniny latí před vložením výztuže nebo pletiva pro tl. obou vrstev mazaniny přes 120 do 240 mm</t>
  </si>
  <si>
    <t>115</t>
  </si>
  <si>
    <t>631351111</t>
  </si>
  <si>
    <t>Zřízení bednění otvorů a prostupů v podlahách</t>
  </si>
  <si>
    <t>236</t>
  </si>
  <si>
    <t>Bednění v podlahách otvorů a prostupů zřízení</t>
  </si>
  <si>
    <t>0,3*4*0,5*4</t>
  </si>
  <si>
    <t>631351112</t>
  </si>
  <si>
    <t>Odstranění bednění otvorů a prostupů v podlahách</t>
  </si>
  <si>
    <t>238</t>
  </si>
  <si>
    <t>Bednění v podlahách otvorů a prostupů odstranění</t>
  </si>
  <si>
    <t>117</t>
  </si>
  <si>
    <t>631362021</t>
  </si>
  <si>
    <t>Výztuž mazanin svařovanými sítěmi Kari</t>
  </si>
  <si>
    <t>240</t>
  </si>
  <si>
    <t>Výztuž mazanin ze svařovaných sítí z drátů typu KARI</t>
  </si>
  <si>
    <t>8,1*4,952*0,001*1,15</t>
  </si>
  <si>
    <t>(24,7+93,45)*4,952*0,001*1,15</t>
  </si>
  <si>
    <t>632441114</t>
  </si>
  <si>
    <t>Potěr anhydritový samonivelační tl přes 40 do 50 mm ze suchých směsí</t>
  </si>
  <si>
    <t>242</t>
  </si>
  <si>
    <t>Potěr anhydritový samonivelační ze suchých směsí tlouštky přes 40 do 50 mm</t>
  </si>
  <si>
    <t>8,1</t>
  </si>
  <si>
    <t>24,7+93,45</t>
  </si>
  <si>
    <t>119</t>
  </si>
  <si>
    <t>632441119</t>
  </si>
  <si>
    <t>Příplatek k anhydritovému samonivelačnímu potěru ze suchých směsí ZKD 10 mm tl přes 50 mm</t>
  </si>
  <si>
    <t>244</t>
  </si>
  <si>
    <t>Potěr anhydritový samonivelační ze suchých směsí Příplatek k ceně -1114 za každých dalších i započatých 10 mm tloušťky přes 50 mm</t>
  </si>
  <si>
    <t>632451021</t>
  </si>
  <si>
    <t>Vyrovnávací potěr tl od 10 do 20 mm z MC 15 provedený v pásu</t>
  </si>
  <si>
    <t>246</t>
  </si>
  <si>
    <t>Potěr cementový vyrovnávací z malty (MC-15) v pásu o průměrné (střední) tl. od 10 do 20 mm</t>
  </si>
  <si>
    <t>zakládací cihly po obvodu</t>
  </si>
  <si>
    <t>(13,7+13,635+4,25+5,13+1,58)*0,3</t>
  </si>
  <si>
    <t>121</t>
  </si>
  <si>
    <t>632451441</t>
  </si>
  <si>
    <t>Doplnění cementového potěru hlazeného pl do 1 m2 tl přes 30 do 40 mm</t>
  </si>
  <si>
    <t>248</t>
  </si>
  <si>
    <t>Doplnění cementového potěru na mazaninách a betonových podkladech (s dodáním hmot), hlazeného dřevěným nebo ocelovým hladítkem, plochy jednotlivě do 1 m2 a tl. přes 30 do 40 mm</t>
  </si>
  <si>
    <t>1,7*0,2</t>
  </si>
  <si>
    <t>1,98*0,48</t>
  </si>
  <si>
    <t>1,99*0,5</t>
  </si>
  <si>
    <t>632452441</t>
  </si>
  <si>
    <t>Doplnění cementového potěru hlazeného pl přes 1 do 4 m2 tl přes 30 do 40 mm</t>
  </si>
  <si>
    <t>250</t>
  </si>
  <si>
    <t>Doplnění cementového potěru na mazaninách a betonových podkladech (s dodáním hmot), hlazeného dřevěným nebo ocelovým hladítkem, plochy jednotlivě přes 1 m2 do 4 m2 a tl. přes 30 do 40 mm</t>
  </si>
  <si>
    <t>3,6*0,44</t>
  </si>
  <si>
    <t>7,83*0,475</t>
  </si>
  <si>
    <t>123</t>
  </si>
  <si>
    <t>633811111</t>
  </si>
  <si>
    <t>Broušení nerovností betonových podlah do 2 mm - stržení šlemu</t>
  </si>
  <si>
    <t>252</t>
  </si>
  <si>
    <t>Broušení betonových podlah nerovností do 2 mm (stržení šlemu)</t>
  </si>
  <si>
    <t>634111116</t>
  </si>
  <si>
    <t>Obvodová dilatace pružnou těsnicí páskou mezi stěnou a mazaninou nebo potěrem v 150 mm</t>
  </si>
  <si>
    <t>254</t>
  </si>
  <si>
    <t>Obvodová dilatace mezi stěnou a mazaninou nebo potěrem pružnou těsnicí páskou na bázi syntetického kaučuku výšky 150 mm</t>
  </si>
  <si>
    <t>12,25</t>
  </si>
  <si>
    <t>10,5+33,5</t>
  </si>
  <si>
    <t>125</t>
  </si>
  <si>
    <t>634113115</t>
  </si>
  <si>
    <t>Výplň dilatačních spár mazanin plastovým profilem v 80 mm</t>
  </si>
  <si>
    <t>256</t>
  </si>
  <si>
    <t>Výplň dilatačních spár mazanin plastovým profilem výšky 80 mm</t>
  </si>
  <si>
    <t>1,905</t>
  </si>
  <si>
    <t>635111242</t>
  </si>
  <si>
    <t>Násyp pod podlahy z hrubého kameniva 16-32 se zhutněním</t>
  </si>
  <si>
    <t>258</t>
  </si>
  <si>
    <t>Násyp ze štěrkopísku, písku nebo kameniva pod podlahy se zhutněním z kameniva hrubého 16-32</t>
  </si>
  <si>
    <t>8,1*0,1</t>
  </si>
  <si>
    <t>(24,7+93,45)*0,1</t>
  </si>
  <si>
    <t>1,8</t>
  </si>
  <si>
    <t>127</t>
  </si>
  <si>
    <t>637121112</t>
  </si>
  <si>
    <t>Okapový chodník z kačírku tl 150 mm s udusáním</t>
  </si>
  <si>
    <t>260</t>
  </si>
  <si>
    <t>Okapový chodník z kameniva s udusáním a urovnáním povrchu z kačírku tl. 150 mm</t>
  </si>
  <si>
    <t>podlaha E1 - okapový chodník</t>
  </si>
  <si>
    <t>77,0</t>
  </si>
  <si>
    <t>637311122</t>
  </si>
  <si>
    <t>Okapový chodník z betonových chodníkových obrubníků stojatých lože beton</t>
  </si>
  <si>
    <t>262</t>
  </si>
  <si>
    <t>Okapový chodník z obrubníků betonových chodníkových, se zalitím spár cementovou maltou do lože z betonu prostého, z obrubníků stojatých</t>
  </si>
  <si>
    <t>33,0</t>
  </si>
  <si>
    <t>129</t>
  </si>
  <si>
    <t>642944121</t>
  </si>
  <si>
    <t>Osazování ocelových zárubní dodatečné pl do 2,5 m2</t>
  </si>
  <si>
    <t>264</t>
  </si>
  <si>
    <t>Osazení ocelových dveřních zárubní lisovaných nebo z úhelníků dodatečně s vybetonováním prahu, plochy do 2,5 m2</t>
  </si>
  <si>
    <t>55331365</t>
  </si>
  <si>
    <t>zárubeň ocelová pro běžné zdění a pórobeton 115 levá/pravá 900</t>
  </si>
  <si>
    <t>266</t>
  </si>
  <si>
    <t>Ostatní konstrukce a práce, bourání</t>
  </si>
  <si>
    <t>131</t>
  </si>
  <si>
    <t>916231213</t>
  </si>
  <si>
    <t>Osazení chodníkového obrubníku betonového stojatého s boční opěrou do lože z betonu prostého</t>
  </si>
  <si>
    <t>268</t>
  </si>
  <si>
    <t>Osazení chodníkového obrubníku betonového se zřízením lože, s vyplněním a zatřením spár cementovou maltou stojatého s boční opěrou z betonu prostého, do lože z betonu prostého</t>
  </si>
  <si>
    <t>12,0</t>
  </si>
  <si>
    <t>59217016</t>
  </si>
  <si>
    <t>obrubník betonový chodníkový 1000x80x250mm</t>
  </si>
  <si>
    <t>270</t>
  </si>
  <si>
    <t>12,0*1,01</t>
  </si>
  <si>
    <t>133</t>
  </si>
  <si>
    <t>916991121</t>
  </si>
  <si>
    <t>Lože pod obrubníky, krajníky nebo obruby z dlažebních kostek z betonu prostého</t>
  </si>
  <si>
    <t>272</t>
  </si>
  <si>
    <t>Lože pod obrubníky, krajníky nebo obruby z dlažebních kostek z betonu prostého</t>
  </si>
  <si>
    <t>12,0*0,3*0,2</t>
  </si>
  <si>
    <t>919726122</t>
  </si>
  <si>
    <t>Geotextilie pro ochranu, separaci a filtraci netkaná měrná hm přes 200 do 300 g/m2</t>
  </si>
  <si>
    <t>274</t>
  </si>
  <si>
    <t>Geotextilie netkaná pro ochranu, separaci nebo filtraci měrná hmotnost přes 200 do 300 g/m2</t>
  </si>
  <si>
    <t>135</t>
  </si>
  <si>
    <t>941111131</t>
  </si>
  <si>
    <t>Montáž lešení řadového trubkového lehkého s podlahami zatížení do 200 kg/m2 š od 1,2 do 1,5 m v do 10 m</t>
  </si>
  <si>
    <t>276</t>
  </si>
  <si>
    <t>Montáž lešení řadového trubkového lehkého pracovního s podlahami s provozním zatížením tř. 3 do 200 kg/m2 šířky tř. W12 od 1,2 do 1,5 m, výšky do 10 m</t>
  </si>
  <si>
    <t>pohled Z</t>
  </si>
  <si>
    <t>(13,7+1,5*2)*(4,36+0,11)</t>
  </si>
  <si>
    <t>pohled J</t>
  </si>
  <si>
    <t>(13,635+1,5*2)*(4,36+0,11)</t>
  </si>
  <si>
    <t>(5,13+1,58)*(4,36+0,11)</t>
  </si>
  <si>
    <t>pohled V</t>
  </si>
  <si>
    <t>(4,25+1,5)*(4,36+0,11)</t>
  </si>
  <si>
    <t>941111231</t>
  </si>
  <si>
    <t>Příplatek k lešení řadovému trubkovému lehkému s podlahami š 1,5 m v 10 m za první a ZKD den použití</t>
  </si>
  <si>
    <t>278</t>
  </si>
  <si>
    <t>Montáž lešení řadového trubkového lehkého pracovního s podlahami s provozním zatížením tř. 3 do 200 kg/m2 Příplatek za první a každý další den použití lešení k ceně -1131</t>
  </si>
  <si>
    <t>204,704*30*2</t>
  </si>
  <si>
    <t>137</t>
  </si>
  <si>
    <t>941111831</t>
  </si>
  <si>
    <t>Demontáž lešení řadového trubkového lehkého s podlahami zatížení do 200 kg/m2 š od 1,2 do 1,5 m v do 10 m</t>
  </si>
  <si>
    <t>280</t>
  </si>
  <si>
    <t>Demontáž lešení řadového trubkového lehkého pracovního s podlahami s provozním zatížením tř. 3 do 200 kg/m2 šířky tř. W12 od 1,2 do 1,5 m, výšky do 10 m</t>
  </si>
  <si>
    <t>952901111</t>
  </si>
  <si>
    <t>Vyčištění budov bytové a občanské výstavby při výšce podlaží do 4 m</t>
  </si>
  <si>
    <t>282</t>
  </si>
  <si>
    <t>Vyčištění budov nebo objektů před předáním do užívání budov bytové nebo občanské výstavby, světlé výšky podlaží do 4 m</t>
  </si>
  <si>
    <t>m.č.1,01+1,05+1,14a+1,15+1,16a</t>
  </si>
  <si>
    <t>21,29+40,6+28,56+8,04+53,67</t>
  </si>
  <si>
    <t>7,5*13,635</t>
  </si>
  <si>
    <t>6,445*4,265+4,515*2,105</t>
  </si>
  <si>
    <t>4,825*1,9</t>
  </si>
  <si>
    <t>139</t>
  </si>
  <si>
    <t>952905111</t>
  </si>
  <si>
    <t>Čerpání vody ze zatopených prostor</t>
  </si>
  <si>
    <t>hod</t>
  </si>
  <si>
    <t>284</t>
  </si>
  <si>
    <t>Čištění objektů po zatopení nebo záplavách čerpání vody</t>
  </si>
  <si>
    <t>953312111</t>
  </si>
  <si>
    <t>Vložky do svislých dilatačních spár z fasádních polystyrénových desek tl. 10 mm</t>
  </si>
  <si>
    <t>286</t>
  </si>
  <si>
    <t>Vložky svislé do dilatačních spár z polystyrenových desek fasádních včetně dodání a osazení, v jakémkoliv zdivu do 10 mm</t>
  </si>
  <si>
    <t>(6,2+1,24+0,5*2)*(1,3-0,04)</t>
  </si>
  <si>
    <t>(3,945+0,5*2)*(1,3-0,04)</t>
  </si>
  <si>
    <t>(6,27+0,5*2)*(1,3-0,04)</t>
  </si>
  <si>
    <t>141</t>
  </si>
  <si>
    <t>953312122</t>
  </si>
  <si>
    <t>Vložky do svislých dilatačních spár z extrudovaných polystyrénových desek tl. přes 10 do 20 mm</t>
  </si>
  <si>
    <t>288</t>
  </si>
  <si>
    <t>Vložky svislé do dilatačních spár z polystyrenových desek extrudovaných včetně dodání a osazení, v jakémkoliv zdivu přes 10 do 20 mm</t>
  </si>
  <si>
    <t>6,21*(4,36+0,04)-1,99*1,45</t>
  </si>
  <si>
    <t>stropní konstrukce</t>
  </si>
  <si>
    <t>(13,195+3,205+6,3)*0,29</t>
  </si>
  <si>
    <t>953961113</t>
  </si>
  <si>
    <t>Kotvy chemickým tmelem M 12 hl 110 mm do betonu, ŽB nebo kamene s vyvrtáním otvoru</t>
  </si>
  <si>
    <t>290</t>
  </si>
  <si>
    <t>Kotvy chemické s vyvrtáním otvoru do betonu, železobetonu nebo tvrdého kamene tmel, velikost M 12, hloubka 110 mm</t>
  </si>
  <si>
    <t>Z/2</t>
  </si>
  <si>
    <t>16*2</t>
  </si>
  <si>
    <t>143</t>
  </si>
  <si>
    <t>953965124</t>
  </si>
  <si>
    <t>Kotevní šroub pro chemické kotvy M 12 dl 300 mm</t>
  </si>
  <si>
    <t>292</t>
  </si>
  <si>
    <t>Kotvy chemické s vyvrtáním otvoru kotevní šrouby pro chemické kotvy, velikost M 12, délka 300 mm</t>
  </si>
  <si>
    <t>961044111</t>
  </si>
  <si>
    <t>Bourání základů z betonu prostého</t>
  </si>
  <si>
    <t>294</t>
  </si>
  <si>
    <t>Bourání základů z betonu prostého</t>
  </si>
  <si>
    <t>1,5*0,5*(0,69+0,17)</t>
  </si>
  <si>
    <t>0,5*0,5*(1,3+0,17)*2</t>
  </si>
  <si>
    <t>145</t>
  </si>
  <si>
    <t>962032231</t>
  </si>
  <si>
    <t>Bourání zdiva z cihel pálených nebo vápenopískových na MV nebo MVC přes 1 m3</t>
  </si>
  <si>
    <t>296</t>
  </si>
  <si>
    <t>Bourání zdiva nadzákladového z cihel nebo tvárnic z cihel pálených nebo vápenopískových, na maltu vápennou nebo vápenocementovou, objemu přes 1 m3</t>
  </si>
  <si>
    <t>otvory</t>
  </si>
  <si>
    <t>(3,6*2,79-(2,08*2-1,4)*2,05)*0,44</t>
  </si>
  <si>
    <t>(7,83*2,82-2,04*2,04*3)*0,475</t>
  </si>
  <si>
    <t>962052211</t>
  </si>
  <si>
    <t>Bourání zdiva nadzákladového ze ŽB přes 1 m3</t>
  </si>
  <si>
    <t>298</t>
  </si>
  <si>
    <t>Bourání zdiva železobetonového nadzákladového, objemu přes 1 m3</t>
  </si>
  <si>
    <t>stávající nepoužívaný septik</t>
  </si>
  <si>
    <t>((4,2+4,99)*2+4,3)*0,3*(0,29-0,11)</t>
  </si>
  <si>
    <t>0,3*0,5*(1,14-0,29)*2</t>
  </si>
  <si>
    <t>147</t>
  </si>
  <si>
    <t>963051113</t>
  </si>
  <si>
    <t>Bourání ŽB stropů deskových tl přes 80 mm</t>
  </si>
  <si>
    <t>300</t>
  </si>
  <si>
    <t>Bourání železobetonových stropů deskových, tl. přes 80 mm</t>
  </si>
  <si>
    <t>4,2*4,99*0,1</t>
  </si>
  <si>
    <t>965042221</t>
  </si>
  <si>
    <t>Bourání podkladů pod dlažby nebo mazanin betonových nebo z litého asfaltu tl přes 100 mm pl do 1 m2</t>
  </si>
  <si>
    <t>302</t>
  </si>
  <si>
    <t>Bourání mazanin betonových nebo z litého asfaltu tl. přes 100 mm, plochy do 1 m2</t>
  </si>
  <si>
    <t>149</t>
  </si>
  <si>
    <t>966073810</t>
  </si>
  <si>
    <t>Rozebrání vrat a vrátek k oplocení pl do 2 m2</t>
  </si>
  <si>
    <t>304</t>
  </si>
  <si>
    <t>Rozebrání vrat a vrátek k oplocení plochy jednotlivě do 2 m2</t>
  </si>
  <si>
    <t>967031132</t>
  </si>
  <si>
    <t>Přisekání rovných ostění v cihelném zdivu na MV nebo MVC</t>
  </si>
  <si>
    <t>306</t>
  </si>
  <si>
    <t>Přisekání (špicování) plošné nebo rovných ostění zdiva z cihel pálených rovných ostění, bez odstupu, po hrubém vybourání otvorů, na maltu vápennou nebo vápenocementovou</t>
  </si>
  <si>
    <t>1,7*1,5+(1,7+1,5)*2*0,2</t>
  </si>
  <si>
    <t>(3,6+2,79)*2*0,44</t>
  </si>
  <si>
    <t>(7,83+2,82)*2*0,475</t>
  </si>
  <si>
    <t>(1,98+0,875)*2*0,48</t>
  </si>
  <si>
    <t>(1,99+1,45)*2*0,5</t>
  </si>
  <si>
    <t>151</t>
  </si>
  <si>
    <t>968062374</t>
  </si>
  <si>
    <t>Vybourání dřevěných rámů oken zdvojených včetně křídel pl do 1 m2</t>
  </si>
  <si>
    <t>308</t>
  </si>
  <si>
    <t>Vybourání dřevěných rámů oken s křídly, dveřních zárubní, vrat, stěn, ostění nebo obkladů rámů oken s křídly zdvojených, plochy do 1 m2</t>
  </si>
  <si>
    <t>0,5*0,7*3</t>
  </si>
  <si>
    <t>968062377</t>
  </si>
  <si>
    <t>Vybourání dřevěných rámů oken zdvojených včetně křídel pl přes 4 m2</t>
  </si>
  <si>
    <t>310</t>
  </si>
  <si>
    <t>Vybourání dřevěných rámů oken s křídly, dveřních zárubní, vrat, stěn, ostění nebo obkladů rámů oken s křídly zdvojených, plochy přes 4 m2</t>
  </si>
  <si>
    <t>2,08*2,05*2</t>
  </si>
  <si>
    <t>(2,06+2,04*3)*2,04</t>
  </si>
  <si>
    <t>153</t>
  </si>
  <si>
    <t>968062455</t>
  </si>
  <si>
    <t>Vybourání dřevěných dveřních zárubní pl do 2 m2</t>
  </si>
  <si>
    <t>312</t>
  </si>
  <si>
    <t>Vybourání dřevěných rámů oken s křídly, dveřních zárubní, vrat, stěn, ostění nebo obkladů dveřních zárubní, plochy do 2 m2</t>
  </si>
  <si>
    <t>0,9*1,97</t>
  </si>
  <si>
    <t>968062456</t>
  </si>
  <si>
    <t>Vybourání dřevěných dveřních zárubní pl přes 2 m2</t>
  </si>
  <si>
    <t>314</t>
  </si>
  <si>
    <t>Vybourání dřevěných rámů oken s křídly, dveřních zárubní, vrat, stěn, ostění nebo obkladů dveřních zárubní, plochy přes 2 m2</t>
  </si>
  <si>
    <t>1,3*3,05</t>
  </si>
  <si>
    <t>155</t>
  </si>
  <si>
    <t>971033331</t>
  </si>
  <si>
    <t>Vybourání otvorů ve zdivu cihelném pl do 0,09 m2 na MVC nebo MV tl do 150 mm</t>
  </si>
  <si>
    <t>316</t>
  </si>
  <si>
    <t>Vybourání otvorů ve zdivu základovém nebo nadzákladovém z cihel, tvárnic, příčkovek z cihel pálených na maltu vápennou nebo vápenocementovou plochy do 0,09 m2, tl. do 150 mm</t>
  </si>
  <si>
    <t>971033351</t>
  </si>
  <si>
    <t>Vybourání otvorů ve zdivu cihelném pl do 0,09 m2 na MVC nebo MV tl do 450 mm</t>
  </si>
  <si>
    <t>318</t>
  </si>
  <si>
    <t>Vybourání otvorů ve zdivu základovém nebo nadzákladovém z cihel, tvárnic, příčkovek z cihel pálených na maltu vápennou nebo vápenocementovou plochy do 0,09 m2, tl. do 450 mm</t>
  </si>
  <si>
    <t>157</t>
  </si>
  <si>
    <t>971033371</t>
  </si>
  <si>
    <t>Vybourání otvorů ve zdivu cihelném pl do 0,09 m2 na MVC nebo MV tl do 750 mm</t>
  </si>
  <si>
    <t>320</t>
  </si>
  <si>
    <t>Vybourání otvorů ve zdivu základovém nebo nadzákladovém z cihel, tvárnic, příčkovek z cihel pálených na maltu vápennou nebo vápenocementovou plochy do 0,09 m2, tl. do 750 mm</t>
  </si>
  <si>
    <t>971033381</t>
  </si>
  <si>
    <t>Vybourání otvorů ve zdivu cihelném pl do 0,09 m2 na MVC nebo MV tl do 900 mm</t>
  </si>
  <si>
    <t>322</t>
  </si>
  <si>
    <t>Vybourání otvorů ve zdivu základovém nebo nadzákladovém z cihel, tvárnic, příčkovek z cihel pálených na maltu vápennou nebo vápenocementovou plochy do 0,09 m2, tl. do 900 mm</t>
  </si>
  <si>
    <t>159</t>
  </si>
  <si>
    <t>971033461</t>
  </si>
  <si>
    <t>Vybourání otvorů ve zdivu cihelném pl do 0,25 m2 na MVC nebo MV tl do 600 mm</t>
  </si>
  <si>
    <t>324</t>
  </si>
  <si>
    <t>Vybourání otvorů ve zdivu základovém nebo nadzákladovém z cihel, tvárnic, příčkovek z cihel pálených na maltu vápennou nebo vápenocementovou plochy do 0,25 m2, tl. do 600 mm</t>
  </si>
  <si>
    <t>971033641</t>
  </si>
  <si>
    <t>Vybourání otvorů ve zdivu cihelném pl do 4 m2 na MVC nebo MV tl do 300 mm</t>
  </si>
  <si>
    <t>326</t>
  </si>
  <si>
    <t>Vybourání otvorů ve zdivu základovém nebo nadzákladovém z cihel, tvárnic, příčkovek z cihel pálených na maltu vápennou nebo vápenocementovou plochy do 4 m2, tl. do 300 mm</t>
  </si>
  <si>
    <t>1,7*1,5*0,2</t>
  </si>
  <si>
    <t>161</t>
  </si>
  <si>
    <t>971033651</t>
  </si>
  <si>
    <t>Vybourání otvorů ve zdivu cihelném pl do 4 m2 na MVC nebo MV tl do 600 mm</t>
  </si>
  <si>
    <t>328</t>
  </si>
  <si>
    <t>Vybourání otvorů ve zdivu základovém nebo nadzákladovém z cihel, tvárnic, příčkovek z cihel pálených na maltu vápennou nebo vápenocementovou plochy do 4 m2, tl. do 600 mm</t>
  </si>
  <si>
    <t>1,98*0,875*0,48</t>
  </si>
  <si>
    <t>1,99*1,45*0,5</t>
  </si>
  <si>
    <t>974031664</t>
  </si>
  <si>
    <t>Vysekání rýh ve zdivu cihelném pro vtahování nosníků hl do 150 mm v do 150 mm</t>
  </si>
  <si>
    <t>330</t>
  </si>
  <si>
    <t>Vysekání rýh ve zdivu cihelném na maltu vápennou nebo vápenocementovou pro vtahování nosníků do zdí, před vybouráním otvoru do hl. 150 mm, při v. nosníku do 150 mm</t>
  </si>
  <si>
    <t>2*(0,5*2+0,65+0,75+0,55)+2,0</t>
  </si>
  <si>
    <t>163</t>
  </si>
  <si>
    <t>974031666</t>
  </si>
  <si>
    <t>Vysekání rýh ve zdivu cihelném pro vtahování nosníků hl do 150 mm v do 250 mm</t>
  </si>
  <si>
    <t>332</t>
  </si>
  <si>
    <t>Vysekání rýh ve zdivu cihelném na maltu vápennou nebo vápenocementovou pro vtahování nosníků do zdí, před vybouráním otvoru do hl. 150 mm, při v. nosníku do 250 mm</t>
  </si>
  <si>
    <t>4,0*2+4,15*2*2+2,3*2*3</t>
  </si>
  <si>
    <t>977312113</t>
  </si>
  <si>
    <t>Řezání stávajících betonových mazanin vyztužených hl do 150 mm</t>
  </si>
  <si>
    <t>334</t>
  </si>
  <si>
    <t>Řezání stávajících betonových mazanin s vyztužením hloubky přes 100 do 150 mm</t>
  </si>
  <si>
    <t>1,5+0,55*2</t>
  </si>
  <si>
    <t>165</t>
  </si>
  <si>
    <t>978015391</t>
  </si>
  <si>
    <t>Otlučení (osekání) vnější vápenné nebo vápenocementové omítky stupně členitosti 1 a 2 v rozsahu přes 80 do 100 %</t>
  </si>
  <si>
    <t>336</t>
  </si>
  <si>
    <t>Otlučení vápenných nebo vápenocementových omítek vnějších ploch s vyškrabáním spar a s očištěním zdiva stupně členitosti 1 a 2, v rozsahu přes 80 do 100 %</t>
  </si>
  <si>
    <t>v místě přístavby</t>
  </si>
  <si>
    <t>(4,515+6,3+3,205+13,07)*(3,495+0,11)</t>
  </si>
  <si>
    <t>997</t>
  </si>
  <si>
    <t>Přesun sutě</t>
  </si>
  <si>
    <t>997013211</t>
  </si>
  <si>
    <t>Vnitrostaveništní doprava suti a vybouraných hmot pro budovy v do 6 m ručně</t>
  </si>
  <si>
    <t>338</t>
  </si>
  <si>
    <t>Vnitrostaveništní doprava suti a vybouraných hmot vodorovně do 50 m svisle ručně pro budovy a haly výšky do 6 m</t>
  </si>
  <si>
    <t>167</t>
  </si>
  <si>
    <t>997013501</t>
  </si>
  <si>
    <t>Odvoz suti a vybouraných hmot na skládku nebo meziskládku do 1 km se složením</t>
  </si>
  <si>
    <t>340</t>
  </si>
  <si>
    <t>Odvoz suti a vybouraných hmot na skládku nebo meziskládku se složením, na vzdálenost do 1 km</t>
  </si>
  <si>
    <t>997013509</t>
  </si>
  <si>
    <t>Příplatek k odvozu suti a vybouraných hmot na skládku ZKD 1 km přes 1 km</t>
  </si>
  <si>
    <t>342</t>
  </si>
  <si>
    <t>Odvoz suti a vybouraných hmot na skládku nebo meziskládku se složením, na vzdálenost Příplatek k ceně za každý další i započatý 1 km přes 1 km</t>
  </si>
  <si>
    <t>65,217*9</t>
  </si>
  <si>
    <t>169</t>
  </si>
  <si>
    <t>997013609</t>
  </si>
  <si>
    <t>Poplatek za uložení na skládce (skládkovné) stavebního odpadu ze směsí nebo oddělených frakcí betonu, cihel a keramických výrobků kód odpadu 17 01 07</t>
  </si>
  <si>
    <t>344</t>
  </si>
  <si>
    <t>Poplatek za uložení stavebního odpadu na skládce (skládkovné) ze směsí nebo oddělených frakcí betonu, cihel a keramických výrobků zatříděného do Katalogu odpadů pod kódem 17 01 07</t>
  </si>
  <si>
    <t>998</t>
  </si>
  <si>
    <t>Přesun hmot</t>
  </si>
  <si>
    <t>998011008</t>
  </si>
  <si>
    <t>Přesun hmot pro budovy zděné s omezením mechanizace pro budovy v do 6 m</t>
  </si>
  <si>
    <t>346</t>
  </si>
  <si>
    <t>Přesun hmot pro budovy občanské výstavby, bydlení, výrobu a služby s nosnou svislou konstrukcí zděnou z cihel, tvárnic nebo kamene vodorovná dopravní vzdálenost do 100 m s omezením mechanizace pro budovy výšky do 6 m</t>
  </si>
  <si>
    <t>PSV</t>
  </si>
  <si>
    <t>Práce a dodávky PSV</t>
  </si>
  <si>
    <t>711</t>
  </si>
  <si>
    <t>Izolace proti vodě, vlhkosti a plynům</t>
  </si>
  <si>
    <t>171</t>
  </si>
  <si>
    <t>711111001</t>
  </si>
  <si>
    <t>Provedení izolace proti zemní vlhkosti vodorovné za studena nátěrem penetračním</t>
  </si>
  <si>
    <t>348</t>
  </si>
  <si>
    <t>Provedení izolace proti zemní vlhkosti natěradly a tmely za studena na ploše vodorovné V nátěrem penetračním</t>
  </si>
  <si>
    <t>11163150</t>
  </si>
  <si>
    <t>lak penetrační asfaltový</t>
  </si>
  <si>
    <t>350</t>
  </si>
  <si>
    <t>126,25*0,0003</t>
  </si>
  <si>
    <t>173</t>
  </si>
  <si>
    <t>711141559</t>
  </si>
  <si>
    <t>Provedení izolace proti zemní vlhkosti pásy přitavením vodorovné NAIP</t>
  </si>
  <si>
    <t>352</t>
  </si>
  <si>
    <t>Provedení izolace proti zemní vlhkosti pásy přitavením NAIP na ploše vodorovné V</t>
  </si>
  <si>
    <t>8,1*2</t>
  </si>
  <si>
    <t>(24,7+93,45)*2</t>
  </si>
  <si>
    <t>62853004</t>
  </si>
  <si>
    <t>pás asfaltový natavitelný modifikovaný SBS tl 4,0mm s vložkou ze skleněné tkaniny a spalitelnou PE fólií nebo jemnozrnným minerálním posypem na horním povrchu</t>
  </si>
  <si>
    <t>354</t>
  </si>
  <si>
    <t>8,1*1,15</t>
  </si>
  <si>
    <t>(24,7+93,45)*1,15</t>
  </si>
  <si>
    <t>175</t>
  </si>
  <si>
    <t>62856011</t>
  </si>
  <si>
    <t>pás asfaltový natavitelný modifikovaný SBS tl 4,0mm s vložkou z hliníkové fólie, hliníkové fólie s textilií a spalitelnou PE fólií nebo jemnozrnným minerálním posypem na horním povrchu</t>
  </si>
  <si>
    <t>356</t>
  </si>
  <si>
    <t>711191001</t>
  </si>
  <si>
    <t>Provedení adhezního můstku na vodorovné ploše</t>
  </si>
  <si>
    <t>358</t>
  </si>
  <si>
    <t>Provedení nátěru adhezního můstku na ploše vodorovné V</t>
  </si>
  <si>
    <t>podlaha B2 m.č.1,16a</t>
  </si>
  <si>
    <t>53,7</t>
  </si>
  <si>
    <t>podlaha C2 m.č.1,28</t>
  </si>
  <si>
    <t>5,8</t>
  </si>
  <si>
    <t>177</t>
  </si>
  <si>
    <t>58581220</t>
  </si>
  <si>
    <t>adhezní můstek pod izolační a vyrovnávací lepící hmoty</t>
  </si>
  <si>
    <t>360</t>
  </si>
  <si>
    <t>185,75*0,118</t>
  </si>
  <si>
    <t>711199095</t>
  </si>
  <si>
    <t>Příplatek k izolacím proti zemní vlhkosti za plochu do 10 m2 natěradly za studena nebo za horka</t>
  </si>
  <si>
    <t>362</t>
  </si>
  <si>
    <t>Příplatek k cenám provedení izolace proti zemní vlhkosti za plochu do 10 m2 natěradly za studena nebo za horka</t>
  </si>
  <si>
    <t>179</t>
  </si>
  <si>
    <t>711199097</t>
  </si>
  <si>
    <t>Příplatek k izolacím proti zemní vlhkosti za plochu do 10 m2 pásy přitavením NAIP nebo termoplasty</t>
  </si>
  <si>
    <t>Příplatek k cenám provedení izolace proti zemní vlhkosti za plochu do 10 m2 pásy přitavením NAIP nebo termoplasty</t>
  </si>
  <si>
    <t>711491172</t>
  </si>
  <si>
    <t>Provedení doplňků izolace proti vodě na vodorovné ploše z textilií vrstva ochranná</t>
  </si>
  <si>
    <t>Provedení doplňků izolace proti vodě textilií na ploše vodorovné V vrstva ochranná</t>
  </si>
  <si>
    <t>181</t>
  </si>
  <si>
    <t>69311067</t>
  </si>
  <si>
    <t>geotextilie netkaná separační, ochranná, filtrační, drenážní PP 250g/m2</t>
  </si>
  <si>
    <t>368</t>
  </si>
  <si>
    <t>126,25*1,05</t>
  </si>
  <si>
    <t>711493122</t>
  </si>
  <si>
    <t>Izolace proti podpovrchové a tlakové vodě svislá těsnicí stěrkou jednosložkovou na bázi cementu</t>
  </si>
  <si>
    <t>370</t>
  </si>
  <si>
    <t>Izolace proti podpovrchové a tlakové vodě - ostatní na ploše svislé S jednosložkovou na bázi cementu</t>
  </si>
  <si>
    <t>2,06*2,82+(2,06+2,82*2)*0,3</t>
  </si>
  <si>
    <t>183</t>
  </si>
  <si>
    <t>998711201</t>
  </si>
  <si>
    <t>Přesun hmot procentní pro izolace proti vodě, vlhkosti a plynům v objektech v do 6 m</t>
  </si>
  <si>
    <t>%</t>
  </si>
  <si>
    <t>372</t>
  </si>
  <si>
    <t>Přesun hmot pro izolace proti vodě, vlhkosti a plynům stanovený procentní sazbou (%) z ceny vodorovná dopravní vzdálenost do 50 m v objektech výšky do 6 m</t>
  </si>
  <si>
    <t>712</t>
  </si>
  <si>
    <t>Povlakové krytiny</t>
  </si>
  <si>
    <t>712311101</t>
  </si>
  <si>
    <t>Provedení povlakové krytiny střech do 10° za studena lakem penetračním nebo asfaltovým</t>
  </si>
  <si>
    <t>374</t>
  </si>
  <si>
    <t>Provedení povlakové krytiny střech plochých do 10° natěradly a tmely za studena nátěrem lakem penetračním nebo asfaltovým</t>
  </si>
  <si>
    <t>střecha S1</t>
  </si>
  <si>
    <t>47,6</t>
  </si>
  <si>
    <t>185</t>
  </si>
  <si>
    <t>376</t>
  </si>
  <si>
    <t>47,6*0,0003</t>
  </si>
  <si>
    <t>712341559</t>
  </si>
  <si>
    <t>Provedení povlakové krytiny střech do 10° pásy NAIP přitavením v plné ploše</t>
  </si>
  <si>
    <t>378</t>
  </si>
  <si>
    <t>Provedení povlakové krytiny střech plochých do 10° pásy přitavením NAIP v plné ploše</t>
  </si>
  <si>
    <t>187</t>
  </si>
  <si>
    <t>380</t>
  </si>
  <si>
    <t>47,6*1,15</t>
  </si>
  <si>
    <t>712361703</t>
  </si>
  <si>
    <t>Provedení povlakové krytiny střech do 10° fólií přilepenou v plné ploše</t>
  </si>
  <si>
    <t>382</t>
  </si>
  <si>
    <t>Provedení povlakové krytiny střech plochých do 10° fólií přilepenou lepidlem v plné ploše</t>
  </si>
  <si>
    <t>189</t>
  </si>
  <si>
    <t>28343012</t>
  </si>
  <si>
    <t>fólie hydroizolační střešní mPVC určená ke stabilizaci přitížením a do vegetačních střech tl 1,5mm</t>
  </si>
  <si>
    <t>384</t>
  </si>
  <si>
    <t>712391171</t>
  </si>
  <si>
    <t>Provedení povlakové krytiny střech do 10° podkladní textilní vrstvy</t>
  </si>
  <si>
    <t>386</t>
  </si>
  <si>
    <t>Provedení povlakové krytiny střech plochých do 10° -ostatní práce provedení vrstvy textilní podkladní</t>
  </si>
  <si>
    <t>191</t>
  </si>
  <si>
    <t>69311068</t>
  </si>
  <si>
    <t>geotextilie netkaná separační, ochranná, filtrační, drenážní PP 300g/m2</t>
  </si>
  <si>
    <t>388</t>
  </si>
  <si>
    <t>712391172</t>
  </si>
  <si>
    <t>Provedení povlakové krytiny střech do 10° ochranné textilní vrstvy</t>
  </si>
  <si>
    <t>390</t>
  </si>
  <si>
    <t>Provedení povlakové krytiny střech plochých do 10° -ostatní práce provedení vrstvy textilní ochranné</t>
  </si>
  <si>
    <t>193</t>
  </si>
  <si>
    <t>69311082</t>
  </si>
  <si>
    <t>geotextilie netkaná separační, ochranná, filtrační, drenážní PP 500g/m2</t>
  </si>
  <si>
    <t>392</t>
  </si>
  <si>
    <t>712391382</t>
  </si>
  <si>
    <t>Provedení povlakové krytiny střech do 10° násypem z hrubého kameniva tl 50 mm</t>
  </si>
  <si>
    <t>394</t>
  </si>
  <si>
    <t>Provedení povlakové krytiny střech plochých do 10° -ostatní práce dokončení izolace násypem z hrubého kameniva frakce 16 - 22, tl. 50 mm</t>
  </si>
  <si>
    <t>195</t>
  </si>
  <si>
    <t>583374030</t>
  </si>
  <si>
    <t>kamenivo dekorační (kačírek) frakce 16/32</t>
  </si>
  <si>
    <t>396</t>
  </si>
  <si>
    <t>47,6*0,0825</t>
  </si>
  <si>
    <t>712811101</t>
  </si>
  <si>
    <t>Provedení povlakové krytiny vytažením na konstrukce za studena nátěrem penetračním</t>
  </si>
  <si>
    <t>398</t>
  </si>
  <si>
    <t>Provedení povlakové krytiny střech samostatným vytažením izolačního povlaku za studena na konstrukce převyšující úroveň střechy, nátěrem penetračním</t>
  </si>
  <si>
    <t>54,0</t>
  </si>
  <si>
    <t>197</t>
  </si>
  <si>
    <t>400</t>
  </si>
  <si>
    <t>54,0*0,00035</t>
  </si>
  <si>
    <t>712841559</t>
  </si>
  <si>
    <t>Provedení povlakové krytiny vytažením na konstrukce pásy přitavením NAIP</t>
  </si>
  <si>
    <t>402</t>
  </si>
  <si>
    <t>Provedení povlakové krytiny střech samostatným vytažením izolačního povlaku pásy přitavením na konstrukce převyšující úroveň střechy, NAIP</t>
  </si>
  <si>
    <t>199</t>
  </si>
  <si>
    <t>404</t>
  </si>
  <si>
    <t>54,0*1,2</t>
  </si>
  <si>
    <t>712861703</t>
  </si>
  <si>
    <t>Provedení povlakové krytiny vytažením na konstrukce fólií přilepenou v plné ploše</t>
  </si>
  <si>
    <t>406</t>
  </si>
  <si>
    <t>Provedení povlakové krytiny střech samostatným vytažením izolačního povlaku fólií na konstrukce převyšující úroveň střechy, přilepenou lepidlem v plné ploše</t>
  </si>
  <si>
    <t>201</t>
  </si>
  <si>
    <t>408</t>
  </si>
  <si>
    <t>712998202</t>
  </si>
  <si>
    <t>Montáž bezpečnostního přepadu z PVC DN 125</t>
  </si>
  <si>
    <t>410</t>
  </si>
  <si>
    <t>Provedení povlakové krytiny střech - ostatní práce montáž odvodňovacího prvku nouzového atikového přepadu z PVC na dešťovou vodu DN 125</t>
  </si>
  <si>
    <t>203</t>
  </si>
  <si>
    <t>28342773</t>
  </si>
  <si>
    <t>přepad bezpečnostní atikový DN 125 s manžetou pro hydroizolaci z PVC-P</t>
  </si>
  <si>
    <t>412</t>
  </si>
  <si>
    <t>998712201</t>
  </si>
  <si>
    <t>Přesun hmot procentní pro krytiny povlakové v objektech v do 6 m</t>
  </si>
  <si>
    <t>414</t>
  </si>
  <si>
    <t>Přesun hmot pro povlakové krytiny stanovený procentní sazbou (%) z ceny vodorovná dopravní vzdálenost do 50 m v objektech výšky do 6 m</t>
  </si>
  <si>
    <t>713</t>
  </si>
  <si>
    <t>Izolace tepelné</t>
  </si>
  <si>
    <t>205</t>
  </si>
  <si>
    <t>713121111</t>
  </si>
  <si>
    <t>Montáž izolace tepelné podlah volně kladenými rohožemi, pásy, dílci, deskami 1 vrstva</t>
  </si>
  <si>
    <t>416</t>
  </si>
  <si>
    <t>Montáž tepelné izolace podlah rohožemi, pásy, deskami, dílci, bloky (izolační materiál ve specifikaci) kladenými volně jednovrstvá</t>
  </si>
  <si>
    <t>8,1*3</t>
  </si>
  <si>
    <t>(24,7+93,45)*3</t>
  </si>
  <si>
    <t>28372309</t>
  </si>
  <si>
    <t>deska EPS 100 pro konstrukce s běžným zatížením λ=0,037 tl 100mm</t>
  </si>
  <si>
    <t>418</t>
  </si>
  <si>
    <t>8,1*1,02</t>
  </si>
  <si>
    <t>(24,7+93,45)*1,02</t>
  </si>
  <si>
    <t>207</t>
  </si>
  <si>
    <t>28372305</t>
  </si>
  <si>
    <t>deska EPS 100 pro konstrukce s běžným zatížením λ=0,037 tl 50mm</t>
  </si>
  <si>
    <t>420</t>
  </si>
  <si>
    <t>8,1*1,02*2</t>
  </si>
  <si>
    <t>(24,7+93,45)*1,02*2</t>
  </si>
  <si>
    <t>713131141</t>
  </si>
  <si>
    <t>Montáž izolace tepelné stěn a základů lepením celoplošně rohoží, pásů, dílců, desek</t>
  </si>
  <si>
    <t>422</t>
  </si>
  <si>
    <t>Montáž tepelné izolace stěn rohožemi, pásy, deskami, dílci, bloky (izolační materiál ve specifikaci) lepením celoplošně</t>
  </si>
  <si>
    <t>5,6*0,5</t>
  </si>
  <si>
    <t>(1,7+2,8)*0,16</t>
  </si>
  <si>
    <t>2,3*0,16*2</t>
  </si>
  <si>
    <t>zakládací zdivo tl.300mm po obvodu (vnitřní)</t>
  </si>
  <si>
    <t>58,8*0,29</t>
  </si>
  <si>
    <t>209</t>
  </si>
  <si>
    <t>28376807</t>
  </si>
  <si>
    <t>deska fenolická tepelně izolační fasádní λ=0,020 tl 90mm</t>
  </si>
  <si>
    <t>424</t>
  </si>
  <si>
    <t>5,6*0,5*1,02</t>
  </si>
  <si>
    <t>28376809</t>
  </si>
  <si>
    <t>deska fenolická tepelně izolační fasádní λ=0,020 tl 120mm</t>
  </si>
  <si>
    <t>426</t>
  </si>
  <si>
    <t>(1,7+2,8)*0,16*1,02</t>
  </si>
  <si>
    <t>2,3*0,16*2*1,02</t>
  </si>
  <si>
    <t>2,3*0,12*1,02</t>
  </si>
  <si>
    <t>211</t>
  </si>
  <si>
    <t>28375920</t>
  </si>
  <si>
    <t>deska EPS 200 pro konstrukce s velmi vysokým zatížením λ=0,034 tl 40mm</t>
  </si>
  <si>
    <t>428</t>
  </si>
  <si>
    <t>(7,06+12,755+4,26+0,44+4,595+0,27+2,025)*0,5*1,02</t>
  </si>
  <si>
    <t>28375927</t>
  </si>
  <si>
    <t>deska EPS 200 pro konstrukce s velmi vysokým zatížením λ=0,034 tl 120mm</t>
  </si>
  <si>
    <t>430</t>
  </si>
  <si>
    <t>58,8*0,29*1,02</t>
  </si>
  <si>
    <t>213</t>
  </si>
  <si>
    <t>713141131</t>
  </si>
  <si>
    <t>Montáž izolace tepelné střech plochých lepené za studena plně 1 vrstva rohoží, pásů, dílců, desek</t>
  </si>
  <si>
    <t>432</t>
  </si>
  <si>
    <t>Montáž tepelné izolace střech plochých rohožemi, pásy, deskami, dílci, bloky (izolační materiál ve specifikaci) přilepenými za studena zplna, jednovrstvá</t>
  </si>
  <si>
    <t>28372316</t>
  </si>
  <si>
    <t>deska EPS 100 pro konstrukce s běžným zatížením λ=0,037 tl 140mm</t>
  </si>
  <si>
    <t>434</t>
  </si>
  <si>
    <t>47,6*1,02</t>
  </si>
  <si>
    <t>215</t>
  </si>
  <si>
    <t>713141211</t>
  </si>
  <si>
    <t>Montáž izolace tepelné střech plochých volně položené atikový klín</t>
  </si>
  <si>
    <t>436</t>
  </si>
  <si>
    <t>Montáž tepelné izolace střech plochých atikovými klíny kladenými volně</t>
  </si>
  <si>
    <t>(7,2+13,035)*2</t>
  </si>
  <si>
    <t>6,125+6,34+4,1+1,905+0,29+5,065</t>
  </si>
  <si>
    <t>63152005</t>
  </si>
  <si>
    <t>klín atikový přechodný minerální plochých střech tl 50x50mm</t>
  </si>
  <si>
    <t>438</t>
  </si>
  <si>
    <t>64,295*1,02</t>
  </si>
  <si>
    <t>217</t>
  </si>
  <si>
    <t>713141331</t>
  </si>
  <si>
    <t>Montáž izolace tepelné střech plochých lepené za studena zplna, spádová vrstva</t>
  </si>
  <si>
    <t>440</t>
  </si>
  <si>
    <t>Montáž tepelné izolace střech plochých spádovými klíny v ploše přilepenými za studena zplna</t>
  </si>
  <si>
    <t>28376141</t>
  </si>
  <si>
    <t>klín izolační EPS 100 spád do 5%</t>
  </si>
  <si>
    <t>442</t>
  </si>
  <si>
    <t>47,6*(0,02+0,2)*0,5*1,02</t>
  </si>
  <si>
    <t>219</t>
  </si>
  <si>
    <t>713191133</t>
  </si>
  <si>
    <t>Montáž izolace tepelné podlah, stropů vrchem nebo střech překrytí fólií s přelepeným spojem</t>
  </si>
  <si>
    <t>444</t>
  </si>
  <si>
    <t>Montáž tepelné izolace stavebních konstrukcí - doplňky a konstrukční součásti podlah, stropů vrchem nebo střech překrytím fólií položenou volně s přelepením spojů</t>
  </si>
  <si>
    <t>28329042</t>
  </si>
  <si>
    <t>fólie PE separační či ochranná tl 0,2mm</t>
  </si>
  <si>
    <t>446</t>
  </si>
  <si>
    <t>126,25*1,1</t>
  </si>
  <si>
    <t>221</t>
  </si>
  <si>
    <t>998713201</t>
  </si>
  <si>
    <t>Přesun hmot procentní pro izolace tepelné v objektech v do 6 m</t>
  </si>
  <si>
    <t>448</t>
  </si>
  <si>
    <t>Přesun hmot pro izolace tepelné stanovený procentní sazbou (%) z ceny vodorovná dopravní vzdálenost do 50 m v objektech výšky do 6 m</t>
  </si>
  <si>
    <t>762</t>
  </si>
  <si>
    <t>Konstrukce tesařské</t>
  </si>
  <si>
    <t>367</t>
  </si>
  <si>
    <t>762361313</t>
  </si>
  <si>
    <t>Konstrukční a vyrovnávací vrstva pod klempířské prvky (atiky) z desek dřevoštěpkových tl 25 mm</t>
  </si>
  <si>
    <t>-1211265894</t>
  </si>
  <si>
    <t>Konstrukční vrstva pod klempířské prvky pro oplechování horních ploch zdí a nadezdívek (atik) z desek dřevoštěpkových šroubovaných do podkladu, tloušťky desky 25 mm</t>
  </si>
  <si>
    <t>Kl/1 - atika</t>
  </si>
  <si>
    <t>33,0*0,3</t>
  </si>
  <si>
    <t>Kl/4 - atika</t>
  </si>
  <si>
    <t>6,2*0,44</t>
  </si>
  <si>
    <t>Kl/5- středová dělící atika</t>
  </si>
  <si>
    <t>3,0*0,15</t>
  </si>
  <si>
    <t>762421230</t>
  </si>
  <si>
    <t>Montáž obložení stropu deskami cementotřískovými na sraz</t>
  </si>
  <si>
    <t>454</t>
  </si>
  <si>
    <t>Obložení stropů nebo střešních podhledů montáž deskami z dřevovláknitých hmot s tvarováním a úpravou pro olištování spár cementotřískovými nebo cementovými na sraz</t>
  </si>
  <si>
    <t>Kl/6+7+8+9+10+11+12</t>
  </si>
  <si>
    <t>(12,05+6,0+11,0+35,4+8,0+8,0+5,0)*0,12</t>
  </si>
  <si>
    <t>225</t>
  </si>
  <si>
    <t>59030984</t>
  </si>
  <si>
    <t>deska cementovláknitá tl 15mm</t>
  </si>
  <si>
    <t>456</t>
  </si>
  <si>
    <t>10,254*1,04</t>
  </si>
  <si>
    <t>998762201</t>
  </si>
  <si>
    <t>Přesun hmot procentní pro kce tesařské v objektech v do 6 m</t>
  </si>
  <si>
    <t>-1229629393</t>
  </si>
  <si>
    <t>Přesun hmot pro konstrukce tesařské stanovený procentní sazbou (%) z ceny vodorovná dopravní vzdálenost do 50 m v objektech výšky do 6 m</t>
  </si>
  <si>
    <t>763</t>
  </si>
  <si>
    <t>Konstrukce suché výstavby</t>
  </si>
  <si>
    <t>227</t>
  </si>
  <si>
    <t>763111718</t>
  </si>
  <si>
    <t>SDK příčka úprava styku příčky a podhledu separační páskou a akrylátem (oboustranně)</t>
  </si>
  <si>
    <t>460</t>
  </si>
  <si>
    <t>Příčka ze sádrokartonových desek ostatní konstrukce a práce na příčkách ze sádrokartonových desek úprava styku příčky a podhledu (oboustranně) separační páskou s akrylátem</t>
  </si>
  <si>
    <t>P1 m.č.1,14b+1,15</t>
  </si>
  <si>
    <t>5,705+6,3+3,775+2,025+0,27+4,595</t>
  </si>
  <si>
    <t>(3,05+2,6)*2</t>
  </si>
  <si>
    <t>P3 m.č.1,16a</t>
  </si>
  <si>
    <t>(5,95+9,005)*2</t>
  </si>
  <si>
    <t>(6,76+12,755)*2</t>
  </si>
  <si>
    <t>763121415</t>
  </si>
  <si>
    <t>SDK stěna předsazená tl 112,5 mm profil CW+UW 100 deska 1xA 12,5 bez izolace EI 15</t>
  </si>
  <si>
    <t>462</t>
  </si>
  <si>
    <t>Stěna předsazená ze sádrokartonových desek s nosnou konstrukcí z ocelových profilů CW, UW jednoduše opláštěná deskou standardní A tl. 12,5 mm bez izolace, EI 15, stěna tl. 112,5 mm, profil 100</t>
  </si>
  <si>
    <t>8,0</t>
  </si>
  <si>
    <t>229</t>
  </si>
  <si>
    <t>763121714</t>
  </si>
  <si>
    <t>SDK stěna předsazená základní penetrační nátěr</t>
  </si>
  <si>
    <t>464</t>
  </si>
  <si>
    <t>Stěna předsazená ze sádrokartonových desek ostatní konstrukce a práce na předsazených stěnách ze sádrokartonových desek základní penetrační nátěr</t>
  </si>
  <si>
    <t>763131471</t>
  </si>
  <si>
    <t>SDK podhled deska 1xDFH2 12,5 bez izolace dvouvrstvá spodní kce profil CD+UD REI do 90</t>
  </si>
  <si>
    <t>466</t>
  </si>
  <si>
    <t>Podhled ze sádrokartonových desek dvouvrstvá zavěšená spodní konstrukce z ocelových profilů CD, UD jednoduše opláštěná deskou impregnovanou protipožární DFH2, tl. 12,5 mm, bez izolace, REI do 90</t>
  </si>
  <si>
    <t>32,78+8,04</t>
  </si>
  <si>
    <t>231</t>
  </si>
  <si>
    <t>763131714</t>
  </si>
  <si>
    <t>SDK podhled základní penetrační nátěr</t>
  </si>
  <si>
    <t>468</t>
  </si>
  <si>
    <t>Podhled ze sádrokartonových desek ostatní práce a konstrukce na podhledech ze sádrokartonových desek základní penetrační nátěr</t>
  </si>
  <si>
    <t>opláštění svodu m.č.1,14b</t>
  </si>
  <si>
    <t>2,2</t>
  </si>
  <si>
    <t>P11+P15</t>
  </si>
  <si>
    <t>0,15*4*0,855*2</t>
  </si>
  <si>
    <t>763135601</t>
  </si>
  <si>
    <t>Montáž desek pro bezesparý SDK podhled se speciálním tmelením</t>
  </si>
  <si>
    <t>470</t>
  </si>
  <si>
    <t>Montáž sádrokartonového podhledu opláštění z desek pro bezesparý podhled se speciálním tmelením</t>
  </si>
  <si>
    <t>kontaktní montáž – lepení</t>
  </si>
  <si>
    <t>53,67</t>
  </si>
  <si>
    <t>233</t>
  </si>
  <si>
    <t>590302500.1</t>
  </si>
  <si>
    <t>širokopásmový akustický podhled 600x1200 tl.40 mm ze skelné vlny, kolmá hrana</t>
  </si>
  <si>
    <t>472</t>
  </si>
  <si>
    <t>Poznámka k položce:_x000D_
Poznámka k položce: Koeficient pohltivosti αw=0,9. Srozumitelnost řeči: Artikulační třída AC = 180 v souladu s ASTM E 1111 a E 1110.  Jádro: v plástvích lisovaná skelná vlákna.  Barva bílá, nejbližší barevný vzorek NCS S 0500-N.  Světelná odrazivost 85%, více než 99% odraženého světla je světlo rozptýlené. Koeficient zpětného odrazu je 63 mcd*m-2lx-1.  Lesk &lt; 1.Odolnost stálé relativní vlhkosti 95% při 30°C. Denní stírání prachu a vysávání. Týdenní čištění za mokra.  Výrobek je plně recyklovatelný a je vyroben z min 70% z recyklovaného skla.  Určeno pro místnosti klasifikované do třídy 6 podle ISO 14644-1.  Reakce na oheň A2-s1,d0   Panely se připevňují s viditelnou spárou 8mm.  Panely nejsou demontovatelné.   Panely mají jádro vyrobené ze skelné vlny vysoké hustoty. Viditelný povrch je ošetřen vrstvou materiálu Akutex FT.  Zadní strana panelu je potažena skelnou tkaninou.  Hrany jsou opatřeny nátěrem.</t>
  </si>
  <si>
    <t>147,12*1,05</t>
  </si>
  <si>
    <t>763164531</t>
  </si>
  <si>
    <t>SDK obklad kcí tvaru L š do 0,8 m desky 1xA 12,5</t>
  </si>
  <si>
    <t>474</t>
  </si>
  <si>
    <t>Obklad konstrukcí sádrokartonovými deskami včetně ochranných úhelníků ve tvaru L rozvinuté šíře přes 0,4 do 0,8 m, opláštěný deskou standardní A, tl. 12,5 mm</t>
  </si>
  <si>
    <t>3,495-0,17</t>
  </si>
  <si>
    <t>235</t>
  </si>
  <si>
    <t>763164716</t>
  </si>
  <si>
    <t>SDK obklad kcí uzavřeného tvaru š do 0,8 m desky 1xDF 15</t>
  </si>
  <si>
    <t>476</t>
  </si>
  <si>
    <t>Obklad konstrukcí sádrokartonovými deskami včetně ochranných úhelníků uzavřeného tvaru rozvinuté šíře do 0,8 m, opláštěný deskou protipožární DF, tl. 15 mm</t>
  </si>
  <si>
    <t>0,855*2</t>
  </si>
  <si>
    <t>998763401</t>
  </si>
  <si>
    <t>Přesun hmot procentní pro sádrokartonové konstrukce v objektech v do 6 m</t>
  </si>
  <si>
    <t>478</t>
  </si>
  <si>
    <t>Přesun hmot pro konstrukce montované z desek stanovený procentní sazbou (%) z ceny vodorovná dopravní vzdálenost do 50 m v objektech výšky do 6 m</t>
  </si>
  <si>
    <t>764</t>
  </si>
  <si>
    <t>Konstrukce klempířské</t>
  </si>
  <si>
    <t>237</t>
  </si>
  <si>
    <t>764041323</t>
  </si>
  <si>
    <t>Dilatační připojovací lišta z TiZn lesklého plechu včetně tmelení rš 150 mm</t>
  </si>
  <si>
    <t>480</t>
  </si>
  <si>
    <t>Dilatační lišta z titanzinkového lesklého válcovaného plechu připojovací, včetně tmelení rš 150 mm</t>
  </si>
  <si>
    <t>Kl/2</t>
  </si>
  <si>
    <t>27,5</t>
  </si>
  <si>
    <t>764245306</t>
  </si>
  <si>
    <t>Oplechování horních ploch a nadezdívek bez rohů z TiZn lesklého plechu celoplošně lepené rš 500 mm</t>
  </si>
  <si>
    <t>482</t>
  </si>
  <si>
    <t>Oplechování horních ploch zdí a nadezdívek (atik) z titanzinkového lesklého válcovaného plechu celoplošně lepené rš 500 mm</t>
  </si>
  <si>
    <t>Kl/5</t>
  </si>
  <si>
    <t>3,0</t>
  </si>
  <si>
    <t>239</t>
  </si>
  <si>
    <t>764245307</t>
  </si>
  <si>
    <t>Oplechování horních ploch a nadezdívek bez rohů z TiZn lesklého plechu celoplošně lepené rš 670 mm</t>
  </si>
  <si>
    <t>484</t>
  </si>
  <si>
    <t>Oplechování horních ploch zdí a nadezdívek (atik) z titanzinkového lesklého válcovaného plechu celoplošně lepené rš 670 mm</t>
  </si>
  <si>
    <t>Kl/1</t>
  </si>
  <si>
    <t>764245308</t>
  </si>
  <si>
    <t>Oplechování horních ploch a nadezdívek bez rohů z TiZn lesklého plechu celoplošně lepené rš 750 mm</t>
  </si>
  <si>
    <t>486</t>
  </si>
  <si>
    <t>Oplechování horních ploch zdí a nadezdívek (atik) z titanzinkového lesklého válcovaného plechu celoplošně lepené rš 750 mm</t>
  </si>
  <si>
    <t>Kl/4</t>
  </si>
  <si>
    <t>6,2</t>
  </si>
  <si>
    <t>241</t>
  </si>
  <si>
    <t>764246342</t>
  </si>
  <si>
    <t>Oplechování parapetů rovných celoplošně lepené z TiZn lesklého plechu rš 200 mm</t>
  </si>
  <si>
    <t>488</t>
  </si>
  <si>
    <t>Oplechování parapetů z titanzinkového lesklého válcovaného plechu rovných celoplošně lepené, bez rohů rš 200 mm</t>
  </si>
  <si>
    <t>12,05+6,0+11,0+35,4+8,0+8,0+5,0</t>
  </si>
  <si>
    <t>764248305</t>
  </si>
  <si>
    <t>Oplechování římsy rovné mechanicky kotvené z TiZn lesklého plechu rš 400 mm</t>
  </si>
  <si>
    <t>490</t>
  </si>
  <si>
    <t>Oplechování říms a ozdobných prvků z titanzinkového lesklého válcovaného plechu rovných, bez rohů mechanicky kotvené rš 400 mm</t>
  </si>
  <si>
    <t>243</t>
  </si>
  <si>
    <t>764344312</t>
  </si>
  <si>
    <t>Lemování prostupů střech s krytinou skládanou nebo plechovou bez lišty z TiZn lesklého plechu</t>
  </si>
  <si>
    <t>492</t>
  </si>
  <si>
    <t>Lemování prostupů z titanzinkového lesklého válcovaného plechu bez lišty, střech s krytinou skládanou nebo z plechu</t>
  </si>
  <si>
    <t>Kl/3</t>
  </si>
  <si>
    <t>(0,25*0,17-0,15*0,07+(0,15+0,07)*2*0,45)*3</t>
  </si>
  <si>
    <t>998764201</t>
  </si>
  <si>
    <t>Přesun hmot procentní pro konstrukce klempířské v objektech v do 6 m</t>
  </si>
  <si>
    <t>494</t>
  </si>
  <si>
    <t>Přesun hmot pro konstrukce klempířské stanovený procentní sazbou (%) z ceny vodorovná dopravní vzdálenost do 50 m v objektech výšky do 6 m</t>
  </si>
  <si>
    <t>766</t>
  </si>
  <si>
    <t>Konstrukce truhlářské</t>
  </si>
  <si>
    <t>245</t>
  </si>
  <si>
    <t>766416233</t>
  </si>
  <si>
    <t>Montáž obložení stěn pl přes 5 m2 panely dýhovanými přes 1,50 m2</t>
  </si>
  <si>
    <t>496</t>
  </si>
  <si>
    <t>Montáž obložení stěn panely obkladovými plochy přes 5 m2 dýhovanými, plochy přes 1,50 m2</t>
  </si>
  <si>
    <t>T/1 - m.č.1,16a+1,16b</t>
  </si>
  <si>
    <t>128,0</t>
  </si>
  <si>
    <t>606213140.1</t>
  </si>
  <si>
    <t>překližka truhlářská z vrstvených dýh s povrchem bříza tl 9 mm</t>
  </si>
  <si>
    <t>498</t>
  </si>
  <si>
    <t>Poznámka k položce:_x000D_
Poznámka k položce: finální úprava matným UV stabilním lakem transparent</t>
  </si>
  <si>
    <t>128,0*1,1</t>
  </si>
  <si>
    <t>247</t>
  </si>
  <si>
    <t>766417211</t>
  </si>
  <si>
    <t>Montáž podkladového roštu pro obložení stěn</t>
  </si>
  <si>
    <t>500</t>
  </si>
  <si>
    <t>Montáž obložení stěn rošt podkladový</t>
  </si>
  <si>
    <t>T/1</t>
  </si>
  <si>
    <t>198,5</t>
  </si>
  <si>
    <t>19413722</t>
  </si>
  <si>
    <t>profil U Al 10x10x2mm</t>
  </si>
  <si>
    <t>502</t>
  </si>
  <si>
    <t>249</t>
  </si>
  <si>
    <t>766629213</t>
  </si>
  <si>
    <t>Příplatek k montáži oken za izolaci pro rovné ostění připojovací spára do 15 mm - folie</t>
  </si>
  <si>
    <t>504</t>
  </si>
  <si>
    <t>Montáž oken dřevěných Příplatek k cenám za izolaci mezi ostěním a rámem okna při rovném ostění, připojovací spára tl. do 15 mm, fólie</t>
  </si>
  <si>
    <t>766629214</t>
  </si>
  <si>
    <t>Příplatek k montáži oken za izolaci pro rovné ostění připojovací spára do 15 mm - páska</t>
  </si>
  <si>
    <t>506</t>
  </si>
  <si>
    <t>Montáž oken dřevěných Příplatek k cenám za izolaci mezi ostěním a rámem okna při rovném ostění, připojovací spára tl. do 15 mm, páska</t>
  </si>
  <si>
    <t>251</t>
  </si>
  <si>
    <t>766660022</t>
  </si>
  <si>
    <t>Montáž dveřních křídel otvíravých jednokřídlových š přes 0,8 m požárních do ocelové zárubně</t>
  </si>
  <si>
    <t>508</t>
  </si>
  <si>
    <t>Montáž dveřních křídel dřevěných nebo plastových otevíravých do ocelové zárubně protipožárních jednokřídlových, šířky přes 800 mm</t>
  </si>
  <si>
    <t>61165314</t>
  </si>
  <si>
    <t>dveře jednokřídlé dřevotřískové protipožární EI (EW) 30 D3 povrch laminátový plné 900x1970-2100mm</t>
  </si>
  <si>
    <t>510</t>
  </si>
  <si>
    <t>253</t>
  </si>
  <si>
    <t>766660717</t>
  </si>
  <si>
    <t>Montáž dveřních křídel samozavírače na ocelovou zárubeň</t>
  </si>
  <si>
    <t>512</t>
  </si>
  <si>
    <t>Montáž dveřních doplňků samozavírače na zárubeň ocelovou</t>
  </si>
  <si>
    <t>54917265R</t>
  </si>
  <si>
    <t>samozavírač dveří hydraulický K214 č.14 zlatá bronz</t>
  </si>
  <si>
    <t>514</t>
  </si>
  <si>
    <t>255</t>
  </si>
  <si>
    <t>766660728</t>
  </si>
  <si>
    <t>Montáž dveřního interiérového kování - zámku</t>
  </si>
  <si>
    <t>516</t>
  </si>
  <si>
    <t>Montáž dveřních doplňků dveřního kování interiérového zámku</t>
  </si>
  <si>
    <t>54924002</t>
  </si>
  <si>
    <t>zámek zadlabací mezipokojový levý s dozickým klíčem rozteč 72x55mm</t>
  </si>
  <si>
    <t>518</t>
  </si>
  <si>
    <t>257</t>
  </si>
  <si>
    <t>766660729</t>
  </si>
  <si>
    <t>Montáž dveřního interiérového kování - štítku s klikou</t>
  </si>
  <si>
    <t>520</t>
  </si>
  <si>
    <t>Montáž dveřních doplňků dveřního kování interiérového štítku s klikou</t>
  </si>
  <si>
    <t>54914622R</t>
  </si>
  <si>
    <t>kování dveřní vrchní klika včetně štítu a montážního materiálu BB 72 matný nikl</t>
  </si>
  <si>
    <t>522</t>
  </si>
  <si>
    <t>259</t>
  </si>
  <si>
    <t>766660741</t>
  </si>
  <si>
    <t>Montáž dveřního kování - držadla kyvných dveří</t>
  </si>
  <si>
    <t>524</t>
  </si>
  <si>
    <t>Montáž dveřních doplňků držadla kyvných dveří</t>
  </si>
  <si>
    <t>551470550.2</t>
  </si>
  <si>
    <t>vodorovné madlo dl. 90 cm</t>
  </si>
  <si>
    <t>526</t>
  </si>
  <si>
    <t>Poznámka k položce:_x000D_
Poznámka k položce: barva RAL 7038</t>
  </si>
  <si>
    <t>261</t>
  </si>
  <si>
    <t>766694111.1</t>
  </si>
  <si>
    <t>Montáž parapetních desek dřevěných nebo plastových</t>
  </si>
  <si>
    <t>528</t>
  </si>
  <si>
    <t>5,0+3,9+2,0*(2+4)+2,4+1,5+2,0*(1+1)</t>
  </si>
  <si>
    <t>607941-TO/1</t>
  </si>
  <si>
    <t>deska parapetní dřevotřísková vnitřní vč krytek 0,3 x 5,0 m - TO/1</t>
  </si>
  <si>
    <t>530</t>
  </si>
  <si>
    <t>263</t>
  </si>
  <si>
    <t>607941-TO/2</t>
  </si>
  <si>
    <t>deska parapetní dřevotřísková vnitřní vč krytek 0,3 x 3,9 m - TO/2</t>
  </si>
  <si>
    <t>532</t>
  </si>
  <si>
    <t>607941-TO/3</t>
  </si>
  <si>
    <t>deska parapetní dřevotřísková vnitřní vč krytek 0,3 x 2,0 m - TO/3</t>
  </si>
  <si>
    <t>534</t>
  </si>
  <si>
    <t>265</t>
  </si>
  <si>
    <t>607941-TO/4</t>
  </si>
  <si>
    <t>deska parapetní dřevotřísková vnitřní vč krytek 0,3 x 2,0 m - TO/4</t>
  </si>
  <si>
    <t>536</t>
  </si>
  <si>
    <t>607941-TO/5</t>
  </si>
  <si>
    <t>deska parapetní dřevotřísková vnitřní vč krytek 0,3 x 2,4 m - TO/5</t>
  </si>
  <si>
    <t>538</t>
  </si>
  <si>
    <t>267</t>
  </si>
  <si>
    <t>607941-TO/6</t>
  </si>
  <si>
    <t>deska parapetní dřevotřísková vnitřní vč krytek 0,3 x 1,5 m - TO/6</t>
  </si>
  <si>
    <t>540</t>
  </si>
  <si>
    <t>607941-TO/7a</t>
  </si>
  <si>
    <t>deska parapetní dřevotřísková vnitřní vč krytek 0,33 x 2,0 m - TO/7a</t>
  </si>
  <si>
    <t>542</t>
  </si>
  <si>
    <t>269</t>
  </si>
  <si>
    <t>607941-TO/7b</t>
  </si>
  <si>
    <t>deska parapetní dřevotřísková vnitřní vč krytek  0,1 x 2,0 m - TO/7b</t>
  </si>
  <si>
    <t>544</t>
  </si>
  <si>
    <t>766699111.1</t>
  </si>
  <si>
    <t>Montáž truhlářských desek odkládacích dřevěných šířky do 500 mm délky do 1 m</t>
  </si>
  <si>
    <t>546</t>
  </si>
  <si>
    <t>T/3</t>
  </si>
  <si>
    <t>271</t>
  </si>
  <si>
    <t>766699112.1</t>
  </si>
  <si>
    <t>Montáž truhlářských desek odkládacích dřevěných šířky do 500 mm délky do 2,5 m</t>
  </si>
  <si>
    <t>548</t>
  </si>
  <si>
    <t>T/2</t>
  </si>
  <si>
    <t>R607.1</t>
  </si>
  <si>
    <t>odkládací deska š 500 mm z modifikovaného dřeva 2x18mm=36mm</t>
  </si>
  <si>
    <t>550</t>
  </si>
  <si>
    <t>Poznámka k položce:_x000D_
Poznámka k položce: odkládací deska z modifikovaného dřeva s jádrem dtd 2x tl.18mm=36mm laminované v odstínu šedá ( RAL 7038) tl. 0,8mm (např. Egger), povrchová struktura matná, hrany ABS 2mm v barvě a odstínu lamina. Roh zkosený pod úhlem 45 stupňů,100mm, součástí kotvící prvky  ke konstrukcím stavby pro stabilizaci.</t>
  </si>
  <si>
    <t>T/2+3</t>
  </si>
  <si>
    <t>2,3+0,95</t>
  </si>
  <si>
    <t>273</t>
  </si>
  <si>
    <t>998766201</t>
  </si>
  <si>
    <t>Přesun hmot procentní pro kce truhlářské v objektech v do 6 m</t>
  </si>
  <si>
    <t>552</t>
  </si>
  <si>
    <t>Přesun hmot pro konstrukce truhlářské stanovený procentní sazbou (%) z ceny vodorovná dopravní vzdálenost do 50 m v objektech výšky do 6 m</t>
  </si>
  <si>
    <t>767</t>
  </si>
  <si>
    <t>Konstrukce zámečnické</t>
  </si>
  <si>
    <t>767113120</t>
  </si>
  <si>
    <t>Montáž stěn pro zasklení z Al profilů pl přes 6 do 9 m2</t>
  </si>
  <si>
    <t>554</t>
  </si>
  <si>
    <t>Montáž stěn a příček pro zasklení z hliníkových profilů, plochy jednotlivých stěn přes 6 do 9 m2</t>
  </si>
  <si>
    <t>Td/2</t>
  </si>
  <si>
    <t>2,5*2,97</t>
  </si>
  <si>
    <t>275</t>
  </si>
  <si>
    <t>R553.Td/2</t>
  </si>
  <si>
    <t>rámová stěna 2500x2790 mm, 1x dveře šířka 1100mm výška 2100mm - Td/2</t>
  </si>
  <si>
    <t>556</t>
  </si>
  <si>
    <t>Poznámka k položce:_x000D_
Poznámka k položce: rám - hliníkové profily bez přerušení tepelného mostu, oboustraně plošně lícující rám a křídlo křídlo - jednokřídlé otevíravé plné hladké, hlavní křídlo šířka 1100mm,  sendvičové dveřní křídlo pod nátěr, bezfalcové provedení dveře skryté panty v konstrukci dveří a zárubně výplň dvojité zasklení sklo čiré,  bezpečnostní oboustraně conex 4.4.2  nadsvětlík členěn viz schéma výplň dvojité zasklení sklo čiré bez prahu, přechodová podlahová lišta hliník, délky 1,10mb bezpečnostní kování jazýček,klika / klika (kartáčovaná nerez) samostatný štítek klika a zámek,  vodorovné madlo výšky 800mm umístěné na straně opačné než jsou závěsy (Ral 7038), bezpečnostní zámek např. Fab,  součástí stavěč dveřního křídla, dveřní zarážka barva hlinikových profílů RAL 7038, barva křídla oboustraně odstín - Honey (med), odstín vzorkován na stavbě, vodorovné madlo, klika štítek - eloxovaný hliník</t>
  </si>
  <si>
    <t>767113130</t>
  </si>
  <si>
    <t>Montáž stěn pro zasklení z Al profilů pl přes 9 do 12 m2</t>
  </si>
  <si>
    <t>558</t>
  </si>
  <si>
    <t>Montáž stěn a příček pro zasklení z hliníkových profilů, plochy jednotlivých stěn přes 9 do 12 m2</t>
  </si>
  <si>
    <t>Td/6</t>
  </si>
  <si>
    <t>3,6*2,97</t>
  </si>
  <si>
    <t>277</t>
  </si>
  <si>
    <t>R553.Td/6</t>
  </si>
  <si>
    <t>rámová stěna 3600x2790 mm s PO EI 30DP3 - C2, 1x dveře šířka 1100mm výška 2100mm - Td/6</t>
  </si>
  <si>
    <t>560</t>
  </si>
  <si>
    <t>Poznámka k položce:_x000D_
Poznámka k položce: rám - hliníkové profily bez přerušení tepelného mostu, oboustraně plošně lícující rám a křídlo křídlo - jednokřídlé otevíravé plné hladké, hlavní křídlo šířka 1100mm,  sendvičové dveřní křídlo pod nátěr, bezfalcové provedení dveře skryté panty v konstrukci dveří a zárubně výplň dvojité zasklení sklo čiré,  bezpečnostní oboustraně conex 4.4.2  nadsvětlík členěn viz schéma výplň dvojité zasklení sklo čiré bez prahu, přechodová podlahová lišta hliník, délky 1,10mb bezpečnostní kování jazýček,klika /klika (kartáčovaná nerez) samostatný štítek klika a zámek,  vodorovné madlo umístěné ve výšce 800mm na straně opačné než jsou závěsy (Ral 7038), bezpečnostní zámek např. Fab,  součástí stavěč dveřního křídla, dveřní zarážka barva hlinikových profílů RAL 7038, barva křídla oboustraně odstín - Honey (med), odstín vzorkován na stavbě, vodorovné madlo, klika štítek - eloxovaný hliník</t>
  </si>
  <si>
    <t>767161111</t>
  </si>
  <si>
    <t>Montáž zábradlí rovného z trubek do zdi hm do 20 kg</t>
  </si>
  <si>
    <t>562</t>
  </si>
  <si>
    <t>Montáž zábradlí rovného z trubek nebo tenkostěnných profilů do zdiva, hmotnosti 1 m zábradlí do 20 kg</t>
  </si>
  <si>
    <t>4,82*2</t>
  </si>
  <si>
    <t>279</t>
  </si>
  <si>
    <t>767531111</t>
  </si>
  <si>
    <t>Montáž vstupních kovových nebo plastových rohoží čistících zón</t>
  </si>
  <si>
    <t>564</t>
  </si>
  <si>
    <t>Montáž vstupních čistících zón z rohoží kovových nebo plastových</t>
  </si>
  <si>
    <t>697521100</t>
  </si>
  <si>
    <t>rohož textilní provedení PA, hustý povrch, jemné dočištění</t>
  </si>
  <si>
    <t>566</t>
  </si>
  <si>
    <t>8,1*1,1</t>
  </si>
  <si>
    <t>281</t>
  </si>
  <si>
    <t>767531121</t>
  </si>
  <si>
    <t>Osazení zapuštěného rámu z L profilů k čistícím rohožím</t>
  </si>
  <si>
    <t>568</t>
  </si>
  <si>
    <t>Montáž vstupních čistících zón z rohoží osazení rámu mosazného nebo hliníkového zapuštěného z L profilů</t>
  </si>
  <si>
    <t>8,45</t>
  </si>
  <si>
    <t>69752160</t>
  </si>
  <si>
    <t>rám pro zapuštění profil L-30/30 25/25 20/30 15/30-Al</t>
  </si>
  <si>
    <t>570</t>
  </si>
  <si>
    <t>8,45*1,1</t>
  </si>
  <si>
    <t>283</t>
  </si>
  <si>
    <t>767531126</t>
  </si>
  <si>
    <t>Osazení náběhového rámu úzkého š 45 mm k čistícím rohožím</t>
  </si>
  <si>
    <t>572</t>
  </si>
  <si>
    <t>Montáž vstupních čistících zón z rohoží osazení rámu mosazného nebo hliníkového náběhového úzkého - 45 mm</t>
  </si>
  <si>
    <t>3,8</t>
  </si>
  <si>
    <t>69752152</t>
  </si>
  <si>
    <t>rámy náběhové-náběh úzký-45mm-Al</t>
  </si>
  <si>
    <t>574</t>
  </si>
  <si>
    <t>3,8*1,1</t>
  </si>
  <si>
    <t>285</t>
  </si>
  <si>
    <t>767620128</t>
  </si>
  <si>
    <t>Montáž oken kovových zdvojených otevíravých do zdiva pl přes 2,5 m2</t>
  </si>
  <si>
    <t>576</t>
  </si>
  <si>
    <t>Montáž oken zdvojených z hliníkových nebo ocelových profilů na polyuretanovou pěnu otevíravých do zdiva, plochy přes 2,5 m2</t>
  </si>
  <si>
    <t>4,925*0,875</t>
  </si>
  <si>
    <t>(2,74+1,62)*0,875</t>
  </si>
  <si>
    <t>2,0*0,875*2</t>
  </si>
  <si>
    <t>2,0*0,875*4</t>
  </si>
  <si>
    <t>(1,365+1,49)*0,875</t>
  </si>
  <si>
    <t>1,5*0,875</t>
  </si>
  <si>
    <t>2,0*0,875</t>
  </si>
  <si>
    <t>R553.TO/1</t>
  </si>
  <si>
    <t>pásové hliníkové okno 5x okno 985x875mm, rádius R5790 - TO/1</t>
  </si>
  <si>
    <t>578</t>
  </si>
  <si>
    <t>Poznámka k položce:_x000D_
Poznámka k položce: obloukové hliníkové okno skládající se z pěti částí: Uw - 0,77 W/m2K, rám oken hloubky cca 90mm (dle výrobce), plošně zarovnané rám a křídlo, kolmá hrana hliníkového profilu 		2x křídlo otevíravé a sklopné, rozměr viz schéma, součástí mikroventilace, 3x  okno pevné neotevíravé izolační trojskla  - Ug = 0,5 W/m2K, propustnost světla LT 67%, solární faktor SF 38% vnitřní parapet hloubka 300mm, délka 5000mm  dřevotřískový postforming, dezén RAL 7038 konstrukce Al profilů - exteriér / interiér RAL 7038  viditelné kování (klika apod.) - hliník elox síť proti hmyzu 2x rozměru 985x875mm</t>
  </si>
  <si>
    <t>287</t>
  </si>
  <si>
    <t>R553.TO/2</t>
  </si>
  <si>
    <t>rohové hliníkové okno neotevíravé - 2740+1620x875mm TO/2</t>
  </si>
  <si>
    <t>580</t>
  </si>
  <si>
    <t>Poznámka k položce:_x000D_
Poznámka k položce: hliníkové rohové okno skládající se ze dvou částí: Uw - 0,77 W/m2K, rám oken hloubky cca 90mm (dle výrobce), kolmá hrana hliníkového profilu izolační trojskla  - Ug = 0,5 W/m2K, propustnost světla LT 67%, solární faktor SF 38% rohový parapet, hloubka 300mm, dřevotřískový postforming, dezén RAL 7038 (dl.1x2650+1x1250 mm + dl.1x1280+1x1120 mm) konstrukce Al profilů - exteriér / interiér RAL 7038 zastínění - látková roleta 1x 2620x875mm+1x 1480x875mm + 1x1230x875mm+1x1350x875mm</t>
  </si>
  <si>
    <t>R553.TO/3</t>
  </si>
  <si>
    <t>hliníkové okno neotevíravé - 2000x875mm TO/3</t>
  </si>
  <si>
    <t>582</t>
  </si>
  <si>
    <t>Poznámka k položce:_x000D_
Poznámka k položce: hliníkové okno: Uw - 0,77 W/m2K, rám oken hloubky cca 90mm (dle výrobce), kolmá hrana hliníkového profilu izolační trojskla  - Ug = 0,5 W/m2K, propustnost světla LT 67%, solární faktor SF 38% parapet, hloubka 300mm dl.2000mm, dřevotřískový postforming, dezén RAL 7038 konstrukce Al profilů - exteriér / interiér RAL 7038 zastínění - látková roleta 2000x875mm</t>
  </si>
  <si>
    <t>289</t>
  </si>
  <si>
    <t>R553.TO/4</t>
  </si>
  <si>
    <t>hliníkové okno sklopné - 2000x875mm TO/4</t>
  </si>
  <si>
    <t>584</t>
  </si>
  <si>
    <t>Poznámka k položce:_x000D_
Poznámka k položce: hliníkové okno: Uw - 0,77 W/m2K, rám oken hloubky cca 90mm (dle výrobce), plošně zarovnané rám a křídlo, kolmá hrana hliníkového profilu sklopné, dvě polohy větrání a 90stupňů izolační trojskla  - Ug = 0,5 W/m2K, propustnost světla LT 67%, solární faktor SF 38% parapet, hloubka 300mm, délka 2000mm + 1500 mm,  dřevotřískový postforming, dezén RAL 7038 konstrukce Al profilů - exteriér / interiér RAL 7038  viditelné kování (klika apod.) - hliník elox  zastínění - látková roleta, rozměr 2000x875mm + 1500x875mm síť proti hmyzu - rozměru 2000x875mm + 1500x875mm</t>
  </si>
  <si>
    <t>R553.TO/5</t>
  </si>
  <si>
    <t>rohové hliníkové okno neotevíravé - 1364+1490x875 mm TO/5</t>
  </si>
  <si>
    <t>586</t>
  </si>
  <si>
    <t>291</t>
  </si>
  <si>
    <t>R553.TO/6</t>
  </si>
  <si>
    <t>hliníkové okno sklopné - 1500x875mm TO/6</t>
  </si>
  <si>
    <t>588</t>
  </si>
  <si>
    <t>R553.TO/7</t>
  </si>
  <si>
    <t>hliníkové okno neotevíravé s PO - 2000x875mm TO/7</t>
  </si>
  <si>
    <t>590</t>
  </si>
  <si>
    <t>Poznámka k položce:_x000D_
Poznámka k položce: hliníkové profily bez přerušení tepelného mostu, okno s požární odolností EI 30 výplň protipožární bezpečnostní sklo čiré, členění viz schéma, okno s požární odolností EI 30 parapet, 1x hloubka 330mm, délka 2000mm, + 1x hloubka 100, délka 2000mm dřevotřískový postforming, dezén RAL 7038 konstrukce Al profilů -  RAL 7038</t>
  </si>
  <si>
    <t>293</t>
  </si>
  <si>
    <t>767620128.2</t>
  </si>
  <si>
    <t>Montáž pákových ovladačů</t>
  </si>
  <si>
    <t>592</t>
  </si>
  <si>
    <t>767620128.3</t>
  </si>
  <si>
    <t>Montáž - Al prvky interiér + exteriér</t>
  </si>
  <si>
    <t>kpl</t>
  </si>
  <si>
    <t>594</t>
  </si>
  <si>
    <t>295</t>
  </si>
  <si>
    <t>R553.2</t>
  </si>
  <si>
    <t>dodávka - Al prvky interiér + exteriér</t>
  </si>
  <si>
    <t>596</t>
  </si>
  <si>
    <t>767640111</t>
  </si>
  <si>
    <t>Montáž dveří ocelových nebo hliníkových vchodových jednokřídlových bez nadsvětlíku</t>
  </si>
  <si>
    <t>598</t>
  </si>
  <si>
    <t>Montáž dveří ocelových nebo hliníkových vchodových jednokřídlových bez nadsvětlíku</t>
  </si>
  <si>
    <t>297</t>
  </si>
  <si>
    <t>R553.Td/1</t>
  </si>
  <si>
    <t>rámová stěna 1240x2340mm, dveře šířka 1080mm, výška 2250mm - Td/1</t>
  </si>
  <si>
    <t>600</t>
  </si>
  <si>
    <t>Poznámka k položce:_x000D_
Poznámka k položce: rám - hliníkový profilový systém s koeficientem tepelného prostupu Uf= 0,98 W/m²K, plošně lícující rám a křídlo z exteriéru křídlo - hliníkový profilový systém dveře plné jednokřídlové otevíravé šířka 1080mm, výška 2250mm, částečně prosklené svisle 1/2 bezpečnostním sklem izolační trojskla s koeficientem prostupu tepla  Ug = 0,5 W/m2K, teplý distanční rámeček oboustraně z bezpečnostním sklem conex nízký práh hliník bezpečnostní kování oliva, exteriér koule/ interiér klika, vodorovné madlo výšky 800mm, bezpečnostní zámek např. Fab + štítek proti vylomení, panikové kování v klice ze strany interiéru dle požadavku PBŘ, součástí stavěč dveřního křídla, samozavírač  křídla, dveřní zarážka, pojistka proti vypáčení křídla světle šedá exteriér i interiér Ral 7038  vodorovné madlo, klika štítek - eloxovaný hliník madlo umístěné ve výšce 800mm na straně opačné než jsou závěsy, kontrastní označení na skle barevný výrazný pruh  50mm ve výšce 1400mm</t>
  </si>
  <si>
    <t>767640221</t>
  </si>
  <si>
    <t>Montáž dveří ocelových nebo hliníkových vchodových dvoukřídlových bez nadsvětlíku</t>
  </si>
  <si>
    <t>602</t>
  </si>
  <si>
    <t>Montáž dveří ocelových nebo hliníkových vchodových dvoukřídlové bez nadsvětlíku</t>
  </si>
  <si>
    <t>299</t>
  </si>
  <si>
    <t>R553.Td/8</t>
  </si>
  <si>
    <t>posuvná hliníková stěna 3000x2320 mm - Td/8</t>
  </si>
  <si>
    <t>604</t>
  </si>
  <si>
    <t>Poznámka k položce:_x000D_
Poznámka k položce: rám - hliníková stěna HS portál: Uf - 1,4 W/m2K, rám hloubky cca 180mm (dle výrobce), pohledová výška rám/rám 48-134,5. Plošně lícující rám a křídlo z exteriéru křídlo - 1x křídlo zdvižně posuvné, 1x okno fix,  viz schéma, součástí mikroventilace izolační trojsklo + bezpečnostní sklo connex vnější - vnitřní,  Ug = 0,5 W/m2K,  propustnost světla LT 67%, solární faktor SF 38% nízký práh s dvojím přerušením tepelného mostu s koeficientem tepelného prostupu Uf= 1,0 W/m²K,  „teplý" práh z kompozitního materiálu zdvižně posuvné kování pro posuvné dveře do hliníkových elementů, větrání - v poloze několika centimetrů (neprůchodné pro děti) s uzamčením,  současně vybaven spárovým větráním pomocí kliky pro optimální výměnou vzduchu, (vždy s uzamčením) výplň bude uzamykatelná proti otevření neoprávněnou osobou barva hlinikových profílů RAL 7038, klika - povrchová úprava eleoxovaný hliník síť proti hmyzu - plisé síť 2x 1500x2320mm  (skladaná síť proti hmyzu, rám extrudovaný hliníkový profil, uchycení pomocí vynášecího profilu, bezbariérový přistup díky výšce přechodového profilu pouze 3 mm. Hladký chod segmentu zabezpečuje řetězový mechanizmus z PVC. montáž na rám,  barva rámu shodná s barevností oken RAL 7004, síť plisované vlákno protipylová - hustě tkaná jemná síťovina, která zabraňuje průniku nepříjemným alegenů, ale především hmyzu. Síťovina má šedou barvu)</t>
  </si>
  <si>
    <t>767881141</t>
  </si>
  <si>
    <t>Montáž bodů záchytného systému do železobetonu mechanickými kotvami</t>
  </si>
  <si>
    <t>606</t>
  </si>
  <si>
    <t>Montáž záchytného systému proti pádu bodů samostatných nebo v systému s poddajným kotvícím vedením do železobetonu mechanickými kotvami</t>
  </si>
  <si>
    <t>Z/1</t>
  </si>
  <si>
    <t>301</t>
  </si>
  <si>
    <t>R553.1</t>
  </si>
  <si>
    <t>kotvící bod pro ploché střechy dl.600mm Z/1</t>
  </si>
  <si>
    <t>608</t>
  </si>
  <si>
    <t>Poznámka k položce:_x000D_
Poznámka k položce: Nerezový kotvicí bod pro ploché střechy s nosnou konstrukcí z betonové desky.  Kotvicí bod má základnu velikosti 150 x 150 mm a ztužený sloupek o průměru 42 mm.  Instalace do předvrtaných otvorů probíhá pomocí rozpěrných mechanických kotev, případně chemické kotvy (není součástí dodávky).  Určeno pro beton třídy C20/25 a vyšší.</t>
  </si>
  <si>
    <t>767995115</t>
  </si>
  <si>
    <t>Montáž atypických zámečnických konstrukcí hm přes 50 do 100 kg</t>
  </si>
  <si>
    <t>610</t>
  </si>
  <si>
    <t>Montáž ostatních atypických zámečnických konstrukcí hmotnosti přes 50 do 100 kg</t>
  </si>
  <si>
    <t>(40,6+40,85)*2</t>
  </si>
  <si>
    <t>60,0+18,0+10,0</t>
  </si>
  <si>
    <t>303</t>
  </si>
  <si>
    <t>R130.1</t>
  </si>
  <si>
    <t>ocelové profily zábradlí rampy Z/2</t>
  </si>
  <si>
    <t>612</t>
  </si>
  <si>
    <t>sloupek zábradlí 100/50/5-850 + kotevní plech 200x150x10 mm - (4ks)</t>
  </si>
  <si>
    <t>40,6*1,05*2</t>
  </si>
  <si>
    <t>madlo pr. 48,3-4820 (2ks) vč kotevních konzol ke sloupkům (8ks)</t>
  </si>
  <si>
    <t>40,85*1,05*2</t>
  </si>
  <si>
    <t>R130.2</t>
  </si>
  <si>
    <t>ocelové profily branky Z/3</t>
  </si>
  <si>
    <t>614</t>
  </si>
  <si>
    <t>sloupek 80/80/8-1700 (2ks) + kotevní plech 200x150x10 mm (2ks)</t>
  </si>
  <si>
    <t>60,0*1,05</t>
  </si>
  <si>
    <t>rám profil 40/40/3</t>
  </si>
  <si>
    <t>18,0*1,05</t>
  </si>
  <si>
    <t>výplň dle stávajícího tvarosloví</t>
  </si>
  <si>
    <t>10,0*1,05</t>
  </si>
  <si>
    <t>305</t>
  </si>
  <si>
    <t>R549.1</t>
  </si>
  <si>
    <t>stavební kování Z/3</t>
  </si>
  <si>
    <t>616</t>
  </si>
  <si>
    <t>Poznámka k položce:_x000D_
Poznámka k položce: 2x závěs 1x klika rustikal 1x zámek FAB + dveřní vrátník</t>
  </si>
  <si>
    <t>998767201</t>
  </si>
  <si>
    <t>Přesun hmot procentní pro zámečnické konstrukce v objektech v do 6 m</t>
  </si>
  <si>
    <t>618</t>
  </si>
  <si>
    <t>Přesun hmot pro zámečnické konstrukce stanovený procentní sazbou (%) z ceny vodorovná dopravní vzdálenost do 50 m v objektech výšky do 6 m</t>
  </si>
  <si>
    <t>776</t>
  </si>
  <si>
    <t>Podlahy povlakové</t>
  </si>
  <si>
    <t>307</t>
  </si>
  <si>
    <t>776421312</t>
  </si>
  <si>
    <t>Montáž přechodových šroubovaných lišt</t>
  </si>
  <si>
    <t>620</t>
  </si>
  <si>
    <t>Montáž lišt přechodových šroubovaných</t>
  </si>
  <si>
    <t>0,9</t>
  </si>
  <si>
    <t>55343116</t>
  </si>
  <si>
    <t>profil přechodový Al narážecí 40mm stříbro, zlato, champagne</t>
  </si>
  <si>
    <t>622</t>
  </si>
  <si>
    <t>0,9*1,02</t>
  </si>
  <si>
    <t>309</t>
  </si>
  <si>
    <t>776111115</t>
  </si>
  <si>
    <t>Broušení podkladu povlakových podlah před litím stěrky</t>
  </si>
  <si>
    <t>624</t>
  </si>
  <si>
    <t>Příprava podkladu broušení podlah stávajícího podkladu před litím stěrky</t>
  </si>
  <si>
    <t>776111311</t>
  </si>
  <si>
    <t>Vysátí podkladu povlakových podlah</t>
  </si>
  <si>
    <t>626</t>
  </si>
  <si>
    <t>Příprava podkladu vysátí podlah</t>
  </si>
  <si>
    <t>311</t>
  </si>
  <si>
    <t>776121321</t>
  </si>
  <si>
    <t>Neředěná penetrace savého podkladu povlakových podlah</t>
  </si>
  <si>
    <t>628</t>
  </si>
  <si>
    <t>Příprava podkladu penetrace neředěná podlah</t>
  </si>
  <si>
    <t>776141121</t>
  </si>
  <si>
    <t>Stěrka podlahová nivelační pro vyrovnání podkladu povlakových podlah pevnosti 30 MPa tl do 3 mm</t>
  </si>
  <si>
    <t>630</t>
  </si>
  <si>
    <t>Příprava podkladu vyrovnání samonivelační stěrkou podlah min.pevnosti 30 MPa, tloušťky do 3 mm</t>
  </si>
  <si>
    <t>313</t>
  </si>
  <si>
    <t>776221111</t>
  </si>
  <si>
    <t>Lepení pásů z PVC standardním lepidlem</t>
  </si>
  <si>
    <t>632</t>
  </si>
  <si>
    <t>Montáž podlahovin z PVC lepením standardním lepidlem z pásů standardních</t>
  </si>
  <si>
    <t>R284110.1</t>
  </si>
  <si>
    <t>bezpečnostní podlahová krytina s obsahem částic oxidu hlinitého v základní vrstvě a křemíkových částic na povrchu tl.2,0 mm</t>
  </si>
  <si>
    <t>634</t>
  </si>
  <si>
    <t>Poznámka k položce:_x000D_
Poznámka k položce: DIN 51 130 - protiskluz R10 bezpečnostní protiskluzová podlaha barevný odstín - Honey (med)</t>
  </si>
  <si>
    <t>(24,7+93,45)*1,1</t>
  </si>
  <si>
    <t>53,7*1,1</t>
  </si>
  <si>
    <t>315</t>
  </si>
  <si>
    <t>776411111</t>
  </si>
  <si>
    <t>Montáž obvodových soklíků výšky do 80 mm</t>
  </si>
  <si>
    <t>636</t>
  </si>
  <si>
    <t>Montáž soklíků lepením obvodových, výšky do 80 mm</t>
  </si>
  <si>
    <t>30,0</t>
  </si>
  <si>
    <t>R284110.2</t>
  </si>
  <si>
    <t>lišta speciální - čepcové těsněné šedé</t>
  </si>
  <si>
    <t>638</t>
  </si>
  <si>
    <t>74,0*1,02</t>
  </si>
  <si>
    <t>317</t>
  </si>
  <si>
    <t>776411112</t>
  </si>
  <si>
    <t>Montáž obvodových soklíků výšky do 100 mm</t>
  </si>
  <si>
    <t>640</t>
  </si>
  <si>
    <t>Montáž soklíků lepením obvodových, výšky přes 80 do 100 mm</t>
  </si>
  <si>
    <t>R284110.3</t>
  </si>
  <si>
    <t>lišta speciální - obrubový žlab</t>
  </si>
  <si>
    <t>642</t>
  </si>
  <si>
    <t>319</t>
  </si>
  <si>
    <t>776991121</t>
  </si>
  <si>
    <t>Základní čištění nově položených podlahovin vysátím a setřením vlhkým mopem</t>
  </si>
  <si>
    <t>644</t>
  </si>
  <si>
    <t>Ostatní práce údržba nových podlahovin po pokládce čištění základní</t>
  </si>
  <si>
    <t>998776201</t>
  </si>
  <si>
    <t>Přesun hmot procentní pro podlahy povlakové v objektech v do 6 m</t>
  </si>
  <si>
    <t>646</t>
  </si>
  <si>
    <t>Přesun hmot pro podlahy povlakové stanovený procentní sazbou (%) z ceny vodorovná dopravní vzdálenost do 50 m v objektech výšky do 6 m</t>
  </si>
  <si>
    <t>781</t>
  </si>
  <si>
    <t>Dokončovací práce - obklady</t>
  </si>
  <si>
    <t>321</t>
  </si>
  <si>
    <t>781121011</t>
  </si>
  <si>
    <t>Nátěr penetrační na stěnu</t>
  </si>
  <si>
    <t>648</t>
  </si>
  <si>
    <t>Příprava podkladu před provedením obkladu nátěr penetrační na stěnu</t>
  </si>
  <si>
    <t>781474115</t>
  </si>
  <si>
    <t>Montáž obkladů vnitřních keramických hladkých přes 22 do 25 ks/m2 lepených flexibilním lepidlem</t>
  </si>
  <si>
    <t>650</t>
  </si>
  <si>
    <t>Montáž obkladů vnitřních stěn z dlaždic keramických lepených flexibilním lepidlem maloformátových hladkých přes 22 do 25 ks/m2</t>
  </si>
  <si>
    <t>323</t>
  </si>
  <si>
    <t>59761039</t>
  </si>
  <si>
    <t>obklad keramický hladký přes 22 do 25ks/m2</t>
  </si>
  <si>
    <t>652</t>
  </si>
  <si>
    <t>8,119*1,1</t>
  </si>
  <si>
    <t>781479191</t>
  </si>
  <si>
    <t>Příplatek k montáži obkladů vnitřních keramických hladkých za plochu do 10 m2</t>
  </si>
  <si>
    <t>654</t>
  </si>
  <si>
    <t>325</t>
  </si>
  <si>
    <t>781494111</t>
  </si>
  <si>
    <t>Plastové profily rohové lepené flexibilním lepidlem</t>
  </si>
  <si>
    <t>656</t>
  </si>
  <si>
    <t>Obklad - dokončující práce profily ukončovací lepené flexibilním lepidlem rohové</t>
  </si>
  <si>
    <t>(2,06+2,82*2)*2+0,3*2</t>
  </si>
  <si>
    <t>781495115</t>
  </si>
  <si>
    <t>Spárování vnitřních obkladů silikonem</t>
  </si>
  <si>
    <t>658</t>
  </si>
  <si>
    <t>Obklad - dokončující práce ostatní práce spárování silikonem</t>
  </si>
  <si>
    <t>(2,06+0,3*2)*2+2,82*4</t>
  </si>
  <si>
    <t>327</t>
  </si>
  <si>
    <t>781495211</t>
  </si>
  <si>
    <t>Čištění vnitřních ploch stěn po provedení obkladu chemickými prostředky</t>
  </si>
  <si>
    <t>660</t>
  </si>
  <si>
    <t>Čištění vnitřních ploch po provedení obkladu stěn chemickými prostředky</t>
  </si>
  <si>
    <t>78173411R1</t>
  </si>
  <si>
    <t>Montáž obkladů vnějších z obkladaček nebo obkladových pásků cihelných přes 50 do 85 ks/m2 lepené flexibilním lepidlem</t>
  </si>
  <si>
    <t>662</t>
  </si>
  <si>
    <t>Montáž obkladů vnějších stěn z obkladaček nebo obkladových pásků cihelných lepených flexibilním lepidlem přes 50 do 85 ks/m2</t>
  </si>
  <si>
    <t>Fs.b+c</t>
  </si>
  <si>
    <t>- lepeno na dvousložkové vysoce deformovatelný tmel</t>
  </si>
  <si>
    <t>- včetně spárovací hmotu</t>
  </si>
  <si>
    <t>26,2+4,9</t>
  </si>
  <si>
    <t>329</t>
  </si>
  <si>
    <t>596231160.1</t>
  </si>
  <si>
    <t>pásek obkladový tažený 250x65x10 mm, pískově žlutý</t>
  </si>
  <si>
    <t>664</t>
  </si>
  <si>
    <t>Poznámka k položce:_x000D_
Poznámka k položce: Spotřeba: 62 kus/m2</t>
  </si>
  <si>
    <t>31,1*62*1,1</t>
  </si>
  <si>
    <t>781739191</t>
  </si>
  <si>
    <t>Příplatek k montáži obkladů vnějších z obkladaček nebo obkladových pásků cihelných za plochu do 10 m2</t>
  </si>
  <si>
    <t>666</t>
  </si>
  <si>
    <t>Montáž obkladů vnějších stěn z obkladaček nebo obkladových pásků cihelných Příplatek k cenám za plochu do 10 m2 jednotlivě</t>
  </si>
  <si>
    <t>331</t>
  </si>
  <si>
    <t>998781201</t>
  </si>
  <si>
    <t>Přesun hmot procentní pro obklady keramické v objektech v do 6 m</t>
  </si>
  <si>
    <t>668</t>
  </si>
  <si>
    <t>Přesun hmot pro obklady keramické stanovený procentní sazbou (%) z ceny vodorovná dopravní vzdálenost do 50 m v objektech výšky do 6 m</t>
  </si>
  <si>
    <t>783</t>
  </si>
  <si>
    <t>Dokončovací práce - nátěry</t>
  </si>
  <si>
    <t>783101205</t>
  </si>
  <si>
    <t>Dekorativní obroušení podkladu truhlářských konstrukcí před provedením nátěru</t>
  </si>
  <si>
    <t>670</t>
  </si>
  <si>
    <t>Příprava podkladu truhlářských konstrukcí před provedením nátěru broušení smirkovým papírem nebo plátnem dekorativní</t>
  </si>
  <si>
    <t>0,95*1,995*2</t>
  </si>
  <si>
    <t>333</t>
  </si>
  <si>
    <t>783114101</t>
  </si>
  <si>
    <t>Základní jednonásobný syntetický nátěr truhlářských konstrukcí</t>
  </si>
  <si>
    <t>672</t>
  </si>
  <si>
    <t>Základní nátěr truhlářských konstrukcí jednonásobný syntetický</t>
  </si>
  <si>
    <t>783117101</t>
  </si>
  <si>
    <t>Krycí jednonásobný syntetický nátěr truhlářských konstrukcí</t>
  </si>
  <si>
    <t>674</t>
  </si>
  <si>
    <t>Krycí nátěr truhlářských konstrukcí jednonásobný syntetický</t>
  </si>
  <si>
    <t>3,791*2</t>
  </si>
  <si>
    <t>335</t>
  </si>
  <si>
    <t>783301311</t>
  </si>
  <si>
    <t>Odmaštění zámečnických konstrukcí vodou ředitelným odmašťovačem</t>
  </si>
  <si>
    <t>676</t>
  </si>
  <si>
    <t>Příprava podkladu zámečnických konstrukcí před provedením nátěru odmaštění odmašťovačem vodou ředitelným</t>
  </si>
  <si>
    <t>sloupek P11+P15</t>
  </si>
  <si>
    <t>zárubeň Td/5</t>
  </si>
  <si>
    <t>(2*1,97+0,9)*0,21</t>
  </si>
  <si>
    <t>0,08*4*1,7*2+1,05*2,63*2</t>
  </si>
  <si>
    <t>783314101</t>
  </si>
  <si>
    <t>Základní jednonásobný syntetický nátěr zámečnických konstrukcí</t>
  </si>
  <si>
    <t>678</t>
  </si>
  <si>
    <t>Základní nátěr zámečnických konstrukcí jednonásobný syntetický</t>
  </si>
  <si>
    <t>T/1 - Al Uprofil</t>
  </si>
  <si>
    <t>0,01*3*198,5</t>
  </si>
  <si>
    <t>337</t>
  </si>
  <si>
    <t>783314201</t>
  </si>
  <si>
    <t>Základní antikorozní jednonásobný syntetický standardní nátěr zámečnických konstrukcí</t>
  </si>
  <si>
    <t>680</t>
  </si>
  <si>
    <t>Základní antikorozní nátěr zámečnických konstrukcí jednonásobný syntetický standardní</t>
  </si>
  <si>
    <t>783315101</t>
  </si>
  <si>
    <t>Mezinátěr jednonásobný syntetický standardní zámečnických konstrukcí</t>
  </si>
  <si>
    <t>682</t>
  </si>
  <si>
    <t>Mezinátěr zámečnických konstrukcí jednonásobný syntetický standardní</t>
  </si>
  <si>
    <t>339</t>
  </si>
  <si>
    <t>783317101</t>
  </si>
  <si>
    <t>Krycí jednonásobný syntetický standardní nátěr zámečnických konstrukcí</t>
  </si>
  <si>
    <t>684</t>
  </si>
  <si>
    <t>Krycí nátěr (email) zámečnických konstrukcí jednonásobný syntetický standardní</t>
  </si>
  <si>
    <t>Poznámka k položce:_x000D_
Poznámka k položce: odstín RAL 7038</t>
  </si>
  <si>
    <t>783401311</t>
  </si>
  <si>
    <t>Odmaštění klempířských konstrukcí vodou ředitelným odmašťovačem před provedením nátěru</t>
  </si>
  <si>
    <t>686</t>
  </si>
  <si>
    <t>Příprava podkladu klempířských konstrukcí před provedením nátěru odmaštěním odmašťovačem vodou ředitelným</t>
  </si>
  <si>
    <t>33,0*0,65</t>
  </si>
  <si>
    <t>6,2*0,75</t>
  </si>
  <si>
    <t>3,0*0,45</t>
  </si>
  <si>
    <t>(12,05+6,0+11,0+35,4+8,0+8,0+5,0)*0,2</t>
  </si>
  <si>
    <t>341</t>
  </si>
  <si>
    <t>783437101.1</t>
  </si>
  <si>
    <t>Povrchová úprava klempířských konstrukcí KOMAXIT RAL 1004</t>
  </si>
  <si>
    <t>688</t>
  </si>
  <si>
    <t>783444101</t>
  </si>
  <si>
    <t>Základní jednonásobný polyuretanový nátěr klempířských konstrukcí</t>
  </si>
  <si>
    <t>690</t>
  </si>
  <si>
    <t>Základní nátěr klempířských konstrukcí jednonásobný polyuretanový</t>
  </si>
  <si>
    <t>343</t>
  </si>
  <si>
    <t>783447101</t>
  </si>
  <si>
    <t>Krycí jednonásobný polyuretanový nátěr klempířských konstrukcí</t>
  </si>
  <si>
    <t>692</t>
  </si>
  <si>
    <t>Krycí nátěr (email) klempířských konstrukcí jednonásobný polyuretanový</t>
  </si>
  <si>
    <t>784</t>
  </si>
  <si>
    <t>Dokončovací práce - malby a tapety</t>
  </si>
  <si>
    <t>784121001</t>
  </si>
  <si>
    <t>Oškrabání malby v mísnostech v do 3,80 m</t>
  </si>
  <si>
    <t>694</t>
  </si>
  <si>
    <t>Oškrabání malby v místnostech výšky do 3,80 m</t>
  </si>
  <si>
    <t>stěny m.č.1,05</t>
  </si>
  <si>
    <t>5,35*3,01</t>
  </si>
  <si>
    <t>strop + stěny m.č.1,14a</t>
  </si>
  <si>
    <t>28,56+31,69*3,65</t>
  </si>
  <si>
    <t>stěny m.č.1,15</t>
  </si>
  <si>
    <t>(3,05+2,6)*2*3,33</t>
  </si>
  <si>
    <t>strop P3 m.č.1,16a</t>
  </si>
  <si>
    <t>345</t>
  </si>
  <si>
    <t>784181121</t>
  </si>
  <si>
    <t>Hloubková jednonásobná bezbarvá penetrace podkladu v místnostech v do 3,80 m</t>
  </si>
  <si>
    <t>696</t>
  </si>
  <si>
    <t>Penetrace podkladu jednonásobná hloubková akrylátová bezbarvá v místnostech výšky do 3,80 m</t>
  </si>
  <si>
    <t>stěny m.č.1,14b</t>
  </si>
  <si>
    <t>25,44*2,79</t>
  </si>
  <si>
    <t>(3,05+2,6)*2*2,79</t>
  </si>
  <si>
    <t>784211001</t>
  </si>
  <si>
    <t>Jednonásobné bílé malby ze směsí za mokra výborně oděruvzdorných v místnostech v do 3,80 m</t>
  </si>
  <si>
    <t>698</t>
  </si>
  <si>
    <t>Malby z malířských směsí oděruvzdorných za mokra jednonásobné, bílé za mokra odruvzdorné výborně v místnostech výšky do 3,80 m</t>
  </si>
  <si>
    <t>347</t>
  </si>
  <si>
    <t>784211063</t>
  </si>
  <si>
    <t>Příplatek k cenám 1x maleb ze směsí za mokra oděruvzdorných za barevnou malbu středně sytého odstínu</t>
  </si>
  <si>
    <t>700</t>
  </si>
  <si>
    <t>Malby z malířských směsí oděruvzdorných za mokra Příplatek k cenám jednonásobných maleb za provádění barevné malby tónované na tónovacích automatech, v odstínu středně sytém</t>
  </si>
  <si>
    <t>Poznámka k položce:_x000D_
Poznámka k položce: barva šedá odstín RAL 7038</t>
  </si>
  <si>
    <t>784211101</t>
  </si>
  <si>
    <t>Dvojnásobné bílé malby ze směsí za mokra výborně oděruvzdorných v místnostech v do 3,80 m</t>
  </si>
  <si>
    <t>702</t>
  </si>
  <si>
    <t>Malby z malířských směsí oděruvzdorných za mokra dvojnásobné, bílé za mokra oděruvzdorné výborně v místnostech výšky do 3,80 m</t>
  </si>
  <si>
    <t>786</t>
  </si>
  <si>
    <t>Dokončovací práce - čalounické úpravy</t>
  </si>
  <si>
    <t>349</t>
  </si>
  <si>
    <t>786681003</t>
  </si>
  <si>
    <t>Montáž skládacích stěn jednodílných nebo dvoudílných přes 7 m2</t>
  </si>
  <si>
    <t>704</t>
  </si>
  <si>
    <t>Td/7</t>
  </si>
  <si>
    <t>3,725*2,82*2</t>
  </si>
  <si>
    <t>R611.Td/7</t>
  </si>
  <si>
    <t>mobilní posuvné panely 5x745x2820 mm - Td/7</t>
  </si>
  <si>
    <t>706</t>
  </si>
  <si>
    <t>Poznámka k položce:_x000D_
Poznámka k položce: mobilní posuvné panely tl. 110mm s vysokou vzduchovou neprůzvučností 4x panel standartní, 1x panel teleskopický+2 dorazy ke stěně hmotnost panelů 43Kg/m2  panely s vyjížděcím vodorovným těsněním, viditelné hrany v barvě elox pojezdová kolejnice kotvená do konstrukce průvlaku otvoru - hliníková, bílá, včetně svěšení, způsob ovládání manuální povrchová úprava panelů dřevěná dýha - světlá bříza zvukově izolační parametry stěny - požadavky dle normy - křídlo 40dbB</t>
  </si>
  <si>
    <t>351</t>
  </si>
  <si>
    <t>R786681.1</t>
  </si>
  <si>
    <t>Doprava, přesun</t>
  </si>
  <si>
    <t>708</t>
  </si>
  <si>
    <t>R786.1</t>
  </si>
  <si>
    <t>Montáž - plissé síť1500x2320mm RAL 7038, protipylová síťovina černá</t>
  </si>
  <si>
    <t>710</t>
  </si>
  <si>
    <t>353</t>
  </si>
  <si>
    <t>R786.Td/8</t>
  </si>
  <si>
    <t>dodávka -  plissé síť1500x2320mm RAL 7038, protipylová síťovina černá</t>
  </si>
  <si>
    <t>R786.2</t>
  </si>
  <si>
    <t>Montáž - síť pružinová RAL 7038</t>
  </si>
  <si>
    <t>714</t>
  </si>
  <si>
    <t>TO/1+4+6</t>
  </si>
  <si>
    <t>2+4+1</t>
  </si>
  <si>
    <t>355</t>
  </si>
  <si>
    <t>R786.TO/1</t>
  </si>
  <si>
    <t>dodávka - síť pružinová RAL 7038 - TO/1</t>
  </si>
  <si>
    <t>716</t>
  </si>
  <si>
    <t>R786.TO/4</t>
  </si>
  <si>
    <t>dodávka - síť pružinová RAL 7038 - TO/4</t>
  </si>
  <si>
    <t>718</t>
  </si>
  <si>
    <t>357</t>
  </si>
  <si>
    <t>R786.TO/6</t>
  </si>
  <si>
    <t>dodávka - síť pružinová RAL 7038 - TO/6</t>
  </si>
  <si>
    <t>720</t>
  </si>
  <si>
    <t>R786.2a</t>
  </si>
  <si>
    <t>příslušenství pevné sítě</t>
  </si>
  <si>
    <t>722</t>
  </si>
  <si>
    <t>359</t>
  </si>
  <si>
    <t>998786201</t>
  </si>
  <si>
    <t>Přesun hmot procentní pro stínění a čalounické úpravy v objektech v do 6 m</t>
  </si>
  <si>
    <t>724</t>
  </si>
  <si>
    <t>Přesun hmot pro stínění a čalounické úpravy stanovený procentní sazbou (%) z ceny vodorovná dopravní vzdálenost do 50 m v objektech výšky do 6 m</t>
  </si>
  <si>
    <t>789</t>
  </si>
  <si>
    <t>Povrchové úpravy ocelových konstrukcí a technologických zařízení</t>
  </si>
  <si>
    <t>789421544</t>
  </si>
  <si>
    <t>Žárové stříkání ocelových konstrukcí třídy IV ZnAl 150 μm</t>
  </si>
  <si>
    <t>726</t>
  </si>
  <si>
    <t>Žárové stříkání ocelových konstrukcí slitinou zinacor ZnAl, tloušťky 150 μm, třídy IV</t>
  </si>
  <si>
    <t>Z/2 - P=32xH</t>
  </si>
  <si>
    <t>32*(40,6+40,85)*0,001*2</t>
  </si>
  <si>
    <t>D.1.4a - Vzduchotechnika</t>
  </si>
  <si>
    <t xml:space="preserve">    751 - Vzduchotechnika</t>
  </si>
  <si>
    <t xml:space="preserve">    751-1 - Zařízení č.1 - Větrání jídelny a praktické učebny</t>
  </si>
  <si>
    <t xml:space="preserve">    751-2 - Zařízení č.2 - Větrání chodby a kanceláře vedoucí</t>
  </si>
  <si>
    <t xml:space="preserve">    751-3 - Zařízení č.3 - větrání sociálních zařízení</t>
  </si>
  <si>
    <t>751</t>
  </si>
  <si>
    <t>751-1</t>
  </si>
  <si>
    <t>Zařízení č.1 - Větrání jídelny a praktické učebny</t>
  </si>
  <si>
    <t>751611141</t>
  </si>
  <si>
    <t>Montáž vzduchotechnické jednotky s rekuperací tepla centrální nástřešní s výměnou vzduchu do 5000 m3/h</t>
  </si>
  <si>
    <t>Poznámka k položce:_x000D_
Poznámka k položce: Poznámka k souboru cen: 1. V cenách nejsou započteny náklady na připojení na rozvody a na regulaci. 2. Vzduchotechnické jednotky s výměnou vzduchu nad uvedený rozsah se oceňují individuálně.</t>
  </si>
  <si>
    <t>751613122</t>
  </si>
  <si>
    <t>Montáž ostatních zařízení podstavce pod rekuperační jednotku na rovný podklad, průřezu přes 2,5 m2</t>
  </si>
  <si>
    <t>Poznámka k položce:_x000D_
Poznámka k položce: Poznámka k souboru cen: 1. Montáž dodatečné izolace k rekuperační jednotce 751 61-3111 se vztahuje na montáž sady izolace pro VZT jednotku připravené výrobcem jednotky. 2. Položky montáže 751 61-3120 až 3122 nejsou určeny pro zabudované konstrukce.</t>
  </si>
  <si>
    <t>751611131</t>
  </si>
  <si>
    <t>Montáž vzduchotechnické jednotky s rekuperací tepla Příplatek k cenám za montáž jednotky po částech</t>
  </si>
  <si>
    <t>Poznámka k položce:_x000D_
Poznámka k položce: Poznámka k souboru cen: 1. V cenách nejsou započteny náklady na připojení na rozvody a na regulaci. 2. Vzduchotechnické jednotky s výměnou vzduchu nad uvedený rozsah se oceňují individuálně.  Poznámka k položce: Jedná se o montáž nástřešní jednotky, kde bude samostatně osazen střešní rám a následně po dokončení izolací a střechy bude osazena VZT jednotka. Položka zahrnuje zvýšenou pracnost montáže jednotky nástřešní proti jednotce vnitřní stojaté</t>
  </si>
  <si>
    <t>R-7512219</t>
  </si>
  <si>
    <t>montáž a zprovoznění prvků MaR VZT jednotky včetně kabelových propojení mezi jednotkou a příslušenstvím včetně seřízení výkonů, uvedení do provozu a zaškolení obsluhy.  Cena zahrnuje také materiál na kabeláž mezi rozvodnicí a kondenzační jednotkou (AHU bo</t>
  </si>
  <si>
    <t>montáž a zprovoznění prvků MaR VZT jednotky včetně kabelových propojení mezi jednotkou a příslušenstvím včetně seřízení výkonů, uvedení do provozu a zaškolení obsluhy. Cena zahrnuje také materiál na kabeláž mezi rozvodnicí a kondenzační jednotkou (AHU bo</t>
  </si>
  <si>
    <t>R-4292229</t>
  </si>
  <si>
    <t>1.1 Kompaktní větrací jednotka-nástřešní provedení, přívod 2000m3/h, odvod 2000m3/h, Pstat.externí přívod 300Pa, odvod 150Pa, max.externí tlak při zachování průtoku 900Pa, deskový protiproudý rekuperátor 92% se 100% uzavíratelným obtokem (klapka na obtoku</t>
  </si>
  <si>
    <t>751721111</t>
  </si>
  <si>
    <t>Montáž klimatizační jednotky venkovní jednofázové napájení do 2 vnitřních jednotek</t>
  </si>
  <si>
    <t>R-4294125</t>
  </si>
  <si>
    <t>1.2 venkovní kondenzační jednotka, Inverter, Qch = 10,0 kW, Qch(max) =11,5 kW,  230 V/1-fáze/50 Hz, N = 3,10 kW, I = 12,1 A, Lw = 70 dB(A), Lp(1m) = 52 dB(A), chladivo R32, max.délka potrubí 50m, celoroční provoz</t>
  </si>
  <si>
    <t>ks</t>
  </si>
  <si>
    <t>R-4294117</t>
  </si>
  <si>
    <t>Plynulá regulace pro výměníky v AHU jednotkách včetně možnosti řízení VZT jedn. (ventilátoru + TK); beznapěťového kont. relé CHOD,PORUCHA, DEFROST; povolení chodu ON/OFF; blokování RC; exp. ventil je součástí venk. jedn., 0-10V, ovladač</t>
  </si>
  <si>
    <t>751791112</t>
  </si>
  <si>
    <t>Montáž napojovacího potrubí měděného předizolovaného, D mm (" x tl. stěny) 10 (3/8" x 0,8)</t>
  </si>
  <si>
    <t>751791114</t>
  </si>
  <si>
    <t>Montáž napojovacího potrubí měděného předizolovaného, D mm (" x tl. stěny) 16 (5/8" x 1,0)</t>
  </si>
  <si>
    <t>R-4294190</t>
  </si>
  <si>
    <t>Materiál pro rozvody chladiva. Zahrnuje předizolované  měděné potrubí pro chlazení včetně tvarovek a pájky pro tvrdé pájení, kaučukové tepelné izolace s UV ochranou, kotevních prvků, samolepící pásky atd.</t>
  </si>
  <si>
    <t>R-4294186</t>
  </si>
  <si>
    <t>Konzola pro uchycení venkovní klimatizační jednotky na fasádu. Nosnost do 200 kg</t>
  </si>
  <si>
    <t>pár</t>
  </si>
  <si>
    <t>751311302</t>
  </si>
  <si>
    <t>Montáž vyústí textilní kruhové, průměru přes 200 do 400 mm</t>
  </si>
  <si>
    <t>R-4296661</t>
  </si>
  <si>
    <t>1.3  Textilní vyústka tvar kruhový, Rozměr 315 mm, Celková délka 7800 mm, První konec Začátek, Druhý konec Zaslepení, Průtok 1000 m3/h, Použitelný přetlak 100 Pa, Tlaková ztráta třením = 1,3 Pa, Tkanina NMS - 100% polyester, nekonečné vlakno (multifilamen</t>
  </si>
  <si>
    <t>R-4296662</t>
  </si>
  <si>
    <t>1.4  Textilní vyústka tvar kruhový, Rozměr 315 mm, Celková délka 11600 mm, První konec Začátek, Druhý konec Zaslepení, Průtok 1000 m3/h, Použitelný přetlak 100 Pa, Tlaková ztráta třením = 1,3 Pa, Tkanina NMS - 100% polyester, nekonečné vlakno (multifilame</t>
  </si>
  <si>
    <t>751398023</t>
  </si>
  <si>
    <t>Montáž ostatních zařízení větrací mřížky stěnové, průřezu přes 0,100 do 0,150 m2</t>
  </si>
  <si>
    <t>R-4295645</t>
  </si>
  <si>
    <t>1.5  Stěnová mřížka uzavřená -rozteč listů 20mm rozmer 500x250- materiál tažené hliníkové profily s povrchovou úpravou přírodní elox</t>
  </si>
  <si>
    <t>751398052</t>
  </si>
  <si>
    <t>Montáž ostatních zařízení protidešťové žaluzie nebo žaluziové klapky na čtyřhranné potrubí, průřezu přes 0,150 do 0,300 m2</t>
  </si>
  <si>
    <t>R-4295138</t>
  </si>
  <si>
    <t>1.6  Protidešťová žaluzie 400x500 -materiál- ocelový pozinkovaný plech tř.11,  bez upevňovacíího rámu, se sítí proti vniknutí ptactva.</t>
  </si>
  <si>
    <t>R-4295143</t>
  </si>
  <si>
    <t>1.7  Protidešťová žaluzie 500x400 -materiál- ocelový pozinkovaný plech tř.11,  bez upevňovacíího rámu, se sítí proti vniknutí ptactva.</t>
  </si>
  <si>
    <t>751344122</t>
  </si>
  <si>
    <t>Montáž tlumičů hluku pro čtyřhranné potrubí, průřezu přes 0,150 do 0,300 m2</t>
  </si>
  <si>
    <t>R-4295524</t>
  </si>
  <si>
    <t>1.8 Tlumič hluku jádrový - buňka 200x500x1000 s náběhem a výběhem. Kostra z ocelového pozinkovaného plechu, absorpční výplň z nehořlavého zvukoizolačního materiálu krytého  děrovaným plechem.</t>
  </si>
  <si>
    <t>751344121</t>
  </si>
  <si>
    <t>Montáž tlumičů hluku pro čtyřhranné potrubí, průřezu do 0,150 m2</t>
  </si>
  <si>
    <t>R-4295522</t>
  </si>
  <si>
    <t>1.9 -Tlumič hluku jádrový - 200x300x1500 s náběhem a výběhem. Kostra z ocelového pozinkovaného plechu, absorpční výplň z nehořlavého zvukoizolačního materiálu krytého  děrovaným plechem. útlum tlumiče v rozsahu frekvencí 32 - 8000Hz :  4,1; 9,9; 14,4; 20,</t>
  </si>
  <si>
    <t>R-4295523</t>
  </si>
  <si>
    <t>1.10 -Tlumič hluku jádrový - 200x300x2000 s náběhem a výběhem. Kostra z ocelového pozinkovaného plechu, absorpční výplň z nehořlavého zvukoizolačního materiálu krytého  děrovaným plechem. útlum tlumiče v rozsahu frekvencí 32 - 8000Hz :  6,4; 14,9; 18,0; 2</t>
  </si>
  <si>
    <t>751510013</t>
  </si>
  <si>
    <t>Vzduchotechnické potrubí z pozinkovaného plechu čtyřhranné s přírubou, průřezu přes 0,07 do 0,13 m2</t>
  </si>
  <si>
    <t>Poznámka k položce:_x000D_
Poznámka k položce: Poznámka k souboru cen: 1. V cenách jsou započteny i náklady na dodání a montáž trub včetně tvarovek. 2. V cenách -0010 až -0023 jsou započteny i náklady na: a) dodání a osazení přírubových lišt, b) tmelení akrylátovým tmelem. 3. V cenách -0041 až -0053 nejsou započteny náklady na příruby, spoje jsou prováděné pomocí spojek.</t>
  </si>
  <si>
    <t>751510014</t>
  </si>
  <si>
    <t>Vzduchotechnické potrubí z pozinkovaného plechu čtyřhranné s přírubou, průřezu přes 0,13 do 0,28 m2</t>
  </si>
  <si>
    <t>751571034</t>
  </si>
  <si>
    <t>Závěs čtyřhranného potrubí na montovanou konstrukci z nosníku, kotvenou do betonu, průřezu potrubí přes 0,07 do 0,13 m2</t>
  </si>
  <si>
    <t>751571035</t>
  </si>
  <si>
    <t>Závěs čtyřhranného potrubí na montovanou konstrukci z nosníku, kotvenou do betonu, průřezu potrubí přes 0,13 do 0,28 m2</t>
  </si>
  <si>
    <t>R-751-990</t>
  </si>
  <si>
    <t>Protipožární izolace -izolace 2 menších částí VZT potrubí vedených nad podhledem m.č.1.15. Izolace VZT potrubí protipožární certifikovaným systém  -  Systém se skládá z minerálních izolačních desek s polepem al.folií , navařovacích trnů pro kotvení izolac</t>
  </si>
  <si>
    <t>Protipožární izolace -izolace 2 menších částí VZT potrubí vedených nad podhledem m.č.1.15. Izolace VZT potrubí protipožární certifikovaným systém - Systém se skládá z minerálních izolačních desek s polepem al.folií , navařovacích trnů pro kotvení izolac</t>
  </si>
  <si>
    <t>751581314</t>
  </si>
  <si>
    <t>Protipožární ochrana vzduchotechnického potrubí prostup čtyřhranného potrubí stěnou, průřezu potrubí přes 0,07 do 0,13 m2</t>
  </si>
  <si>
    <t>Poznámka k položce:_x000D_
Poznámka k položce: Poznámka k souboru cen: 1. V cenách -1111 až -1215 nejsou započteny náklady na zřízení závěsných konstrukcích. U dodatečného obkladu je nutno posoudit nosnost stávajících nosných konstrukcí. 2. Ceny prostupů -1311 až -1358 jsou uvažovány pro tloušťku stěny nebo stropu minimálně 100 mm a pro šířku spáry 25 mm.</t>
  </si>
  <si>
    <t>R-4299210</t>
  </si>
  <si>
    <t>Materiál  montážní doplňkový - všechny kovové prvky pozinkovány !</t>
  </si>
  <si>
    <t>R-4299215</t>
  </si>
  <si>
    <t>Materiál  spojovací a těsnící- kovové prvky zinkovány</t>
  </si>
  <si>
    <t>HZS2491</t>
  </si>
  <si>
    <t>Hodinové zúčtovací sazby profesí PSV  zednické výpomoci a pomocné práce PSV dělník zednických výpomocí</t>
  </si>
  <si>
    <t>Hodinové zúčtovací sazby profesí PSV zednické výpomoci a pomocné práce PSV dělník zednických výpomocí</t>
  </si>
  <si>
    <t>HZS3212</t>
  </si>
  <si>
    <t>Hodinové zúčtovací sazby montáží technologických zařízení  na stavebních objektech montér vzduchotechniky odborný</t>
  </si>
  <si>
    <t>Hodinové zúčtovací sazby montáží technologických zařízení na stavebních objektech montér vzduchotechniky odborný</t>
  </si>
  <si>
    <t>Poznámka k položce:_x000D_
Poznámka k položce: Poznámka k položce: Koordinace s ostatními profesemi Vyregulování a uvedení do provozu</t>
  </si>
  <si>
    <t>998751102</t>
  </si>
  <si>
    <t>Přesun hmot pro vzduchotechniku stanovený z hmotnosti přesunovaného materiálu vodorovná dopravní vzdálenost do 100 m v objektech výšky přes 12 do 24 m</t>
  </si>
  <si>
    <t>Poznámka k položce:_x000D_
Poznámka k položce: Poznámka k souboru cen: 1. Ceny pro přesun hmot stanovený z hmotnosti přesunovaného materiálu se používají tehdy, pokud je možné určit hmotnost za celý stavební díl. Do této hmotnosti se započítává i hmotnost materiálů oceňovaných ve specifikaci. 2. Pokud nelze jednoznačně stanovit hmotnost přesunovaných materiálů, lze pro výpočet přesunu hmot použít orientačně procentní sazbu. Touto sazbou se vynásobí rozpočtové náklady za celý stavební díl včetně nákladů na materiál ve specifikacích. 3. Příplatek k cenám -1181 pro přesun prováděný bez použití mechanizace, tj. za ztížených podmínek, lze použít pouze pro hmotnost materiálu, která se tímto způsobem skutečně přemísťuje.</t>
  </si>
  <si>
    <t>751-2</t>
  </si>
  <si>
    <t>Zařízení č.2 - Větrání chodby a kanceláře vedoucí</t>
  </si>
  <si>
    <t>751611121</t>
  </si>
  <si>
    <t>Montáž vzduchotechnické jednotky s rekuperací tepla podstropní s výměnou vzduchu do 1 000 m3/h</t>
  </si>
  <si>
    <t>R-4292222</t>
  </si>
  <si>
    <t>2.1 Kompaktní větrací jednotka podstropní- přívod 440m3/h-150Pa, odvod 440m3/h-100Pa, Max.Pstat. externí  při daném průtoku =450Pa, deskový protiproudý rekuperátor 88,4% se 100% uzavíratelným obtokem (klapka na obtoku i rekuperátoru), filtrace  M5 odvod,</t>
  </si>
  <si>
    <t>R-7512219.1</t>
  </si>
  <si>
    <t>montáž a zprovoznění prvků MaR VZT jednotky včetně kabelových propojení mezi jednotkou a příslušenstvím včetně seřízení výkonů, uvedení do provozu a zaškolení obsluhy.  Cena zahrnuje také materiál na kabeláž mezi rozvodnicí, VZT jednotkou a mezi rozvodnic</t>
  </si>
  <si>
    <t>montáž a zprovoznění prvků MaR VZT jednotky včetně kabelových propojení mezi jednotkou a příslušenstvím včetně seřízení výkonů, uvedení do provozu a zaškolení obsluhy. Cena zahrnuje také materiál na kabeláž mezi rozvodnicí, VZT jednotkou a mezi rozvodnic</t>
  </si>
  <si>
    <t>751322011</t>
  </si>
  <si>
    <t>Montáž talířových ventilů, anemostatů, dýz talířového ventilu, průměru do 100 mm</t>
  </si>
  <si>
    <t>R-4296154</t>
  </si>
  <si>
    <t>přívodní/odvodní stropní difuzor s nastavitelnou kruhovou bíle lakovanou čelní deskou  je vyrobený z pozinkovaného ocelového plechu s práškovým nátěrem. Štěrbina je plynule nastavitelná  0-30mm pomocí otočné čelní desky.</t>
  </si>
  <si>
    <t>R-4296138</t>
  </si>
  <si>
    <t>montážní rámeček pro ventil 100</t>
  </si>
  <si>
    <t>751311092</t>
  </si>
  <si>
    <t>Montáž vyústí čtyřhranné do čtyřhranného potrubí, průřezu přes 0,040 do 0,080 m2</t>
  </si>
  <si>
    <t>R-4296308</t>
  </si>
  <si>
    <t>2.3  Vyústka na kruhové potrubí  625x85 dvouřadá s regulací R3, Rámy vyústek a regulace jsou vyrobeny z ocelového pozinkovaného plechu. Otočné listy jsou vyrobeny z hliníkových tažených profilů v povrchové úpravě přírodní elox.</t>
  </si>
  <si>
    <t>751691111</t>
  </si>
  <si>
    <t>Zaregulování systému vzduchotechnického zařízení za 1 koncový (distribuční) prvek</t>
  </si>
  <si>
    <t>751398041</t>
  </si>
  <si>
    <t>Montáž ostatních zařízení protidešťové žaluzie nebo žaluziové klapky na kruhové potrubí, průměru do 300 mm</t>
  </si>
  <si>
    <t>R-4295105</t>
  </si>
  <si>
    <t>2.4 -Protidešťová žaluzie pro otvor d=250mm, rám a pevné lamely z plastu, barva šedá,</t>
  </si>
  <si>
    <t>R-4295215</t>
  </si>
  <si>
    <t>2.5 Žaluziová klapka samotížná pro otvor d200mm, rám a lamely z plastu, barva šedá</t>
  </si>
  <si>
    <t>751398022</t>
  </si>
  <si>
    <t>Montáž ostatních zařízení větrací mřížky stěnové, průřezu přes 0,04 do 0,100 m2</t>
  </si>
  <si>
    <t>R-4295637</t>
  </si>
  <si>
    <t>2.6 Stěnová mřížka uzavřená -rozteč listů 20mm rozměr 300x200- materiál tažené hliníkové profily s povrchovou úpravou přírodní elox</t>
  </si>
  <si>
    <t>751344112</t>
  </si>
  <si>
    <t>Montáž tlumičů hluku pro kruhové potrubí, průměru přes 100 do 200 mm</t>
  </si>
  <si>
    <t>R-4295513</t>
  </si>
  <si>
    <t>2.7 Tlumič se skládá z netkané vnitřní hadice z polypropylenu, izolace ze skelných vláken tloušťky 25 mm a vnějšího pláště z laminovaného hliníku/polyesteru odolného proti roztržení. Vnitřní hadice je hydrofobní a antibakteriální. Hrdla tlumiče z pozinkov</t>
  </si>
  <si>
    <t>751537111</t>
  </si>
  <si>
    <t>Montáž kruhového potrubí ohebného izolovaného minerální vatou z Al laminátu, průměru do 100 mm</t>
  </si>
  <si>
    <t>R-4298611</t>
  </si>
  <si>
    <t>2.8  Trouba ohebná hlukově tlumící-DN100 - izolované ohebné flexibilní potrubí z lehkého laminátu. Flexibilní potrubí se skládá z perforované vnitřní hadice, izolace ze skelných vláken tloušťky 25 mm a vnějšího obalu. Izolované flexibilní potrubí  splňuje</t>
  </si>
  <si>
    <t>bm</t>
  </si>
  <si>
    <t>751514679</t>
  </si>
  <si>
    <t>Montáž škrtící klapky nebo zpětné klapky do plechového potrubí kruhové bez příruby, průměru přes 100 do 200 mm</t>
  </si>
  <si>
    <t>R-4293155</t>
  </si>
  <si>
    <t>2.9  Klapka jednolistová kruhová DN 200, ruční ovládání. Těleso klapky i list jsou vyrobeny z pozinkovaného plechu, čepy listu jsou ocelové. Provedení na spiro potrubí  s břitovým gumovým těsněním.</t>
  </si>
  <si>
    <t>751510012</t>
  </si>
  <si>
    <t>Vzduchotechnické potrubí z pozinkovaného plechu čtyřhranné s přírubou, průřezu přes 0,03 do 0,07 m2</t>
  </si>
  <si>
    <t>751510041</t>
  </si>
  <si>
    <t>Vzduchotechnické potrubí z pozinkovaného plechu kruhové, trouba spirálně vinutá bez příruby, průměru do 100 mm</t>
  </si>
  <si>
    <t>751510042</t>
  </si>
  <si>
    <t>Vzduchotechnické potrubí z pozinkovaného plechu kruhové, trouba spirálně vinutá bez příruby, průměru přes 100 do 200 mm</t>
  </si>
  <si>
    <t>751572101</t>
  </si>
  <si>
    <t>Závěs kruhového potrubí pomocí objímky, kotvené do betonu průměru potrubí do 100 mm</t>
  </si>
  <si>
    <t>751572102</t>
  </si>
  <si>
    <t>Závěs kruhového potrubí pomocí objímky, kotvené do betonu průměru potrubí přes 100 do 200 mm</t>
  </si>
  <si>
    <t>R-7519128</t>
  </si>
  <si>
    <t>montáž izolačních návleků do průměru 200</t>
  </si>
  <si>
    <t>R-4299128</t>
  </si>
  <si>
    <t>Tepelně izolační návlek pro izolaci kruhového potrubí průměru 200mm, síla tepelně izolační minerální rohože 25mm, vnější vrstva hliníkový laminát.</t>
  </si>
  <si>
    <t>R-4299216</t>
  </si>
  <si>
    <t>Kovová stahovací páska se sponou QIP110 pro průměry do 110mm. Materiál  spojovací a těsnící- kovové prvky zinkovány</t>
  </si>
  <si>
    <t>751-3</t>
  </si>
  <si>
    <t>Zařízení č.3 - větrání sociálních zařízení</t>
  </si>
  <si>
    <t>751111271</t>
  </si>
  <si>
    <t>Montáž ventilátoru axiálního středotlakého potrubního základního, průměru do 200 mm</t>
  </si>
  <si>
    <t>R-4291422</t>
  </si>
  <si>
    <t>3.2  Radiální ventilátor do kruhového potrubí velikost d125   Qv jmen.=380m3/h při Pst=0Pa, 230V-65W-0.50A, 2800ot/min., snížením otáček nastavit na Qv skut.=250m3/h při skutečné tlakové ztrátě. EC motor s tepelnou a elektronickou ochranou proti přetížení</t>
  </si>
  <si>
    <t>R-4296111</t>
  </si>
  <si>
    <t>3.3  Kovový talířový ventil pro odvod vzduchu průměr 100, barva bílá</t>
  </si>
  <si>
    <t>751322012</t>
  </si>
  <si>
    <t>Montáž talířových ventilů, anemostatů, dýz talířového ventilu, průměru přes 100 do 200 mm</t>
  </si>
  <si>
    <t>R-4296112</t>
  </si>
  <si>
    <t>3.4  Kovový talířový ventil pro odvod vzduchu průměr 125, barva bílá</t>
  </si>
  <si>
    <t>751514776</t>
  </si>
  <si>
    <t>Montáž protidešťové stříšky nebo výfukové hlavice do plechového potrubí kruhové bez příruby, průměru přes 100 do 200 mm</t>
  </si>
  <si>
    <t>R-4295422</t>
  </si>
  <si>
    <t>3.7  Hlavice výfuková nebo sací, tvarově srovnatelná s hlavicí CAGI bez příruby pro potrubí Spiro  pro průměr 125mm, materiál ocelový pozinkovaný plech,  povrchová úprava šedý komaxit</t>
  </si>
  <si>
    <t>R-7515411</t>
  </si>
  <si>
    <t>Montáž střešního prostupu plechového potrubí přes šikmou střechu, průměru přes do 100 mm. Cena zahrnuje také změření skutečného sklonu střechy před zadáním do výroby</t>
  </si>
  <si>
    <t>R-4295464.1</t>
  </si>
  <si>
    <t>3.8  Střešní průchod pro rovnou střechu  spád do 5° včetně protidešťové objímky  pro průměr 125mm, materiál ocelový pozinkovaný plech, povrchová úprava šedý komaxit</t>
  </si>
  <si>
    <t>D.1.4b - Zařízení zdravotnické</t>
  </si>
  <si>
    <t xml:space="preserve">    721 - Zdravotechnika - vnitřní kanalizace</t>
  </si>
  <si>
    <t xml:space="preserve">    722 - Zdravotechnika - vnitřní vodovod</t>
  </si>
  <si>
    <t xml:space="preserve">    723 - Zdravotechnika - vnitřní plynovod</t>
  </si>
  <si>
    <t xml:space="preserve">    725 - Zdravotechnika - zařizovací předměty</t>
  </si>
  <si>
    <t>721</t>
  </si>
  <si>
    <t>Zdravotechnika - vnitřní kanalizace</t>
  </si>
  <si>
    <t>721173401</t>
  </si>
  <si>
    <t>Potrubí kanalizační z PVC SN 4 svodné DN 110</t>
  </si>
  <si>
    <t>721173402</t>
  </si>
  <si>
    <t>Potrubí kanalizační z PVC SN 4 svodné DN 125</t>
  </si>
  <si>
    <t>721173403</t>
  </si>
  <si>
    <t>Potrubí kanalizační z PVC SN 4 svodné DN 160</t>
  </si>
  <si>
    <t>721174024</t>
  </si>
  <si>
    <t>Potrubí kanalizační z PP odpadní DN 75</t>
  </si>
  <si>
    <t>721174025</t>
  </si>
  <si>
    <t>Potrubí kanalizační z PP odpadní DN 110</t>
  </si>
  <si>
    <t>721174042</t>
  </si>
  <si>
    <t>Potrubí kanalizační z PP připojovací dn 32, DN 40</t>
  </si>
  <si>
    <t>721174043</t>
  </si>
  <si>
    <t>Potrubí kanalizační z PP připojovací DN 50</t>
  </si>
  <si>
    <t>721175112</t>
  </si>
  <si>
    <t>Potrubí kanalizační z PP odpadní vysoce odhlučněné třívrstvé DN 110</t>
  </si>
  <si>
    <t>721175113</t>
  </si>
  <si>
    <t>Potrubí kanalizační z PP odpadní vysoce odhlučněné třívrstvé DN 125</t>
  </si>
  <si>
    <t>722181245</t>
  </si>
  <si>
    <t>Ochrana vodovodního potrubí přilepenými termoizolačními trubicemi z PE tl přes 13 do 20 mm DN přes 89 do 110 mm</t>
  </si>
  <si>
    <t>722181246</t>
  </si>
  <si>
    <t>Ochrana vodovodního potrubí přilepenými termoizolačními trubicemi z PE tl přes 13 do 20 mm DN přes 110 mm</t>
  </si>
  <si>
    <t>721194104</t>
  </si>
  <si>
    <t>Vyvedení a upevnění odpadních výpustek DN 40</t>
  </si>
  <si>
    <t>721194105</t>
  </si>
  <si>
    <t>Vyvedení a upevnění odpadních výpustek DN 50</t>
  </si>
  <si>
    <t>721171915</t>
  </si>
  <si>
    <t>Potrubí z PP propojení potrubí DN 110</t>
  </si>
  <si>
    <t>721171917</t>
  </si>
  <si>
    <t>Potrubí z PP propojení potrubí DN 160</t>
  </si>
  <si>
    <t>721110806</t>
  </si>
  <si>
    <t>Demontáž potrubí kameninové do DN 200</t>
  </si>
  <si>
    <t>721290821</t>
  </si>
  <si>
    <t>Přemístění vnitrostaveništní demontovaných hmot vnitřní kanalizace v objektech výšky do 6 m</t>
  </si>
  <si>
    <t>721226513</t>
  </si>
  <si>
    <t>Zápachová uzávěrka podomítková pro pračku a myčku DN 40/50 s přípojem vody</t>
  </si>
  <si>
    <t>721000001</t>
  </si>
  <si>
    <t>Sifon se zápach.uzávěrkou a mechanickou zápach.uzávěrkou</t>
  </si>
  <si>
    <t>721000002</t>
  </si>
  <si>
    <t>Sifon pro odvod kondenzátu od VZT podomítkový</t>
  </si>
  <si>
    <t>721000003</t>
  </si>
  <si>
    <t>Svislý střešní vtok DN100 s vtokovou mřížkou, s integrovanou PVC manžetou, s elek.ohřevem</t>
  </si>
  <si>
    <t>721000004</t>
  </si>
  <si>
    <t>Svislý střešní vtok DN125, s vtokovou mřížkou, s integrovanou PVC manžetou a elek.ohřevem</t>
  </si>
  <si>
    <t>721239114</t>
  </si>
  <si>
    <t>Montáž střešního vtoku svislý odtok do DN 160 ostatní typ</t>
  </si>
  <si>
    <t>¨kus</t>
  </si>
  <si>
    <t>721000006</t>
  </si>
  <si>
    <t>Šachta kanal.plastová 425/160 (šachtové dno, roura  DN425, poklop s teleskop.rourou)</t>
  </si>
  <si>
    <t>soubor</t>
  </si>
  <si>
    <t>Šachta kanal.plastová 425/160 (šachtové dno, roura DN425, poklop s teleskop.rourou)</t>
  </si>
  <si>
    <t>721000007</t>
  </si>
  <si>
    <t>Montáž plastové šachty</t>
  </si>
  <si>
    <t>721273152</t>
  </si>
  <si>
    <t>Hlavice ventilační polypropylen PP DN 75</t>
  </si>
  <si>
    <t>721273153</t>
  </si>
  <si>
    <t>Hlavice ventilační polypropylen PP DN 110</t>
  </si>
  <si>
    <t>721290111</t>
  </si>
  <si>
    <t>Zkouška těsnosti potrubí kanalizace vodou do DN 125</t>
  </si>
  <si>
    <t>721290112</t>
  </si>
  <si>
    <t>Zkouška těsnosti potrubí kanalizace vodou DN 150/DN 200</t>
  </si>
  <si>
    <t>998721101</t>
  </si>
  <si>
    <t>Přesun hmot tonážní pro vnitřní kanalizace v objektech v do 6 m</t>
  </si>
  <si>
    <t>Zdravotechnika - vnitřní vodovod</t>
  </si>
  <si>
    <t>722175002</t>
  </si>
  <si>
    <t>Potrubí vodovodní plastové PP-RCT svar polyfúze D 20x2,8 mm</t>
  </si>
  <si>
    <t>722175003</t>
  </si>
  <si>
    <t>Potrubí vodovodní plastové PP-RCT svar polyfúze D 25x3,5 mm</t>
  </si>
  <si>
    <t>722175004</t>
  </si>
  <si>
    <t>Potrubí vodovodní plastové PP-RCT svar polyfúze D 32x4,4 mm</t>
  </si>
  <si>
    <t>722176114</t>
  </si>
  <si>
    <t>Montáž potrubí plastové spojované svary polyfuzně D přes 22 do 32 mm</t>
  </si>
  <si>
    <t>722000001</t>
  </si>
  <si>
    <t>PE Trubka 32mm x 3,0 / 25m PE 80 SDR 11 / 1,25 MPa</t>
  </si>
  <si>
    <t>723150367</t>
  </si>
  <si>
    <t>Chránička D 57x3,2 mm</t>
  </si>
  <si>
    <t>722000002</t>
  </si>
  <si>
    <t>Identifikační vodič + výstražná folie nad vodov.potrubím</t>
  </si>
  <si>
    <t>722181231</t>
  </si>
  <si>
    <t>Ochrana vodovodního potrubí přilepenými termoizolačními trubicemi z PE tl přes 9 do 13 mm DN do 22 mm</t>
  </si>
  <si>
    <t>722181232</t>
  </si>
  <si>
    <t>Ochrana vodovodního potrubí přilepenými termoizolačními trubicemi z PE tl přes 9 do 13 mm DN přes 22 do 45 mm</t>
  </si>
  <si>
    <t>722190401</t>
  </si>
  <si>
    <t>Vyvedení a upevnění výpustku do DN 25</t>
  </si>
  <si>
    <t>722220111</t>
  </si>
  <si>
    <t>Nástěnka pro výtokový ventil G 1/2 s jedním závitem</t>
  </si>
  <si>
    <t>722131912</t>
  </si>
  <si>
    <t>Potrubí pozinkované závitové vsazení odbočky do potrubí DN 20</t>
  </si>
  <si>
    <t>722131913</t>
  </si>
  <si>
    <t>Potrubí pozinkované závitové vsazení odbočky do potrubí DN 25</t>
  </si>
  <si>
    <t>722131933</t>
  </si>
  <si>
    <t>Potrubí pozinkované závitové propojení potrubí DN 25</t>
  </si>
  <si>
    <t>722221134</t>
  </si>
  <si>
    <t>Ventil vypouštěcí G 1/2 s jedním závitem</t>
  </si>
  <si>
    <t>722230102</t>
  </si>
  <si>
    <t>Ventil přímý G 3/4 se dvěma závity</t>
  </si>
  <si>
    <t>722230103</t>
  </si>
  <si>
    <t>Ventil přímý G 1 se dvěma závity</t>
  </si>
  <si>
    <t>722230111</t>
  </si>
  <si>
    <t>Ventil přímý G 1/2" s odvodněním a dvěma závity</t>
  </si>
  <si>
    <t>722190901</t>
  </si>
  <si>
    <t>Uzavření nebo otevření vodovodního potrubí při opravách</t>
  </si>
  <si>
    <t>722290226</t>
  </si>
  <si>
    <t>Zkouška těsnosti vodovodního potrubí závitového do DN 50</t>
  </si>
  <si>
    <t>722290234</t>
  </si>
  <si>
    <t>Proplach a dezinfekce vodovodního potrubí do DN 80</t>
  </si>
  <si>
    <t>998722101</t>
  </si>
  <si>
    <t>Přesun hmot tonážní tonážní pro vnitřní vodovod v objektech v do 6 m</t>
  </si>
  <si>
    <t>723</t>
  </si>
  <si>
    <t>Zdravotechnika - vnitřní plynovod</t>
  </si>
  <si>
    <t>723150366</t>
  </si>
  <si>
    <t>Chránička D 44,5x3,2 mm</t>
  </si>
  <si>
    <t>727111001</t>
  </si>
  <si>
    <t>Trubní ucpávka ocelového potrubí bez izolace DN 25 stěnou tl 100 mm požární odolnost EI 120</t>
  </si>
  <si>
    <t>998723101</t>
  </si>
  <si>
    <t>Přesun hmot tonážní pro vnitřní plynovod v objektech v do 6 m</t>
  </si>
  <si>
    <t>725</t>
  </si>
  <si>
    <t>Zdravotechnika - zařizovací předměty</t>
  </si>
  <si>
    <t>725211661</t>
  </si>
  <si>
    <t>Umyvadlo keramické bílé zápustné šířky 560 mm připevněné do desky</t>
  </si>
  <si>
    <t>725532101</t>
  </si>
  <si>
    <t>Elektrický ohřívač zásobníkový akumulační závěsný svislý 10 l / 2 kW</t>
  </si>
  <si>
    <t>725535211</t>
  </si>
  <si>
    <t>Ventil pojistný G 1/2</t>
  </si>
  <si>
    <t>725813111</t>
  </si>
  <si>
    <t>Ventil rohový bez připojovací trubičky nebo flexi hadičky G 1/2</t>
  </si>
  <si>
    <t>725821325</t>
  </si>
  <si>
    <t>Baterie dřezová stojánková páková s otáčivým kulatým ústím a délkou ramínka 220 mm</t>
  </si>
  <si>
    <t>725822611</t>
  </si>
  <si>
    <t>Baterie umyvadlové stojánkové pákové bez výpusti</t>
  </si>
  <si>
    <t>725980121</t>
  </si>
  <si>
    <t>Dvířka 15/15</t>
  </si>
  <si>
    <t>998725101</t>
  </si>
  <si>
    <t>Přesun hmot tonážní pro zařizovací předměty v objektech v do 6 m</t>
  </si>
  <si>
    <t>D.1.4c - Zařízení pro vytápění</t>
  </si>
  <si>
    <t>713 - Izolace tepelné</t>
  </si>
  <si>
    <t>733 - Ústřední vytápění - rozvodné potrubí</t>
  </si>
  <si>
    <t>734 - Ústřední vytápění - armatury</t>
  </si>
  <si>
    <t>735 - Ústřední vytápění - otopná tělesa</t>
  </si>
  <si>
    <t>722182011RT1</t>
  </si>
  <si>
    <t>Montáž izolač.skruží na potrubí přímé DN 25,páska lepicí páska, sponky ve specifikaci</t>
  </si>
  <si>
    <t>283771433</t>
  </si>
  <si>
    <t>Trubice izolační 15x20 mm</t>
  </si>
  <si>
    <t>Poznámka k položce:_x000D_
Poznámka k položce: Termoizolační trubice z pěnového polyetylenu s uzavřenou buněčnou strukturou.</t>
  </si>
  <si>
    <t>28377146</t>
  </si>
  <si>
    <t>Trubice izolační 18x20 mm</t>
  </si>
  <si>
    <t>283771484</t>
  </si>
  <si>
    <t>Trubice izolační 22x20 mm</t>
  </si>
  <si>
    <t>998713201R00</t>
  </si>
  <si>
    <t>Přesun hmot pro izolace tepelné, výšky do 6 m</t>
  </si>
  <si>
    <t>Poznámka k položce:_x000D_
Poznámka k položce: .</t>
  </si>
  <si>
    <t>733</t>
  </si>
  <si>
    <t>Ústřední vytápění - rozvodné potrubí</t>
  </si>
  <si>
    <t>733110806R00</t>
  </si>
  <si>
    <t>Demontáž potrubí ocelového závitového do DN 15-32</t>
  </si>
  <si>
    <t>733160801R00</t>
  </si>
  <si>
    <t>Demontáž potrubí z měděných trubek D 28 mm</t>
  </si>
  <si>
    <t>733163102R00</t>
  </si>
  <si>
    <t>Potrubí z měděných trubek vytápění D 15 x 1,0 mm</t>
  </si>
  <si>
    <t>733163103R00</t>
  </si>
  <si>
    <t>Potrubí z měděných trubek vytápění D 18 x 1,0 mm</t>
  </si>
  <si>
    <t>733163104R00</t>
  </si>
  <si>
    <t>Potrubí z měděných trubek vytápění D 22 x 1 ,0mm</t>
  </si>
  <si>
    <t>733191914R00</t>
  </si>
  <si>
    <t>Zaslepení potrubí zkováním a zavařením DN 20</t>
  </si>
  <si>
    <t>733191923R00</t>
  </si>
  <si>
    <t>Navaření odbočky na potrubí,DN odbočky 15</t>
  </si>
  <si>
    <t>733191924R00</t>
  </si>
  <si>
    <t>Navaření odbočky na potrubí,DN odbočky 20</t>
  </si>
  <si>
    <t>733224222U00</t>
  </si>
  <si>
    <t>Přípl potr Cu přípojka D 15/1</t>
  </si>
  <si>
    <t>733224223U00</t>
  </si>
  <si>
    <t>Přípl potr Cu přípojka D 18/1</t>
  </si>
  <si>
    <t>733224224U00</t>
  </si>
  <si>
    <t>Přípl potr Cu přípojka D 22/1</t>
  </si>
  <si>
    <t>733291101U00</t>
  </si>
  <si>
    <t>Zkouška těsnosti potrubí Cu -D 35</t>
  </si>
  <si>
    <t>733291902U00</t>
  </si>
  <si>
    <t>Oprava propojení potrubí Cu D 15</t>
  </si>
  <si>
    <t>733292903U00</t>
  </si>
  <si>
    <t>Zaslepení Cu potrubí do D 18</t>
  </si>
  <si>
    <t>733890803R00</t>
  </si>
  <si>
    <t>Přemístění vybouraných hmot - potrubí, H 6 - 24 m</t>
  </si>
  <si>
    <t>998733201R00</t>
  </si>
  <si>
    <t>Přesun hmot pro rozvody potrubí, výšky do 6 m</t>
  </si>
  <si>
    <t>734</t>
  </si>
  <si>
    <t>Ústřední vytápění - armatury</t>
  </si>
  <si>
    <t>734200811R00</t>
  </si>
  <si>
    <t>Demontáž armatur s 1závitem do G 1/2</t>
  </si>
  <si>
    <t>734200821R00</t>
  </si>
  <si>
    <t>Demontáž armatur se 2závity do G 1/2</t>
  </si>
  <si>
    <t>734261401RZ3</t>
  </si>
  <si>
    <t>Arm roh,přím, G1/2x15 EK přípoj radiátoru VK vč.montáže</t>
  </si>
  <si>
    <t>734261409T00</t>
  </si>
  <si>
    <t>Mtž - spoj eurokonus 15 vč.materiálu</t>
  </si>
  <si>
    <t>734291972R00</t>
  </si>
  <si>
    <t>Hlavice ovládání term.ventilů termostatické TR 2</t>
  </si>
  <si>
    <t>Poznámka k položce:_x000D_
Poznámka k položce: s vestavěným čidlem.</t>
  </si>
  <si>
    <t>734291973R00</t>
  </si>
  <si>
    <t>Hlavice ovládání term.ventilů termostatické pro VK</t>
  </si>
  <si>
    <t>5511356971.RZZ</t>
  </si>
  <si>
    <t>Kohout kulový vypouštěcí 1/2"</t>
  </si>
  <si>
    <t>5512001441.RZZ</t>
  </si>
  <si>
    <t>Šroubení mosazné 1/2"</t>
  </si>
  <si>
    <t>734890801R00</t>
  </si>
  <si>
    <t>Přemístění demontovaných hmot - armatur, H do 6 m</t>
  </si>
  <si>
    <t>998734201R00</t>
  </si>
  <si>
    <t>Přesun hmot pro armatury, výšky do 6 m</t>
  </si>
  <si>
    <t>735</t>
  </si>
  <si>
    <t>Ústřední vytápění - otopná tělesa</t>
  </si>
  <si>
    <t>735000912R00</t>
  </si>
  <si>
    <t>Oprava-vyregulování ventilů s termost.ovládáním</t>
  </si>
  <si>
    <t>735151821R00</t>
  </si>
  <si>
    <t>Demontáž otopných těles panelových 2řadých,1500 mm</t>
  </si>
  <si>
    <t>735151831R00</t>
  </si>
  <si>
    <t>Demontáž otopných těles panelových 3řadých,1500 mm</t>
  </si>
  <si>
    <t>735159230R00</t>
  </si>
  <si>
    <t>Montáž panelových těles 2řadých do délky 1980 mm</t>
  </si>
  <si>
    <t>735159330R00</t>
  </si>
  <si>
    <t>Montáž panelových těles 3řadých do délky 1980 mm</t>
  </si>
  <si>
    <t>735191903R00</t>
  </si>
  <si>
    <t>Propláchnutí otopných těles ocel., nebo Al</t>
  </si>
  <si>
    <t>735191910R00</t>
  </si>
  <si>
    <t>Napuštění vody do otopného systému - bez kotle</t>
  </si>
  <si>
    <t>735192923R00</t>
  </si>
  <si>
    <t>Zpětná montáž otop.těles panel.2řadých,1500 mm</t>
  </si>
  <si>
    <t>735291800R00</t>
  </si>
  <si>
    <t>Demontáž konzol otopných těles do odpadu</t>
  </si>
  <si>
    <t>735494811R00</t>
  </si>
  <si>
    <t>Vypuštění vody z otopných těles</t>
  </si>
  <si>
    <t>735890801R00</t>
  </si>
  <si>
    <t>Přemístění demont. hmot - otop. těles, H do 6 m</t>
  </si>
  <si>
    <t>48458694</t>
  </si>
  <si>
    <t>Těleso otop.des. VK typ22 v.900 dl.1000</t>
  </si>
  <si>
    <t>Těleso otop.des. v.900 dl.1000</t>
  </si>
  <si>
    <t>48458696</t>
  </si>
  <si>
    <t>Těleso otop.des.v.900 dl.1200</t>
  </si>
  <si>
    <t>Těleso otop.des. v.900 dl.1200</t>
  </si>
  <si>
    <t>48458697</t>
  </si>
  <si>
    <t>Těleso otop.des. v.900 dl.1400</t>
  </si>
  <si>
    <t>48458726</t>
  </si>
  <si>
    <t>Těleso otop.des.  v.400 dl.1600</t>
  </si>
  <si>
    <t>Těleso otop.des. v.400 dl.1600</t>
  </si>
  <si>
    <t>2+1</t>
  </si>
  <si>
    <t>998735201R00</t>
  </si>
  <si>
    <t>Přesun hmot pro otopná tělesa, výšky do 6 m</t>
  </si>
  <si>
    <t>904      R00</t>
  </si>
  <si>
    <t>Hzs-zkousky v ramci montaz.praci</t>
  </si>
  <si>
    <t>h</t>
  </si>
  <si>
    <t>D.1.4d - Zařízení silnoprodé elektrotechniky</t>
  </si>
  <si>
    <t>Soupis:</t>
  </si>
  <si>
    <t>01 - Zařízení silnoprodé elektrotechniky</t>
  </si>
  <si>
    <t xml:space="preserve">    740 - Elektromontáže - zkoušky a revize</t>
  </si>
  <si>
    <t xml:space="preserve">    741 - Elektroinstalace - silnoproud</t>
  </si>
  <si>
    <t xml:space="preserve">    742 - Elektroinstalace - slaboproud</t>
  </si>
  <si>
    <t xml:space="preserve">    750 - Elektromontáže - rozvaděče</t>
  </si>
  <si>
    <t xml:space="preserve">    001 - HOP, POP</t>
  </si>
  <si>
    <t xml:space="preserve">    002 - Doplnění a úpravy rozváděče R1</t>
  </si>
  <si>
    <t xml:space="preserve">    003 - Rozváděč R1.1</t>
  </si>
  <si>
    <t>HZS - Hodinové zúčtovací sazby</t>
  </si>
  <si>
    <t>VRN - Vedlejší rozpočtové náklady</t>
  </si>
  <si>
    <t xml:space="preserve">    VRN1 - Průzkumné, geodetické a projektové práce</t>
  </si>
  <si>
    <t xml:space="preserve">    VRN6 - Územní vlivy</t>
  </si>
  <si>
    <t xml:space="preserve">    VRN8 - Přesun stavebních kapacit</t>
  </si>
  <si>
    <t xml:space="preserve">    VRN9 - Ostatní náklady</t>
  </si>
  <si>
    <t>740</t>
  </si>
  <si>
    <t>Elektromontáže - zkoušky a revize</t>
  </si>
  <si>
    <t>741810002</t>
  </si>
  <si>
    <t>Celková prohlídka elektrického rozvodu a zařízení přes 100 000 do 500 000,- Kč</t>
  </si>
  <si>
    <t>Zkoušky a prohlídky elektrických rozvodů a zařízení celková prohlídka a vyhotovení revizní zprávy pro objem montážních prací přes 100 do 500 tis. Kč</t>
  </si>
  <si>
    <t>Poznámka k položce:_x000D_
Poznámka k položce: prohlídka a vyhotovení revizní zprávy pro objem montážních prací přes 100 do 500 tis. Kč</t>
  </si>
  <si>
    <t>741</t>
  </si>
  <si>
    <t>Elektroinstalace - silnoproud</t>
  </si>
  <si>
    <t>741112001</t>
  </si>
  <si>
    <t>Montáž krabice zapuštěná plastová kruhová</t>
  </si>
  <si>
    <t>Montáž krabic elektroinstalačních bez napojení na trubky a lišty, demontáže a montáže víčka a přístroje protahovacích nebo odbočných zapuštěných plastových kruhových</t>
  </si>
  <si>
    <t xml:space="preserve">odstranění položek pro WC imobilní </t>
  </si>
  <si>
    <t>20-3</t>
  </si>
  <si>
    <t>99924010030</t>
  </si>
  <si>
    <t>krabice KU 68-1902-KA</t>
  </si>
  <si>
    <t>741112061</t>
  </si>
  <si>
    <t>Montáž krabice přístrojová zapuštěná plastová kruhová</t>
  </si>
  <si>
    <t>Montáž krabic elektroinstalačních bez napojení na trubky a lišty, demontáže a montáže víčka a přístroje přístrojových zapuštěných plastových kruhových</t>
  </si>
  <si>
    <t>46+1</t>
  </si>
  <si>
    <t>99924010020</t>
  </si>
  <si>
    <t>krabice KU 68-1901-KA</t>
  </si>
  <si>
    <t>40+6</t>
  </si>
  <si>
    <t>99924010085</t>
  </si>
  <si>
    <t>krabice KPR 68-KA hluboká</t>
  </si>
  <si>
    <t>2-1</t>
  </si>
  <si>
    <t>741112101</t>
  </si>
  <si>
    <t>Montáž rozvodka zapuštěná plastová kruhová</t>
  </si>
  <si>
    <t>Montáž krabic elektroinstalačních bez napojení na trubky a lišty, demontáže a montáže víčka a přístroje rozvodek se zapojením vodičů na svorkovnici zapuštěných plastových kruhových</t>
  </si>
  <si>
    <t>30-2</t>
  </si>
  <si>
    <t>99924010052</t>
  </si>
  <si>
    <t>krabice KU 68/2-1903 6400-221 univerzální, víčko, svorkovnice</t>
  </si>
  <si>
    <t>741112301</t>
  </si>
  <si>
    <t>Montáž rozvodka pancéřová plastová čtyřhranná 120x120 mm</t>
  </si>
  <si>
    <t>Montáž krabic pancéřových bez napojení na trubky a lišty a demontáže a montáže víčka rozvodek se zapojením vodičů na svorkovnici plastových čtyřhranných, vel. 117x117 mm</t>
  </si>
  <si>
    <t>99995280881</t>
  </si>
  <si>
    <t>krabice KSK 100-KA sv.šedá</t>
  </si>
  <si>
    <t>99995298576</t>
  </si>
  <si>
    <t>svorkovnice S-KSK 1-KB do krabic KSK 5-polová</t>
  </si>
  <si>
    <t>741122011</t>
  </si>
  <si>
    <t>Montáž kabel Cu bez ukončení uložený pod omítku plný kulatý 2x1,5 až 2,5 mm2 (např. CYKY)</t>
  </si>
  <si>
    <t>Montáž kabelů měděných bez ukončení uložených pod omítku plných kulatých (např. CYKY), počtu a průřezu žil 2x1,5 až 2,5 mm2</t>
  </si>
  <si>
    <t>99903000110</t>
  </si>
  <si>
    <t>kabel CYKY-O 2x1,5</t>
  </si>
  <si>
    <t>741122016</t>
  </si>
  <si>
    <t>Montáž kabel Cu bez ukončení uložený pod omítku plný kulatý 3x2,5 až 6 mm2 (např. CYKY)</t>
  </si>
  <si>
    <t>Montáž kabelů měděných bez ukončení uložených pod omítku plných kulatých (např. CYKY), počtu a průřezu žil 3x2,5 až 6 mm2</t>
  </si>
  <si>
    <t>99903000235</t>
  </si>
  <si>
    <t>kabel CYKY-J 3x6</t>
  </si>
  <si>
    <t>1564-20</t>
  </si>
  <si>
    <t>99903000195</t>
  </si>
  <si>
    <t>kabel CYKY-J 3x2,5</t>
  </si>
  <si>
    <t>741122022</t>
  </si>
  <si>
    <t>Montáž kabel Cu bez ukončení uložený pod omítku plný kulatý 4x2,5 až 4 mm2 (např. CYKY)</t>
  </si>
  <si>
    <t>Montáž kabelů měděných bez ukončení uložených pod omítku plných kulatých (např. CYKY), počtu a průřezu žil 4x2,5 až 4 mm2</t>
  </si>
  <si>
    <t>99903000285</t>
  </si>
  <si>
    <t>kabel CYKY-J 4x2,5</t>
  </si>
  <si>
    <t>741122025</t>
  </si>
  <si>
    <t>Montáž kabel Cu bez ukončení uložený pod omítku plný kulatý 4x16 až 25 mm2 (např. CYKY)</t>
  </si>
  <si>
    <t>Montáž kabelů měděných bez ukončení uložených pod omítku plných kulatých (např. CYKY), počtu a průřezu žil 4x16 až 25 mm2</t>
  </si>
  <si>
    <t>99903000610</t>
  </si>
  <si>
    <t>kabel CYKY-J 4x25</t>
  </si>
  <si>
    <t>741122031</t>
  </si>
  <si>
    <t>Montáž kabel Cu bez ukončení uložený pod omítku plný kulatý 5x1,5 až 2,5 mm2 (např. CYKY)</t>
  </si>
  <si>
    <t>Montáž kabelů měděných bez ukončení uložených pod omítku plných kulatých (např. CYKY), počtu a průřezu žil 5x1,5 až 2,5 mm2</t>
  </si>
  <si>
    <t>99903000365</t>
  </si>
  <si>
    <t>kabel CYKY-J 5x2,5</t>
  </si>
  <si>
    <t>99903000365O</t>
  </si>
  <si>
    <t>kabel CYKY-O 5x2,5</t>
  </si>
  <si>
    <t>Poznámka k položce:_x000D_
Poznámka k položce: sazbový spínač HDO do R1</t>
  </si>
  <si>
    <t>741122033</t>
  </si>
  <si>
    <t>Montáž kabel Cu bez ukončení uložený pod omítku plný kulatý 5x10 mm2 (např. CYKY)</t>
  </si>
  <si>
    <t>Montáž kabelů měděných bez ukončení uložených pod omítku plných kulatých (např. CYKY), počtu a průřezu žil 5x10 mm2</t>
  </si>
  <si>
    <t>Poznámka k položce:_x000D_
Poznámka k položce: platí pro kabel CYKY-J 5x16</t>
  </si>
  <si>
    <t>99903000385</t>
  </si>
  <si>
    <t>kabel CYKY-J 5x16</t>
  </si>
  <si>
    <t>741132103</t>
  </si>
  <si>
    <t>Ukončení kabelů 3x1,5 až 4 mm2 smršťovací záklopkou nebo páskem bez letování</t>
  </si>
  <si>
    <t>Ukončení kabelů smršťovací záklopkou nebo páskou se zapojením bez letování, počtu a průřezu žil 3x1,5 až 4 mm2</t>
  </si>
  <si>
    <t>Poznámka k položce:_x000D_
Poznámka k položce: ukončení vývodu 230V</t>
  </si>
  <si>
    <t>741132145</t>
  </si>
  <si>
    <t>Ukončení kabelů 5x1,5 až 4 mm2 smršťovací záklopkou nebo páskem bez letování</t>
  </si>
  <si>
    <t>Ukončení kabelů smršťovací záklopkou nebo páskou se zapojením bez letování, počtu a průřezu žil 5x1,5 až 4 mm2</t>
  </si>
  <si>
    <t>Poznámka k položce:_x000D_
Poznámka k položce: ukončení vývodu 400V</t>
  </si>
  <si>
    <t>741210001</t>
  </si>
  <si>
    <t>Montáž rozvodnice oceloplechová nebo plastová běžná do 20 kg</t>
  </si>
  <si>
    <t>Montáž rozvodnic oceloplechových nebo plastových bez zapojení vodičů běžných, hmotnosti do 20 kg</t>
  </si>
  <si>
    <t>Poznámka k položce:_x000D_
Poznámka k položce: HOP, POP</t>
  </si>
  <si>
    <t>741210005</t>
  </si>
  <si>
    <t>Montáž rozvodnice oceloplechová nebo plastová běžná do 200 kg</t>
  </si>
  <si>
    <t>Montáž rozvodnic oceloplechových nebo plastových bez zapojení vodičů běžných, hmotnosti do 200 kg</t>
  </si>
  <si>
    <t>Poznámka k položce:_x000D_
Poznámka k položce: R1.1</t>
  </si>
  <si>
    <t>741310041</t>
  </si>
  <si>
    <t>Montáž přepínač nástěnný 5-sériový prostředí venkovní/mokré se zapojením vodičů</t>
  </si>
  <si>
    <t>Montáž spínačů jedno nebo dvoupólových nástěnných se zapojením vodičů, pro prostředí venkovní nebo mokré přepínačů, řazení 5-sériových</t>
  </si>
  <si>
    <t>99950111009</t>
  </si>
  <si>
    <t>spínač č.5 3558N-C05510 B Variant bílá IP54</t>
  </si>
  <si>
    <t>741310042</t>
  </si>
  <si>
    <t>Montáž přepínač nástěnný 6-střídavý prostředí venkovní/mokré se zapojením vodičů</t>
  </si>
  <si>
    <t>Montáž spínačů jedno nebo dvoupólových nástěnných se zapojením vodičů, pro prostředí venkovní nebo mokré přepínačů, řazení 6-střídavých</t>
  </si>
  <si>
    <t>99950111012</t>
  </si>
  <si>
    <t>spínač č.6 3558N-C06510 B Variant bílá IP54</t>
  </si>
  <si>
    <t>741310101</t>
  </si>
  <si>
    <t>Montáž spínač (polo)zapuštěný bezšroubové připojení 1-jednopólový se zapojením vodičů</t>
  </si>
  <si>
    <t>Montáž spínačů jedno nebo dvoupólových polozapuštěných nebo zapuštěných se zapojením vodičů bezšroubové připojení spínačů, řazení 1-jednopólových</t>
  </si>
  <si>
    <t>3-1</t>
  </si>
  <si>
    <t>9990000T1</t>
  </si>
  <si>
    <t>č.1 - 3559-A01345, bezšroubový + 3901A-B10 + 3558A-A651</t>
  </si>
  <si>
    <t>741310114</t>
  </si>
  <si>
    <t>Montáž ovladač (polo)zapuštěný bezšroubové připojení 1/0So-zapínací s orientační doutnavkou se zapojením vodičů</t>
  </si>
  <si>
    <t>Montáž spínačů jedno nebo dvoupólových polozapuštěných nebo zapuštěných se zapojením vodičů bezšroubové připojení ovladačů, řazení 1/0So-tlačítkových zapínacích s orientační doutnavkou</t>
  </si>
  <si>
    <t>999000T10</t>
  </si>
  <si>
    <t>č.1/0,1/0So,1/0S - přístroj spínače 1/0,1/0So 3559-A91345 bezšroub. + kryt 3558A-A610 B s popis.polem  bílá + pole popisové 3558A-A27/x + doutnavka 3916-22221 signal.2mA univ. + 3901A-B10B  ramecek</t>
  </si>
  <si>
    <t>741310121</t>
  </si>
  <si>
    <t>Montáž přepínač (polo)zapuštěný bezšroubové připojení 5-seriový se zapojením vodičů</t>
  </si>
  <si>
    <t>Montáž spínačů jedno nebo dvoupólových polozapuštěných nebo zapuštěných se zapojením vodičů bezšroubové připojení přepínačů, řazení 5-sériových</t>
  </si>
  <si>
    <t>9990000T5</t>
  </si>
  <si>
    <t>č.5 - 3559-A05345, bezšroubový + 3901A-B10 + 3558A-A652</t>
  </si>
  <si>
    <t>741310122</t>
  </si>
  <si>
    <t>Montáž přepínač (polo)zapuštěný bezšroubové připojení 6-střídavý se zapojením vodičů</t>
  </si>
  <si>
    <t>Montáž spínačů jedno nebo dvoupólových polozapuštěných nebo zapuštěných se zapojením vodičů bezšroubové připojení přepínačů, řazení 6-střídavých</t>
  </si>
  <si>
    <t>9990000T6</t>
  </si>
  <si>
    <t>č.6 - 3559-A06345, bezšroubový + 3901A-B10 + 3558A-A651</t>
  </si>
  <si>
    <t>741311021</t>
  </si>
  <si>
    <t>Montáž přípojka sporáková s doutnavkou se zapojením vodičů</t>
  </si>
  <si>
    <t>Montáž spínačů speciálních se zapojením vodičů sporákových přípojek s doutnavkou</t>
  </si>
  <si>
    <t>99995211207</t>
  </si>
  <si>
    <t>spínač stiskací 3536N-C03252 11 Pressto zapuštěný bí/ bí</t>
  </si>
  <si>
    <t>741313002</t>
  </si>
  <si>
    <t>Montáž zásuvka (polo)zapuštěná bezšroubové připojení 2P+PE dvojí zapojení - průběžná se zapojením vodičů</t>
  </si>
  <si>
    <t>Montáž zásuvek domovních se zapojením vodičů bezšroubové připojení polozapuštěných nebo zapuštěných 10/16 A, provedení 2P + PE dvojí zapojení pro průběžnou montáž</t>
  </si>
  <si>
    <t>14-2</t>
  </si>
  <si>
    <t>9990000Z1</t>
  </si>
  <si>
    <t>zásuvka jednonásobná 5519A-A02359 B+ 3901A-B10 rámeček</t>
  </si>
  <si>
    <t>741313004</t>
  </si>
  <si>
    <t>Montáž zásuvka (polo)zapuštěná bezšroubové připojení 2x(2P+PE) dvojnásobná šikmá se zapojením vodičů</t>
  </si>
  <si>
    <t>Montáž zásuvek domovních se zapojením vodičů bezšroubové připojení polozapuštěných nebo zapuštěných 10/16 A, provedení 2x (2P + PE) dvojnásobná šikmá</t>
  </si>
  <si>
    <t>99952012251</t>
  </si>
  <si>
    <t>zásuvka dvoj. 5513A-C02357 B pootoč. bílá</t>
  </si>
  <si>
    <t>zásuvka dvoj. 5513A-C02357 B pootoč.  bílá</t>
  </si>
  <si>
    <t>99952012252</t>
  </si>
  <si>
    <t>zásuvka dvoj. 5513A-C02357 S pootoč. šedá</t>
  </si>
  <si>
    <t>741313004-R</t>
  </si>
  <si>
    <t>Montáž zásuvka (polo)zapuštěná bezšroubové připojení 2x(2P+PE) dvojnásobná šikmá s ochranou proti přepětí T3 (D)</t>
  </si>
  <si>
    <t>99948010259</t>
  </si>
  <si>
    <t>zásuvka dvoj. 5583A-C02357 S přep.akust. šedá</t>
  </si>
  <si>
    <t>741313042</t>
  </si>
  <si>
    <t>Montáž zásuvka (polo)zapuštěná šroubové připojení 2P+PE dvojí zapojení - průběžná se zapojením vodičů</t>
  </si>
  <si>
    <t>Montáž zásuvek domovních se zapojením vodičů šroubové připojení polozapuštěných nebo zapuštěných 10/16 A, provedení 2P + PE dvojí zapojení pro průběžnou montáž</t>
  </si>
  <si>
    <t>4-1</t>
  </si>
  <si>
    <t>99952117011</t>
  </si>
  <si>
    <t>zásuvka 5518A-2999 B bílá vest.IP44</t>
  </si>
  <si>
    <t>zásuvka 5518A-2999 B  bílá vest.IP44</t>
  </si>
  <si>
    <t>741313321</t>
  </si>
  <si>
    <t>Montáž zásuvek průmyslových vestavných provedení IP 67 3P+N+PE 16 A se zapojením vodičů</t>
  </si>
  <si>
    <t>Montáž zásuvek průmyslových se zapojením vodičů vestavných, provedení IP 67 3P+N+PE 16 A</t>
  </si>
  <si>
    <t>M025</t>
  </si>
  <si>
    <t>D4125 Zásuvka průmyslová, zapuštěná, s víčkem a instalační krabicí; řazení 3P+N+PE; b. bílá (RAL 1013), IP 44, 16 A</t>
  </si>
  <si>
    <t>741320175</t>
  </si>
  <si>
    <t>Montáž jističů třípólových nn do 63 A ve skříni se zapojením vodičů</t>
  </si>
  <si>
    <t>Montáž jističů se zapojením vodičů třípólových nn do 63 A ve skříni</t>
  </si>
  <si>
    <t>Poznámka k položce:_x000D_
Poznámka k položce: úprava RE</t>
  </si>
  <si>
    <t>99995344482</t>
  </si>
  <si>
    <t>jistič LTN-63B-3 63B/3p, 10kA, na DIN</t>
  </si>
  <si>
    <t>741330731</t>
  </si>
  <si>
    <t>Montáž relé pomocné ventilátorové se zapojením vodičů</t>
  </si>
  <si>
    <t>Montáž relé pomocných se zapojením vodičů ostatních ventilátorových</t>
  </si>
  <si>
    <t>99956009988</t>
  </si>
  <si>
    <t>relé časovací SMR-B</t>
  </si>
  <si>
    <t>741330744</t>
  </si>
  <si>
    <t>Montáž relé nezávislé tepelné bez zapojení</t>
  </si>
  <si>
    <t>Montáž relé nezávislých bez zapojení vodičů tepelných</t>
  </si>
  <si>
    <t>Poznámka k položce:_x000D_
Poznámka k položce: platí pro montáž termostatu</t>
  </si>
  <si>
    <t>M026</t>
  </si>
  <si>
    <t>TEV-4 jednoduchý termostat, IP65, 3 rozsahy, -30..60"C</t>
  </si>
  <si>
    <t>741372021</t>
  </si>
  <si>
    <t>Montáž svítidlo LED interiérové přisazené nástěnné hranaté nebo kruhové do 0,09 m2 se zapojením vodičů</t>
  </si>
  <si>
    <t>Montáž svítidel s integrovaným zdrojem LED se zapojením vodičů interiérových přisazených nástěnných hranatých nebo kruhových, plochy do 0,09 m2</t>
  </si>
  <si>
    <t>1+5-1</t>
  </si>
  <si>
    <t>M027</t>
  </si>
  <si>
    <t>ETM 65.37L M COLD AT Svítidlo nouzové 14x LED, 235/218lm, 3hod, 7,5VA, pohotovostní/trvalý chod, IP65, -15 .... +40 st.C, polykarbonát, 260x140x40, ENSTO</t>
  </si>
  <si>
    <t>M028</t>
  </si>
  <si>
    <t>NP Piktogramové svítidlo IP40 LED, 1h 1,2W Maintained version</t>
  </si>
  <si>
    <t>741372061</t>
  </si>
  <si>
    <t>Montáž svítidlo LED interiérové přisazené stropní hranaté nebo kruhové do 0,09 m2 se zapojením vodičů</t>
  </si>
  <si>
    <t>Montáž svítidel s integrovaným zdrojem LED se zapojením vodičů interiérových přisazených stropních hranatých nebo kruhových, plochy do 0,09 m2</t>
  </si>
  <si>
    <t>3+2+2+2</t>
  </si>
  <si>
    <t>M029</t>
  </si>
  <si>
    <t>6 Přisazené antipanické LED svítidlo 1W 130lm, Maintained version</t>
  </si>
  <si>
    <t>M030</t>
  </si>
  <si>
    <t>7 Přisazené antipanické LED svítidlo s corridor optikou 1W 140lm, Maintained version</t>
  </si>
  <si>
    <t>M031</t>
  </si>
  <si>
    <t>8 Přisazené antipanické LED svítidlo s open office optikou 1W 140lm, Maintained version</t>
  </si>
  <si>
    <t>M032</t>
  </si>
  <si>
    <t>9 Přisazené antipanické LED svítidlo s open office optikou 2W 260lm, Maintained version</t>
  </si>
  <si>
    <t>741372062</t>
  </si>
  <si>
    <t>Montáž svítidlo LED interiérové přisazené stropní hranaté nebo kruhové přes 0,09 do 0,36 m2 se zapojením vodičů</t>
  </si>
  <si>
    <t>Montáž svítidel s integrovaným zdrojem LED se zapojením vodičů interiérových přisazených stropních hranatých nebo kruhových, plochy přes 0,09 do 0,36 m2</t>
  </si>
  <si>
    <t>8+2+18+9+1-1</t>
  </si>
  <si>
    <t>M033</t>
  </si>
  <si>
    <t>1 Přisazené LED svítidlo, 4929lm 4000K CRI80, EVG, 38W, Acrylic satin</t>
  </si>
  <si>
    <t>M034</t>
  </si>
  <si>
    <t>2 Přisazené LED svítidlo, 50W, 6280lm, 840, MICROPRISM LONG</t>
  </si>
  <si>
    <t>M035</t>
  </si>
  <si>
    <t>3 Přisazené LED svítidlo, 54W, 5620lm, 840, MICROPRISM LONG</t>
  </si>
  <si>
    <t>M036</t>
  </si>
  <si>
    <t>4 Přisazené LED svítidlo, 38W, 4460lm, 840, MICROPRISM LONG</t>
  </si>
  <si>
    <t>741372152</t>
  </si>
  <si>
    <t>Montáž svítidlo LED průmyslové závěsné reflektor se zapojením vodičů</t>
  </si>
  <si>
    <t>Montáž svítidel s integrovaným zdrojem LED se zapojením vodičů průmyslových závěsných reflektorů</t>
  </si>
  <si>
    <t>Poznámka k položce:_x000D_
Poznámka k položce: platí pro svítidla F</t>
  </si>
  <si>
    <t>M038</t>
  </si>
  <si>
    <t>10 Nástěnné LED svítidlo IP65 s wallwasher optikou, 1597lm, 21W, VW 70°, 4000K, CRI 80</t>
  </si>
  <si>
    <t>741410071</t>
  </si>
  <si>
    <t>Montáž pospojování ochranné konstrukce ostatní vodičem do 16 mm2 uloženým volně nebo pod omítku</t>
  </si>
  <si>
    <t>Montáž uzemňovacího vedení s upevněním, propojením a připojením pomocí svorek doplňků ostatních konstrukcí vodičem průřezu do 16 mm2, uloženým volně nebo pod omítkou</t>
  </si>
  <si>
    <t>100+50</t>
  </si>
  <si>
    <t>99900000750</t>
  </si>
  <si>
    <t>vodič H07V-U 6 zelenožlutý (CY)</t>
  </si>
  <si>
    <t>99901001160</t>
  </si>
  <si>
    <t>vodič H07V-K 25 zelenožlutý (CYA)</t>
  </si>
  <si>
    <t>10+20+20</t>
  </si>
  <si>
    <t>741420021</t>
  </si>
  <si>
    <t>Montáž svorka hromosvodná se 2 šrouby</t>
  </si>
  <si>
    <t>Montáž hromosvodného vedení svorek se 2 šrouby</t>
  </si>
  <si>
    <t>15+5</t>
  </si>
  <si>
    <t>99914090410</t>
  </si>
  <si>
    <t>svorka zemnící ZSA 16 l131307 (BERNARD)</t>
  </si>
  <si>
    <t>99914090415</t>
  </si>
  <si>
    <t>páska Cu k ZSA 16 (50cm)</t>
  </si>
  <si>
    <t>99914090405</t>
  </si>
  <si>
    <t>svorka zemnící ZS 4</t>
  </si>
  <si>
    <t>741420031</t>
  </si>
  <si>
    <t>Montáž svorka hromosvodná na potrubí D do 200 mm se zhotovením</t>
  </si>
  <si>
    <t>Montáž hromosvodného vedení svorek na potrubí Ø do 200 mm se zhotovením</t>
  </si>
  <si>
    <t>99916010280</t>
  </si>
  <si>
    <t>svorka ST x na potrubí</t>
  </si>
  <si>
    <t>741811021</t>
  </si>
  <si>
    <t>Oživení rozvaděče se složitou výstrojí</t>
  </si>
  <si>
    <t>Zkoušky a prohlídky rozvodných zařízení oživení jednoho pole rozváděče zhotoveného subdodavatelem v podmínkách externí montáže se složitou výstrojí</t>
  </si>
  <si>
    <t>Poznámka k položce:_x000D_
Poznámka k položce: úpravy stávajícího rozvaděče R1</t>
  </si>
  <si>
    <t>741811022</t>
  </si>
  <si>
    <t>Oživení rozvaděče s velmi složitou výstrojí</t>
  </si>
  <si>
    <t>Zkoušky a prohlídky rozvodných zařízení oživení jednoho pole rozváděče zhotoveného subdodavatelem v podmínkách externí montáže s velmi složitou výstrojí</t>
  </si>
  <si>
    <t>Poznámka k položce:_x000D_
Poznámka k položce: Zapojení a popis R1.1</t>
  </si>
  <si>
    <t>741811023</t>
  </si>
  <si>
    <t>Zapojení skříně HOP/POP</t>
  </si>
  <si>
    <t>741920052</t>
  </si>
  <si>
    <t>Montáž se zhotovením přepážka z desek nebo omítek přes 150 do 300 mm ve stěně</t>
  </si>
  <si>
    <t>Montáž a zhotovení ohnivzdorných konstrukcí pro elektrozařízení přepážek z desek nebo vyztužených omítek silikátových s výplní ve stěnovém průchodu, tl. přes 150 do 300 mm</t>
  </si>
  <si>
    <t>Poznámka k položce:_x000D_
Poznámka k položce: dodávka + montáž</t>
  </si>
  <si>
    <t>998741202</t>
  </si>
  <si>
    <t>Přesun hmot procentní pro silnoproud v objektech v přes 6 do 12 m</t>
  </si>
  <si>
    <t>Přesun hmot pro silnoproud stanovený procentní sazbou (%) z ceny vodorovná dopravní vzdálenost do 50 m v objektech výšky přes 6 do 12 m</t>
  </si>
  <si>
    <t>998741292</t>
  </si>
  <si>
    <t>Příplatek k přesunu hmot procentní 741 za zvětšený přesun do 100 m</t>
  </si>
  <si>
    <t>Přesun hmot pro silnoproud stanovený procentní sazbou (%) z ceny Příplatek k cenám za zvětšený přesun přes vymezenou největší dopravní vzdálenost do 100 m</t>
  </si>
  <si>
    <t>998741300</t>
  </si>
  <si>
    <t>Podružný materiál</t>
  </si>
  <si>
    <t>742</t>
  </si>
  <si>
    <t>Elektroinstalace - slaboproud</t>
  </si>
  <si>
    <t>742110001</t>
  </si>
  <si>
    <t>Montáž trubek pro slaboproud plastových ohebných uložených pod omítku se zasekáním</t>
  </si>
  <si>
    <t>99921011130</t>
  </si>
  <si>
    <t>trubka ohebná 1220-L50D super monoflex s drátem</t>
  </si>
  <si>
    <t>200*1,05 "Přepočtené koeficientem množství</t>
  </si>
  <si>
    <t>742110501</t>
  </si>
  <si>
    <t>Montáž krabic pro slaboproud zapuštěných plastových odbočných kruhových s víčkem a se zasekáním</t>
  </si>
  <si>
    <t>10+3</t>
  </si>
  <si>
    <t>742121001</t>
  </si>
  <si>
    <t>Montáž kabelů sdělovacích pro vnitřní rozvody do 15 žil</t>
  </si>
  <si>
    <t>Montáž kabelů sdělovacích pro vnitřní rozvody počtu žil do 15</t>
  </si>
  <si>
    <t>2*210+35</t>
  </si>
  <si>
    <t>99995193741</t>
  </si>
  <si>
    <t>kabel Solarix SXKD-6-FTP-PVC stíněný (500m)</t>
  </si>
  <si>
    <t>99905002142</t>
  </si>
  <si>
    <t>kabel J-Y(St)Y 2x2x0,8 šedý</t>
  </si>
  <si>
    <t>742330042</t>
  </si>
  <si>
    <t>Montáž datové dvouzásuvky</t>
  </si>
  <si>
    <t>Montáž strukturované kabeláže zásuvek datových pod omítku, do nábytku, do parapetního žlabu nebo podlahové krabice dvouzásuvky</t>
  </si>
  <si>
    <t>M022</t>
  </si>
  <si>
    <t>5014A-A100 B Kryt zásuvky komunikační, s popisovým polem, s kovovým upevňovacím třmenem; d. ; b. bílá</t>
  </si>
  <si>
    <t>5014A-A100 B Kryt zásuvky komunikační, s popisovým polem, s kovovým upevňovacím třmenem; d. b. bílá</t>
  </si>
  <si>
    <t>M023</t>
  </si>
  <si>
    <t>5014A-B1018 Maska nosná s 2 otvory pro 2 zásuvky Modular-Jack (keystone); b. černá</t>
  </si>
  <si>
    <t>M024</t>
  </si>
  <si>
    <t>R304373 Přístroj zásuvky datové stíněné (R&amp;De-Massari), Cat. 6/s</t>
  </si>
  <si>
    <t>742330051</t>
  </si>
  <si>
    <t>Popis portu datové zásuvky</t>
  </si>
  <si>
    <t>Montáž strukturované kabeláže zásuvek datových popis portu zásuvky</t>
  </si>
  <si>
    <t>742330052</t>
  </si>
  <si>
    <t>Popis portů patchpanelu</t>
  </si>
  <si>
    <t>Montáž strukturované kabeláže zásuvek datových popis portů patchpanelu</t>
  </si>
  <si>
    <t>742330101</t>
  </si>
  <si>
    <t>Měření metalického segmentu s vyhotovením protokolu</t>
  </si>
  <si>
    <t>Montáž strukturované kabeláže měření segmentu metalického s vyhotovením protokolu</t>
  </si>
  <si>
    <t>742350001</t>
  </si>
  <si>
    <t>Montáž signalizačního světla s elektronikou a akustickou signalizací k zařízení pro ZTP</t>
  </si>
  <si>
    <t>Montáž zařízení pro tělesně postižené signalizačního světla s akustickou signalizací</t>
  </si>
  <si>
    <t>742350002</t>
  </si>
  <si>
    <t>Montáž potvrzovacího tlačítka k zařízení pro ZTP</t>
  </si>
  <si>
    <t>Montáž zařízení pro tělesně postižené potvrzovacího tlačítka</t>
  </si>
  <si>
    <t>742350003</t>
  </si>
  <si>
    <t>Montáž volacího tlačítka do výšky 900 mm a táhla do výšky 150 mm k zařízení pro ZTP</t>
  </si>
  <si>
    <t>Montáž zařízení pro tělesně postižené volacího tlačítka do výšky 900 mm a táhla do výšky 150 mm</t>
  </si>
  <si>
    <t>742350004</t>
  </si>
  <si>
    <t>Montáž napájecího zdroje 24 V k zařízení pro ZTP</t>
  </si>
  <si>
    <t>Montáž zařízení pro tělesně postižené napájecího zdroje 24 V</t>
  </si>
  <si>
    <t>998742202</t>
  </si>
  <si>
    <t>Přesun hmot procentní pro slaboproud v objektech v do 12 m</t>
  </si>
  <si>
    <t>Přesun hmot pro slaboproud stanovený procentní sazbou (%) z ceny vodorovná dopravní vzdálenost do 50 m v objektech výšky přes 6 do 12 m</t>
  </si>
  <si>
    <t>998742292</t>
  </si>
  <si>
    <t>Příplatek k přesunu hmot procentní 742 za zvětšený přesun do 100 m</t>
  </si>
  <si>
    <t>Přesun hmot pro slaboproud stanovený procentní sazbou (%) z ceny Příplatek k cenám za zvětšený přesun přes vymezenou největší dopravní vzdálenost do 100 m</t>
  </si>
  <si>
    <t>998742300</t>
  </si>
  <si>
    <t>750</t>
  </si>
  <si>
    <t>Elektromontáže - rozvaděče</t>
  </si>
  <si>
    <t>001</t>
  </si>
  <si>
    <t>HOP, POP</t>
  </si>
  <si>
    <t>999HOP</t>
  </si>
  <si>
    <t>skříň hlavního ochranného pospojování, vč. svorkovnice - komplet</t>
  </si>
  <si>
    <t>999POP</t>
  </si>
  <si>
    <t>skříň pomocného ochranného pospojování, vč. svorkovnice - komplet</t>
  </si>
  <si>
    <t>002</t>
  </si>
  <si>
    <t>Doplnění a úpravy rozváděče R1</t>
  </si>
  <si>
    <t>M001</t>
  </si>
  <si>
    <t>951 300 DV M TNC 255 DEHNventil M TNC, 100 kA (10/350)</t>
  </si>
  <si>
    <t>M002</t>
  </si>
  <si>
    <t>RSA 16 A Řadová svornice</t>
  </si>
  <si>
    <t>M003</t>
  </si>
  <si>
    <t>LTN-50B-3 Jistič</t>
  </si>
  <si>
    <t>Ks</t>
  </si>
  <si>
    <t>M004</t>
  </si>
  <si>
    <t>LFN-63-4-030AC-G Proudový chránič</t>
  </si>
  <si>
    <t>003</t>
  </si>
  <si>
    <t>Rozváděč R1.1</t>
  </si>
  <si>
    <t>000168346</t>
  </si>
  <si>
    <t>Rozváděč, montáž POD omítku, šedá, požár.klasifikace EI30DP1-S, ŠxV=826x1554,IP40 - komletní</t>
  </si>
  <si>
    <t>M005</t>
  </si>
  <si>
    <t>MSO-63-3 Vypínač</t>
  </si>
  <si>
    <t>M006</t>
  </si>
  <si>
    <t>941 400 DSH TNS 255 DEHNshield TNS 255</t>
  </si>
  <si>
    <t>M007</t>
  </si>
  <si>
    <t>RSA 2,5A Řadová svornice</t>
  </si>
  <si>
    <t>M008</t>
  </si>
  <si>
    <t>RSA 6 Řadová svornice</t>
  </si>
  <si>
    <t>M009</t>
  </si>
  <si>
    <t>LTN-4B-1 Jistič</t>
  </si>
  <si>
    <t>M010</t>
  </si>
  <si>
    <t>LTN-10B-1 Jistič</t>
  </si>
  <si>
    <t>M011</t>
  </si>
  <si>
    <t>LTN-16B-1 Jistič</t>
  </si>
  <si>
    <t>M012</t>
  </si>
  <si>
    <t>LTN-25C-1 Jistič</t>
  </si>
  <si>
    <t>M013</t>
  </si>
  <si>
    <t>LTN-10B-2 Jistič</t>
  </si>
  <si>
    <t>M014</t>
  </si>
  <si>
    <t>LTN-10C-2 Jistič</t>
  </si>
  <si>
    <t>M015</t>
  </si>
  <si>
    <t>LTN-16B-3 Jistič</t>
  </si>
  <si>
    <t>M016</t>
  </si>
  <si>
    <t>LTN-16C-3 Jistič</t>
  </si>
  <si>
    <t>M017</t>
  </si>
  <si>
    <t>MIG-20-10-A230 Impulzní relé</t>
  </si>
  <si>
    <t>M018</t>
  </si>
  <si>
    <t>MMR-U3-001-A230 Monitorovací relé</t>
  </si>
  <si>
    <t>M019</t>
  </si>
  <si>
    <t>MSO-20-3 Vypínač</t>
  </si>
  <si>
    <t>M020</t>
  </si>
  <si>
    <t>OLI-10B-1N-030AC-G Proudový chránič s nadproudovou ochranou</t>
  </si>
  <si>
    <t>M021</t>
  </si>
  <si>
    <t>LFN-63-4-030A-G Proudový chránič</t>
  </si>
  <si>
    <t>HZS</t>
  </si>
  <si>
    <t>Hodinové zúčtovací sazby</t>
  </si>
  <si>
    <t>HZS2221.1</t>
  </si>
  <si>
    <t>Hodinová zúčtovací sazba elektrikář - demontáže stávající elektroinstalace</t>
  </si>
  <si>
    <t>262144</t>
  </si>
  <si>
    <t>HZS2221.2</t>
  </si>
  <si>
    <t>Hodinová zúčtovací sazba elektrikář - stavební přípomoci</t>
  </si>
  <si>
    <t>HZS2221.3</t>
  </si>
  <si>
    <t>Hodinová zúčtovací sazba elektrikář  -  úklid pracoviště</t>
  </si>
  <si>
    <t>Hodinová zúčtovací sazba elektrikář - úklid pracoviště</t>
  </si>
  <si>
    <t>HZS2222.1</t>
  </si>
  <si>
    <t>Hodinová zúčtovací sazba elektrikář odborný - napojení na stávající elektroinstalaci</t>
  </si>
  <si>
    <t>HZS2222.2</t>
  </si>
  <si>
    <t>Hodinová zúčtovací sazba elektrikář odborný - spolupráce s revizním technikem při revizi</t>
  </si>
  <si>
    <t>HZS2222.3</t>
  </si>
  <si>
    <t>Hodinová zúčtovací sazba elektrikář odborný - spolupráce s ostatními profesemi, koordinace na stavbě</t>
  </si>
  <si>
    <t>HZS2222.4</t>
  </si>
  <si>
    <t>Hodinová zúčtovací sazba elektrikář odborný - práce nespecifikované ceníkem</t>
  </si>
  <si>
    <t>HZS2231</t>
  </si>
  <si>
    <t>Hodinová zúčtovací sazba elektrikář</t>
  </si>
  <si>
    <t>Hodinové zúčtovací sazby profesí PSV provádění stavebních instalací elektrikář</t>
  </si>
  <si>
    <t>Poznámka k položce:_x000D_
Poznámka k položce: - přesuny stávající elektroinstalace  - úprava stávajícího ovládání osvětlení  - úprava ovládání a přepojení VZT 1.06 (09)  - spolupráce s dodavatelem VZT při zapojování  - úprava rozvaděče RE</t>
  </si>
  <si>
    <t>VRN1</t>
  </si>
  <si>
    <t>Průzkumné, geodetické a projektové práce</t>
  </si>
  <si>
    <t>011464000</t>
  </si>
  <si>
    <t>Měření (monitoring) úrovně osvětlení</t>
  </si>
  <si>
    <t>soub</t>
  </si>
  <si>
    <t>013254000</t>
  </si>
  <si>
    <t>Dokumentace skutečného provedení stavby</t>
  </si>
  <si>
    <t>013324000</t>
  </si>
  <si>
    <t>Nabídkový rozpočet</t>
  </si>
  <si>
    <t>013334000</t>
  </si>
  <si>
    <t>Prováděcí rozpočet</t>
  </si>
  <si>
    <t>013354000</t>
  </si>
  <si>
    <t>Rozpočet skutečného provedení stavby</t>
  </si>
  <si>
    <t>VRN6</t>
  </si>
  <si>
    <t>Územní vlivy</t>
  </si>
  <si>
    <t>065002000</t>
  </si>
  <si>
    <t>Mimostaveništní doprava materiálů</t>
  </si>
  <si>
    <t>VRN8</t>
  </si>
  <si>
    <t>Přesun stavebních kapacit</t>
  </si>
  <si>
    <t>081103000</t>
  </si>
  <si>
    <t>Denní doprava pracovníků na pracoviště</t>
  </si>
  <si>
    <t>den</t>
  </si>
  <si>
    <t>VRN9</t>
  </si>
  <si>
    <t>Ostatní náklady</t>
  </si>
  <si>
    <t>091704002</t>
  </si>
  <si>
    <t>Přezkoumání protokolu o určení vnějších vlivů dle ČSN 33 2000-5-51 ed. 3 před uvedením do provozu</t>
  </si>
  <si>
    <t>091704003</t>
  </si>
  <si>
    <t>Ekologická likvidace odpadu (doprava + poplatky za uskladnění)</t>
  </si>
  <si>
    <t>091704004</t>
  </si>
  <si>
    <t>Ověření návrhu rozvaděče, dle ČSN EN 61439-1, ed. 2 z 05/2012 + opr.1 07/2015 - Rozváděče nízkého napětí - část 1: Všeobecná ustanovení a souvisejících v platném znění</t>
  </si>
  <si>
    <t>092103001</t>
  </si>
  <si>
    <t>Náklady na zkušební provoz</t>
  </si>
  <si>
    <t>092203000</t>
  </si>
  <si>
    <t>Náklady na zaškolení</t>
  </si>
  <si>
    <t>02 - Uzemnění a ochrana před bleskem</t>
  </si>
  <si>
    <t>Dub nad  Moravou</t>
  </si>
  <si>
    <t>M - Práce a dodávky M</t>
  </si>
  <si>
    <t xml:space="preserve">    46-M - Zemní práce při extr.mont.pracích</t>
  </si>
  <si>
    <t>945421112</t>
  </si>
  <si>
    <t>Hydraulická zvedací plošina na automobilovém podvozku výška zdvihu do 34 m včetně obsluhy</t>
  </si>
  <si>
    <t>Hydraulická zvedací plošina včetně obsluhy instalovaná na automobilovém podvozku, výšky zdvihu do 34 m</t>
  </si>
  <si>
    <t>741810001</t>
  </si>
  <si>
    <t>Celková prohlídka elektrického rozvodu a zařízení do 100 000,- Kč</t>
  </si>
  <si>
    <t>Zkoušky a prohlídky elektrických rozvodů a zařízení celková prohlídka a vyhotovení revizní zprávy pro objem montážních prací do 100 tis. Kč</t>
  </si>
  <si>
    <t>Poznámka k položce:_x000D_
Poznámka k položce: prohlídka a vyhotovení revizní zprávy pro objem montážních prací do 100 tis. Kč</t>
  </si>
  <si>
    <t>741410021</t>
  </si>
  <si>
    <t>Montáž vodič uzemňovací pásek průřezu do 120 mm2 v městské zástavbě v zemi</t>
  </si>
  <si>
    <t>Montáž uzemňovacího vedení s upevněním, propojením a připojením pomocí svorek v zemi s izolací spojů pásku průřezu do 120 mm2 v městské zástavbě</t>
  </si>
  <si>
    <t>99916011180</t>
  </si>
  <si>
    <t>pásek FeZn 30x4 zemnící (0,95kg/m)</t>
  </si>
  <si>
    <t>60*0,95</t>
  </si>
  <si>
    <t>741410041</t>
  </si>
  <si>
    <t>Montáž vodič uzemňovací drát nebo lano D do 10 mm v městské zástavbě</t>
  </si>
  <si>
    <t>Montáž uzemňovacího vedení s upevněním, propojením a připojením pomocí svorek v zemi s izolací spojů drátu nebo lana Ø do 10 mm v městské zástavbě</t>
  </si>
  <si>
    <t>M042</t>
  </si>
  <si>
    <t>860 010 Vodič z nerezové oceli Rd 10 V4A</t>
  </si>
  <si>
    <t>741420001</t>
  </si>
  <si>
    <t>Montáž drát nebo lano hromosvodné svodové D do 10 mm s podpěrou</t>
  </si>
  <si>
    <t>Montáž hromosvodného vedení svodových drátů nebo lan s podpěrami, Ø do 10 mm</t>
  </si>
  <si>
    <t>99916011195</t>
  </si>
  <si>
    <t>drát 8mm AlMgSi T/2 polotvrdý (0,135kg/m)</t>
  </si>
  <si>
    <t>95*0,135</t>
  </si>
  <si>
    <t>M039</t>
  </si>
  <si>
    <t>253 015 Podpěra FB</t>
  </si>
  <si>
    <t>M040</t>
  </si>
  <si>
    <t>297 110 Podpěra vedení s lepícím páskem DEHNsnap</t>
  </si>
  <si>
    <t>M041</t>
  </si>
  <si>
    <t>207 109 DEHNgrip  20 mm s otvorem 7,8  nerez s moždinkou a vrutem</t>
  </si>
  <si>
    <t>741420002</t>
  </si>
  <si>
    <t>Montáž drát nebo lano hromosvodné svodové D přes 10 mm s podpěrou</t>
  </si>
  <si>
    <t>Montáž hromosvodného vedení svodových drátů nebo lan s podpěrami, Ø přes 10 mm</t>
  </si>
  <si>
    <t>4*3,5+5</t>
  </si>
  <si>
    <t>M043</t>
  </si>
  <si>
    <t>830 208 vodič CUI 3500 mm</t>
  </si>
  <si>
    <t>M044</t>
  </si>
  <si>
    <t>830 218 vodič CUI 5000 mm</t>
  </si>
  <si>
    <t>M045</t>
  </si>
  <si>
    <t>275 229 Kovová podpěra vodiče HVI O 20 a CUI</t>
  </si>
  <si>
    <t>5+10+6</t>
  </si>
  <si>
    <t>M047</t>
  </si>
  <si>
    <t>459 129 Svorka UNI pro Rd 8-10/ Rd 8-10 Nerez</t>
  </si>
  <si>
    <t>M048</t>
  </si>
  <si>
    <t>315 119 Svorka univerzální nerez pro 2 vodiče O 8-10 mm</t>
  </si>
  <si>
    <t>M049</t>
  </si>
  <si>
    <t>339 069 Svorka okapová nerez jeden Rd 6-10 mm, zaoblení žlabu 16-22 mm</t>
  </si>
  <si>
    <t>741420022</t>
  </si>
  <si>
    <t>Montáž svorka hromosvodná se 3 a více šrouby</t>
  </si>
  <si>
    <t>Montáž hromosvodného vedení svorek se 3 a více šrouby</t>
  </si>
  <si>
    <t>M046</t>
  </si>
  <si>
    <t>319 209 Křížová svorka pro vodiče O8/10 a pásky 30 mm Nerez V4A se středovou destičkou</t>
  </si>
  <si>
    <t>741420054</t>
  </si>
  <si>
    <t>Montáž vedení hromosvodné-tvarování prvku</t>
  </si>
  <si>
    <t>Montáž hromosvodného vedení ochranných prvků tvarování prvků</t>
  </si>
  <si>
    <t>741420083</t>
  </si>
  <si>
    <t>Montáž vedení hromosvodné-štítek k označení svodu</t>
  </si>
  <si>
    <t>Montáž hromosvodného vedení doplňků štítků k označení svodů</t>
  </si>
  <si>
    <t>M051</t>
  </si>
  <si>
    <t>480 113 Štítek s plaketou VDB</t>
  </si>
  <si>
    <t>741420085</t>
  </si>
  <si>
    <t>Montáž vedení hromosvodné-ochrana zemního spoje proti korozi, páskou/emulzí</t>
  </si>
  <si>
    <t>999556130</t>
  </si>
  <si>
    <t>Protikorozní páska, B 100mm L 10m</t>
  </si>
  <si>
    <t>741420086</t>
  </si>
  <si>
    <t>Montáž vedení hromosvodné-montáž tabulky výstražné</t>
  </si>
  <si>
    <t>M050</t>
  </si>
  <si>
    <t>480 698 Výstražná tabulka ke svodům</t>
  </si>
  <si>
    <t>741430005</t>
  </si>
  <si>
    <t>Montáž tyč jímací délky do 3 m na stojan</t>
  </si>
  <si>
    <t>Montáž jímacích tyčí délky do 3 m, na stojan</t>
  </si>
  <si>
    <t>M052</t>
  </si>
  <si>
    <t>101 009 Jímací tyč nerez 1000 mm plný profil 10 mm</t>
  </si>
  <si>
    <t>M053</t>
  </si>
  <si>
    <t>102 060 Podložka plast  d=280 mm</t>
  </si>
  <si>
    <t>M054</t>
  </si>
  <si>
    <t>102 075 Betonový podstavec s klínem d=280mm, 8,5 kg</t>
  </si>
  <si>
    <t>741820001</t>
  </si>
  <si>
    <t>Měření zemních odporů zemniče</t>
  </si>
  <si>
    <t>741820012</t>
  </si>
  <si>
    <t>Měření zemnící síť dl pásku přes 100 do 200 m</t>
  </si>
  <si>
    <t>Měření zemních odporů zemnicí sítě délky pásku přes 100 do 200 m</t>
  </si>
  <si>
    <t>998741203</t>
  </si>
  <si>
    <t>Přesun hmot procentní pro silnoproud v objektech v přes 12 do 24 m</t>
  </si>
  <si>
    <t>Přesun hmot pro silnoproud stanovený procentní sazbou (%) z ceny vodorovná dopravní vzdálenost do 50 m v objektech výšky přes 12 do 24 m</t>
  </si>
  <si>
    <t>Práce a dodávky M</t>
  </si>
  <si>
    <t>46-M</t>
  </si>
  <si>
    <t>Zemní práce při extr.mont.pracích</t>
  </si>
  <si>
    <t>460030011</t>
  </si>
  <si>
    <t>Sejmutí drnu při elektromontážích jakékoliv tloušťky</t>
  </si>
  <si>
    <t>Přípravné terénní práce sejmutí drnu včetně nařezání a uložení na hromady na vzdálenost do 50 m nebo naložení na dopravní prostředek jakékoliv tloušťky</t>
  </si>
  <si>
    <t>460070754</t>
  </si>
  <si>
    <t>Hloubení nezapažených jam při elektromontážích ručně v hornině tř II skupiny 4</t>
  </si>
  <si>
    <t>Hloubení nezapažených jam ručně včetně urovnání dna s přemístěním výkopku do vzdálenosti 3 m od okraje jámy nebo s naložením na dopravní prostředek v hornině třídy těžitelnosti II skupiny 4</t>
  </si>
  <si>
    <t>Poznámka k položce:_x000D_
Poznámka k položce: napojení na základový zemnič 2x</t>
  </si>
  <si>
    <t>460101111</t>
  </si>
  <si>
    <t>Odkop zeminy při elektromontážích strojně v hornině tř I skupiny 1 a 2</t>
  </si>
  <si>
    <t>Odkop zeminy strojně s přemístěním výkopku do vzdálenosti 3 m od okraje jámy nebo s naložením na dopravní prostředek v hornině třídy těžitelnosti I skupiny 1 a 2</t>
  </si>
  <si>
    <t>460431142</t>
  </si>
  <si>
    <t>Zásyp kabelových rýh ručně se zhutněním š 35 cm hl 40 cm z horniny tř I skupiny 3</t>
  </si>
  <si>
    <t>Zásyp kabelových rýh ručně s přemístění sypaniny ze vzdálenosti do 10 m, s uložením výkopku ve vrstvách včetně zhutnění a úpravy povrchu šířky 35 cm hloubky 40 cm z horniny třídy těžitelnosti I skupiny 3</t>
  </si>
  <si>
    <t>460620002</t>
  </si>
  <si>
    <t>Položení drnu včetně zalití vodou na rovině</t>
  </si>
  <si>
    <t>Úprava terénu položení drnu, včetně zalití vodou na rovině</t>
  </si>
  <si>
    <t>460620014</t>
  </si>
  <si>
    <t>Provizorní úprava terénu se zhutněním, v hornině tř 4</t>
  </si>
  <si>
    <t>PPV</t>
  </si>
  <si>
    <t>Podíl přidružených výkonů</t>
  </si>
  <si>
    <t>ZV</t>
  </si>
  <si>
    <t>Zednické výpomoci</t>
  </si>
  <si>
    <t>Poznámka k položce:_x000D_
Poznámka k položce: - napojení na stávající jímací soustavu  - napojení na stávající základový zemnič</t>
  </si>
  <si>
    <t>03 - Dodatek č.1 ze dne 3.1.2018 (odpínání spotřebičů v R1.1)</t>
  </si>
  <si>
    <t>741310512</t>
  </si>
  <si>
    <t>Montáž spínač tří/čtyřpólový v krytu vačkový 63 A, 3 až 6 svorek</t>
  </si>
  <si>
    <t>99995344910</t>
  </si>
  <si>
    <t>vypínač MSO-63-3</t>
  </si>
  <si>
    <t>Poznámka k položce:_x000D_
Poznámka k položce: spínače průmyslové stiskací a p - vypínač MSO-63-3</t>
  </si>
  <si>
    <t>M055</t>
  </si>
  <si>
    <t>Ostatní materiál pro přepojení R1.1 (hřebeny, kabely, svorky, popisy, atd.)</t>
  </si>
  <si>
    <t xml:space="preserve">    VRN3 - Zařízení staveniště</t>
  </si>
  <si>
    <t xml:space="preserve">    VRN4 - Inženýrská činnost</t>
  </si>
  <si>
    <t>012103000</t>
  </si>
  <si>
    <t>Geodetické práce před výstavbou</t>
  </si>
  <si>
    <t>kč</t>
  </si>
  <si>
    <t>VRN3</t>
  </si>
  <si>
    <t>Zařízení staveniště</t>
  </si>
  <si>
    <t>030001000</t>
  </si>
  <si>
    <t>VRN4</t>
  </si>
  <si>
    <t>Inženýrská činnost</t>
  </si>
  <si>
    <t>045002000</t>
  </si>
  <si>
    <t>Kompletační a koordinační činnost</t>
  </si>
  <si>
    <t>013254001</t>
  </si>
  <si>
    <t>Náklady na vyhotovení dokumentace skutečného provedení stavby</t>
  </si>
  <si>
    <t>Náklad na projektové práce pro zhotovení dokumentace skutečného provedení stavby (výkresová a textová část)</t>
  </si>
  <si>
    <t>Poznámka k položce:_x000D_
Poznámka k položce: Poznámka k položce:, Jedná se zejména o náklady na zajištění dokumentace skutečného provedení díla v rozsahu dle platné vyhlášky na dokumentaci staveb v počtu 4 x papírově a 1 x elektronicky ve formátu DWG a PDF.</t>
  </si>
  <si>
    <t>013284000R</t>
  </si>
  <si>
    <t>Náklad na projektové práce dílenská dokumentace</t>
  </si>
  <si>
    <t>013294000R</t>
  </si>
  <si>
    <t>Ostatní dokumentace - dokumentace cedule</t>
  </si>
</sst>
</file>

<file path=xl/styles.xml><?xml version="1.0" encoding="utf-8"?>
<styleSheet xmlns="http://schemas.openxmlformats.org/spreadsheetml/2006/main">
  <numFmts count="4">
    <numFmt numFmtId="164" formatCode="#,##0.00%"/>
    <numFmt numFmtId="165" formatCode="dd\.mm\.yyyy"/>
    <numFmt numFmtId="166" formatCode="#,##0.00000"/>
    <numFmt numFmtId="167" formatCode="#,##0.000"/>
  </numFmts>
  <fonts count="42">
    <font>
      <sz val="8"/>
      <name val="Arial CE"/>
      <family val="2"/>
    </font>
    <font>
      <sz val="10"/>
      <color rgb="FF969696"/>
      <name val="Arial CE"/>
    </font>
    <font>
      <sz val="10"/>
      <name val="Arial CE"/>
    </font>
    <font>
      <b/>
      <sz val="11"/>
      <name val="Arial CE"/>
    </font>
    <font>
      <b/>
      <sz val="12"/>
      <name val="Arial CE"/>
    </font>
    <font>
      <sz val="11"/>
      <name val="Arial CE"/>
    </font>
    <font>
      <sz val="12"/>
      <color rgb="FF003366"/>
      <name val="Arial CE"/>
    </font>
    <font>
      <sz val="10"/>
      <color rgb="FF003366"/>
      <name val="Arial CE"/>
    </font>
    <font>
      <sz val="8"/>
      <color rgb="FF003366"/>
      <name val="Arial CE"/>
    </font>
    <font>
      <sz val="8"/>
      <color rgb="FF800080"/>
      <name val="Arial CE"/>
    </font>
    <font>
      <sz val="8"/>
      <color rgb="FF505050"/>
      <name val="Arial CE"/>
    </font>
    <font>
      <sz val="8"/>
      <color rgb="FFFF0000"/>
      <name val="Arial CE"/>
    </font>
    <font>
      <sz val="8"/>
      <color rgb="FF0000A8"/>
      <name val="Arial CE"/>
    </font>
    <font>
      <sz val="8"/>
      <color rgb="FFFFFFFF"/>
      <name val="Arial CE"/>
    </font>
    <font>
      <b/>
      <sz val="14"/>
      <name val="Arial CE"/>
    </font>
    <font>
      <sz val="8"/>
      <color rgb="FF3366FF"/>
      <name val="Arial CE"/>
    </font>
    <font>
      <b/>
      <sz val="12"/>
      <color rgb="FF969696"/>
      <name val="Arial CE"/>
    </font>
    <font>
      <b/>
      <sz val="8"/>
      <color rgb="FF969696"/>
      <name val="Arial CE"/>
    </font>
    <font>
      <b/>
      <sz val="10"/>
      <name val="Arial CE"/>
    </font>
    <font>
      <b/>
      <sz val="10"/>
      <color rgb="FF969696"/>
      <name val="Arial CE"/>
    </font>
    <font>
      <b/>
      <sz val="10"/>
      <color rgb="FF464646"/>
      <name val="Arial CE"/>
    </font>
    <font>
      <sz val="12"/>
      <color rgb="FF969696"/>
      <name val="Arial CE"/>
    </font>
    <font>
      <sz val="8"/>
      <color rgb="FF969696"/>
      <name val="Arial CE"/>
    </font>
    <font>
      <sz val="9"/>
      <name val="Arial CE"/>
    </font>
    <font>
      <sz val="9"/>
      <color rgb="FF969696"/>
      <name val="Arial CE"/>
    </font>
    <font>
      <b/>
      <sz val="12"/>
      <color rgb="FF960000"/>
      <name val="Arial CE"/>
    </font>
    <font>
      <sz val="12"/>
      <name val="Arial CE"/>
    </font>
    <font>
      <sz val="18"/>
      <color theme="10"/>
      <name val="Wingdings 2"/>
    </font>
    <font>
      <b/>
      <sz val="11"/>
      <color rgb="FF003366"/>
      <name val="Arial CE"/>
    </font>
    <font>
      <sz val="11"/>
      <color rgb="FF003366"/>
      <name val="Arial CE"/>
    </font>
    <font>
      <sz val="11"/>
      <color rgb="FF969696"/>
      <name val="Arial CE"/>
    </font>
    <font>
      <b/>
      <sz val="10"/>
      <color rgb="FF003366"/>
      <name val="Arial CE"/>
    </font>
    <font>
      <sz val="10"/>
      <color rgb="FF3366FF"/>
      <name val="Arial CE"/>
    </font>
    <font>
      <b/>
      <sz val="12"/>
      <color rgb="FF800000"/>
      <name val="Arial CE"/>
    </font>
    <font>
      <sz val="8"/>
      <color rgb="FF960000"/>
      <name val="Arial CE"/>
    </font>
    <font>
      <b/>
      <sz val="8"/>
      <name val="Arial CE"/>
    </font>
    <font>
      <sz val="7"/>
      <color rgb="FF969696"/>
      <name val="Arial CE"/>
    </font>
    <font>
      <sz val="7"/>
      <name val="Arial CE"/>
    </font>
    <font>
      <i/>
      <sz val="9"/>
      <color rgb="FF0000FF"/>
      <name val="Arial CE"/>
    </font>
    <font>
      <i/>
      <sz val="8"/>
      <color rgb="FF0000FF"/>
      <name val="Arial CE"/>
    </font>
    <font>
      <i/>
      <sz val="7"/>
      <color rgb="FF969696"/>
      <name val="Arial CE"/>
    </font>
    <font>
      <u/>
      <sz val="11"/>
      <color theme="10"/>
      <name val="Calibri"/>
      <scheme val="minor"/>
    </font>
  </fonts>
  <fills count="5">
    <fill>
      <patternFill patternType="none"/>
    </fill>
    <fill>
      <patternFill patternType="gray125"/>
    </fill>
    <fill>
      <patternFill patternType="solid">
        <fgColor rgb="FFFFFFCC"/>
      </patternFill>
    </fill>
    <fill>
      <patternFill patternType="solid">
        <fgColor rgb="FFBEBEBE"/>
      </patternFill>
    </fill>
    <fill>
      <patternFill patternType="solid">
        <fgColor rgb="FFD2D2D2"/>
      </patternFill>
    </fill>
  </fills>
  <borders count="23">
    <border>
      <left/>
      <right/>
      <top/>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right/>
      <top style="hair">
        <color rgb="FF000000"/>
      </top>
      <bottom/>
      <diagonal/>
    </border>
    <border>
      <left/>
      <right/>
      <top/>
      <bottom style="hair">
        <color rgb="FF000000"/>
      </bottom>
      <diagonal/>
    </border>
    <border>
      <left style="hair">
        <color rgb="FF000000"/>
      </left>
      <right/>
      <top style="hair">
        <color rgb="FF000000"/>
      </top>
      <bottom style="hair">
        <color rgb="FF000000"/>
      </bottom>
      <diagonal/>
    </border>
    <border>
      <left/>
      <right/>
      <top style="hair">
        <color rgb="FF000000"/>
      </top>
      <bottom style="hair">
        <color rgb="FF000000"/>
      </bottom>
      <diagonal/>
    </border>
    <border>
      <left/>
      <right style="hair">
        <color rgb="FF000000"/>
      </right>
      <top style="hair">
        <color rgb="FF000000"/>
      </top>
      <bottom style="hair">
        <color rgb="FF000000"/>
      </bottom>
      <diagonal/>
    </border>
    <border>
      <left style="thin">
        <color rgb="FF000000"/>
      </left>
      <right/>
      <top/>
      <bottom style="thin">
        <color rgb="FF000000"/>
      </bottom>
      <diagonal/>
    </border>
    <border>
      <left/>
      <right/>
      <top/>
      <bottom style="thin">
        <color rgb="FF000000"/>
      </bottom>
      <diagonal/>
    </border>
    <border>
      <left style="hair">
        <color rgb="FF969696"/>
      </left>
      <right/>
      <top style="hair">
        <color rgb="FF969696"/>
      </top>
      <bottom/>
      <diagonal/>
    </border>
    <border>
      <left/>
      <right/>
      <top style="hair">
        <color rgb="FF969696"/>
      </top>
      <bottom/>
      <diagonal/>
    </border>
    <border>
      <left/>
      <right style="hair">
        <color rgb="FF969696"/>
      </right>
      <top style="hair">
        <color rgb="FF969696"/>
      </top>
      <bottom/>
      <diagonal/>
    </border>
    <border>
      <left style="hair">
        <color rgb="FF969696"/>
      </left>
      <right/>
      <top/>
      <bottom/>
      <diagonal/>
    </border>
    <border>
      <left/>
      <right style="hair">
        <color rgb="FF969696"/>
      </right>
      <top/>
      <bottom/>
      <diagonal/>
    </border>
    <border>
      <left style="hair">
        <color rgb="FF969696"/>
      </left>
      <right/>
      <top style="hair">
        <color rgb="FF969696"/>
      </top>
      <bottom style="hair">
        <color rgb="FF969696"/>
      </bottom>
      <diagonal/>
    </border>
    <border>
      <left/>
      <right/>
      <top style="hair">
        <color rgb="FF969696"/>
      </top>
      <bottom style="hair">
        <color rgb="FF969696"/>
      </bottom>
      <diagonal/>
    </border>
    <border>
      <left/>
      <right style="hair">
        <color rgb="FF969696"/>
      </right>
      <top style="hair">
        <color rgb="FF969696"/>
      </top>
      <bottom style="hair">
        <color rgb="FF969696"/>
      </bottom>
      <diagonal/>
    </border>
    <border>
      <left style="hair">
        <color rgb="FF969696"/>
      </left>
      <right/>
      <top/>
      <bottom style="hair">
        <color rgb="FF969696"/>
      </bottom>
      <diagonal/>
    </border>
    <border>
      <left/>
      <right/>
      <top/>
      <bottom style="hair">
        <color rgb="FF969696"/>
      </bottom>
      <diagonal/>
    </border>
    <border>
      <left/>
      <right style="hair">
        <color rgb="FF969696"/>
      </right>
      <top/>
      <bottom style="hair">
        <color rgb="FF969696"/>
      </bottom>
      <diagonal/>
    </border>
    <border>
      <left style="hair">
        <color rgb="FF969696"/>
      </left>
      <right style="hair">
        <color rgb="FF969696"/>
      </right>
      <top style="hair">
        <color rgb="FF969696"/>
      </top>
      <bottom style="hair">
        <color rgb="FF969696"/>
      </bottom>
      <diagonal/>
    </border>
  </borders>
  <cellStyleXfs count="2">
    <xf numFmtId="0" fontId="0" fillId="0" borderId="0"/>
    <xf numFmtId="0" fontId="41" fillId="0" borderId="0" applyNumberFormat="0" applyFill="0" applyBorder="0" applyAlignment="0" applyProtection="0"/>
  </cellStyleXfs>
  <cellXfs count="330">
    <xf numFmtId="0" fontId="0" fillId="0" borderId="0" xfId="0"/>
    <xf numFmtId="0" fontId="0" fillId="0" borderId="0" xfId="0"/>
    <xf numFmtId="0" fontId="0" fillId="0" borderId="0" xfId="0" applyAlignment="1">
      <alignment vertical="center"/>
    </xf>
    <xf numFmtId="0" fontId="1" fillId="0" borderId="0" xfId="0" applyFont="1" applyAlignment="1">
      <alignment vertical="center"/>
    </xf>
    <xf numFmtId="0" fontId="2"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5" fillId="0" borderId="0" xfId="0" applyFont="1" applyAlignment="1">
      <alignment vertical="center"/>
    </xf>
    <xf numFmtId="0" fontId="0" fillId="0" borderId="0" xfId="0" applyAlignment="1">
      <alignment vertical="center" wrapText="1"/>
    </xf>
    <xf numFmtId="0" fontId="6" fillId="0" borderId="0" xfId="0" applyFont="1" applyAlignment="1">
      <alignment vertical="center"/>
    </xf>
    <xf numFmtId="0" fontId="7" fillId="0" borderId="0" xfId="0" applyFont="1" applyAlignment="1">
      <alignment vertical="center"/>
    </xf>
    <xf numFmtId="0" fontId="0" fillId="0" borderId="0" xfId="0" applyAlignment="1">
      <alignment horizontal="center" vertical="center" wrapText="1"/>
    </xf>
    <xf numFmtId="0" fontId="8" fillId="0" borderId="0" xfId="0" applyFont="1" applyAlignment="1"/>
    <xf numFmtId="0" fontId="9" fillId="0" borderId="0" xfId="0" applyFont="1" applyAlignment="1">
      <alignment vertical="center"/>
    </xf>
    <xf numFmtId="0" fontId="10" fillId="0" borderId="0" xfId="0" applyFont="1" applyAlignment="1">
      <alignment vertical="center"/>
    </xf>
    <xf numFmtId="0" fontId="11" fillId="0" borderId="0" xfId="0" applyFont="1" applyAlignment="1">
      <alignment vertical="center"/>
    </xf>
    <xf numFmtId="0" fontId="12" fillId="0" borderId="0" xfId="0" applyFont="1" applyAlignment="1">
      <alignment vertical="center"/>
    </xf>
    <xf numFmtId="0" fontId="13" fillId="0" borderId="0" xfId="0" applyFont="1" applyAlignment="1">
      <alignment horizontal="left" vertical="center"/>
    </xf>
    <xf numFmtId="0" fontId="0" fillId="0" borderId="0" xfId="0" applyFont="1" applyAlignment="1">
      <alignment horizontal="left" vertical="center"/>
    </xf>
    <xf numFmtId="0" fontId="0" fillId="0" borderId="1" xfId="0" applyBorder="1" applyProtection="1"/>
    <xf numFmtId="0" fontId="0" fillId="0" borderId="2" xfId="0" applyBorder="1" applyProtection="1"/>
    <xf numFmtId="0" fontId="0" fillId="0" borderId="3" xfId="0" applyBorder="1"/>
    <xf numFmtId="0" fontId="0" fillId="0" borderId="3" xfId="0" applyBorder="1" applyProtection="1"/>
    <xf numFmtId="0" fontId="0" fillId="0" borderId="0" xfId="0" applyProtection="1"/>
    <xf numFmtId="0" fontId="14" fillId="0" borderId="0" xfId="0" applyFont="1" applyAlignment="1" applyProtection="1">
      <alignment horizontal="left" vertical="center"/>
    </xf>
    <xf numFmtId="0" fontId="15" fillId="0" borderId="0" xfId="0" applyFont="1" applyAlignment="1">
      <alignment horizontal="left" vertical="center"/>
    </xf>
    <xf numFmtId="0" fontId="16" fillId="0" borderId="0" xfId="0" applyFont="1" applyAlignment="1">
      <alignment horizontal="left" vertical="center"/>
    </xf>
    <xf numFmtId="0" fontId="1" fillId="0" borderId="0" xfId="0" applyFont="1" applyAlignment="1" applyProtection="1">
      <alignment horizontal="left" vertical="top"/>
    </xf>
    <xf numFmtId="0" fontId="2" fillId="0" borderId="0" xfId="0" applyFont="1" applyAlignment="1" applyProtection="1">
      <alignment horizontal="left" vertical="center"/>
    </xf>
    <xf numFmtId="0" fontId="3" fillId="0" borderId="0" xfId="0" applyFont="1" applyAlignment="1" applyProtection="1">
      <alignment horizontal="left" vertical="top"/>
    </xf>
    <xf numFmtId="0" fontId="1" fillId="0" borderId="0" xfId="0" applyFont="1" applyAlignment="1" applyProtection="1">
      <alignment horizontal="left" vertical="center"/>
    </xf>
    <xf numFmtId="0" fontId="2" fillId="2" borderId="0" xfId="0" applyFont="1" applyFill="1" applyAlignment="1" applyProtection="1">
      <alignment horizontal="left" vertical="center"/>
      <protection locked="0"/>
    </xf>
    <xf numFmtId="49" fontId="2" fillId="2" borderId="0" xfId="0" applyNumberFormat="1" applyFont="1" applyFill="1" applyAlignment="1" applyProtection="1">
      <alignment horizontal="left" vertical="center"/>
      <protection locked="0"/>
    </xf>
    <xf numFmtId="0" fontId="2" fillId="0" borderId="0" xfId="0" applyFont="1" applyAlignment="1" applyProtection="1">
      <alignment horizontal="left" vertical="center" wrapText="1"/>
    </xf>
    <xf numFmtId="0" fontId="0" fillId="0" borderId="4" xfId="0" applyBorder="1" applyProtection="1"/>
    <xf numFmtId="0" fontId="0" fillId="0" borderId="0" xfId="0" applyFont="1" applyAlignment="1">
      <alignment vertical="center"/>
    </xf>
    <xf numFmtId="0" fontId="0" fillId="0" borderId="3" xfId="0" applyFont="1" applyBorder="1" applyAlignment="1" applyProtection="1">
      <alignment vertical="center"/>
    </xf>
    <xf numFmtId="0" fontId="0" fillId="0" borderId="0" xfId="0" applyFont="1" applyAlignment="1" applyProtection="1">
      <alignment vertical="center"/>
    </xf>
    <xf numFmtId="0" fontId="18" fillId="0" borderId="5" xfId="0" applyFont="1" applyBorder="1" applyAlignment="1" applyProtection="1">
      <alignment horizontal="left" vertical="center"/>
    </xf>
    <xf numFmtId="0" fontId="0" fillId="0" borderId="5" xfId="0" applyFont="1" applyBorder="1" applyAlignment="1" applyProtection="1">
      <alignment vertical="center"/>
    </xf>
    <xf numFmtId="0" fontId="0" fillId="0" borderId="3" xfId="0" applyFont="1" applyBorder="1" applyAlignment="1">
      <alignment vertical="center"/>
    </xf>
    <xf numFmtId="0" fontId="1" fillId="0" borderId="3" xfId="0" applyFont="1" applyBorder="1" applyAlignment="1" applyProtection="1">
      <alignment vertical="center"/>
    </xf>
    <xf numFmtId="0" fontId="1" fillId="0" borderId="0" xfId="0" applyFont="1" applyAlignment="1" applyProtection="1">
      <alignment vertical="center"/>
    </xf>
    <xf numFmtId="0" fontId="1" fillId="0" borderId="3" xfId="0" applyFont="1" applyBorder="1" applyAlignment="1">
      <alignment vertical="center"/>
    </xf>
    <xf numFmtId="0" fontId="0" fillId="3" borderId="0" xfId="0" applyFont="1" applyFill="1" applyAlignment="1" applyProtection="1">
      <alignment vertical="center"/>
    </xf>
    <xf numFmtId="0" fontId="4" fillId="3" borderId="6" xfId="0" applyFont="1" applyFill="1" applyBorder="1" applyAlignment="1" applyProtection="1">
      <alignment horizontal="left" vertical="center"/>
    </xf>
    <xf numFmtId="0" fontId="0" fillId="3" borderId="7" xfId="0" applyFont="1" applyFill="1" applyBorder="1" applyAlignment="1" applyProtection="1">
      <alignment vertical="center"/>
    </xf>
    <xf numFmtId="0" fontId="4" fillId="3" borderId="7" xfId="0" applyFont="1" applyFill="1" applyBorder="1" applyAlignment="1" applyProtection="1">
      <alignment horizontal="center" vertical="center"/>
    </xf>
    <xf numFmtId="0" fontId="0" fillId="0" borderId="3" xfId="0" applyBorder="1" applyAlignment="1" applyProtection="1">
      <alignment vertical="center"/>
    </xf>
    <xf numFmtId="0" fontId="0" fillId="0" borderId="0" xfId="0" applyAlignment="1" applyProtection="1">
      <alignment vertical="center"/>
    </xf>
    <xf numFmtId="0" fontId="20" fillId="0" borderId="4" xfId="0" applyFont="1" applyBorder="1" applyAlignment="1" applyProtection="1">
      <alignment horizontal="left" vertical="center"/>
    </xf>
    <xf numFmtId="0" fontId="0" fillId="0" borderId="4" xfId="0" applyBorder="1" applyAlignment="1" applyProtection="1">
      <alignment vertical="center"/>
    </xf>
    <xf numFmtId="0" fontId="0" fillId="0" borderId="3" xfId="0" applyBorder="1" applyAlignment="1">
      <alignment vertical="center"/>
    </xf>
    <xf numFmtId="0" fontId="1" fillId="0" borderId="5" xfId="0" applyFont="1" applyBorder="1" applyAlignment="1" applyProtection="1">
      <alignment horizontal="left" vertical="center"/>
    </xf>
    <xf numFmtId="0" fontId="0" fillId="0" borderId="4" xfId="0" applyFont="1" applyBorder="1" applyAlignment="1" applyProtection="1">
      <alignment vertical="center"/>
    </xf>
    <xf numFmtId="0" fontId="0" fillId="0" borderId="9" xfId="0" applyFont="1" applyBorder="1" applyAlignment="1" applyProtection="1">
      <alignment vertical="center"/>
    </xf>
    <xf numFmtId="0" fontId="0" fillId="0" borderId="10" xfId="0" applyFont="1" applyBorder="1" applyAlignment="1" applyProtection="1">
      <alignment vertical="center"/>
    </xf>
    <xf numFmtId="0" fontId="0" fillId="0" borderId="1" xfId="0" applyFont="1" applyBorder="1" applyAlignment="1" applyProtection="1">
      <alignment vertical="center"/>
    </xf>
    <xf numFmtId="0" fontId="0" fillId="0" borderId="2" xfId="0" applyFont="1" applyBorder="1" applyAlignment="1" applyProtection="1">
      <alignment vertical="center"/>
    </xf>
    <xf numFmtId="0" fontId="2" fillId="0" borderId="3" xfId="0" applyFont="1" applyBorder="1" applyAlignment="1" applyProtection="1">
      <alignment vertical="center"/>
    </xf>
    <xf numFmtId="0" fontId="2" fillId="0" borderId="0" xfId="0" applyFont="1" applyAlignment="1" applyProtection="1">
      <alignment vertical="center"/>
    </xf>
    <xf numFmtId="0" fontId="2" fillId="0" borderId="3" xfId="0" applyFont="1" applyBorder="1" applyAlignment="1">
      <alignment vertical="center"/>
    </xf>
    <xf numFmtId="0" fontId="3" fillId="0" borderId="3" xfId="0" applyFont="1" applyBorder="1" applyAlignment="1" applyProtection="1">
      <alignment vertical="center"/>
    </xf>
    <xf numFmtId="0" fontId="3" fillId="0" borderId="0" xfId="0" applyFont="1" applyAlignment="1" applyProtection="1">
      <alignment horizontal="left" vertical="center"/>
    </xf>
    <xf numFmtId="0" fontId="3" fillId="0" borderId="0" xfId="0" applyFont="1" applyAlignment="1" applyProtection="1">
      <alignment vertical="center"/>
    </xf>
    <xf numFmtId="0" fontId="3" fillId="0" borderId="3" xfId="0" applyFont="1" applyBorder="1" applyAlignment="1">
      <alignment vertical="center"/>
    </xf>
    <xf numFmtId="0" fontId="18" fillId="0" borderId="0" xfId="0" applyFont="1" applyAlignment="1" applyProtection="1">
      <alignment vertical="center"/>
    </xf>
    <xf numFmtId="165" fontId="2" fillId="0" borderId="0" xfId="0" applyNumberFormat="1" applyFont="1" applyAlignment="1" applyProtection="1">
      <alignment horizontal="left" vertical="center"/>
    </xf>
    <xf numFmtId="0" fontId="0" fillId="0" borderId="12" xfId="0" applyBorder="1" applyAlignment="1">
      <alignment vertical="center"/>
    </xf>
    <xf numFmtId="0" fontId="0" fillId="0" borderId="13" xfId="0" applyBorder="1" applyAlignment="1">
      <alignment vertical="center"/>
    </xf>
    <xf numFmtId="0" fontId="0" fillId="0" borderId="0" xfId="0" applyFont="1" applyBorder="1" applyAlignment="1">
      <alignment vertical="center"/>
    </xf>
    <xf numFmtId="0" fontId="0" fillId="0" borderId="15" xfId="0" applyFont="1" applyBorder="1" applyAlignment="1">
      <alignment vertical="center"/>
    </xf>
    <xf numFmtId="0" fontId="0" fillId="0" borderId="0" xfId="0" applyFont="1" applyBorder="1" applyAlignment="1" applyProtection="1">
      <alignment vertical="center"/>
    </xf>
    <xf numFmtId="0" fontId="0" fillId="0" borderId="15" xfId="0" applyFont="1" applyBorder="1" applyAlignment="1" applyProtection="1">
      <alignment vertical="center"/>
    </xf>
    <xf numFmtId="0" fontId="0" fillId="4" borderId="7" xfId="0" applyFont="1" applyFill="1" applyBorder="1" applyAlignment="1" applyProtection="1">
      <alignment vertical="center"/>
    </xf>
    <xf numFmtId="0" fontId="23" fillId="4" borderId="0" xfId="0" applyFont="1" applyFill="1" applyAlignment="1" applyProtection="1">
      <alignment horizontal="center" vertical="center"/>
    </xf>
    <xf numFmtId="0" fontId="24" fillId="0" borderId="16" xfId="0" applyFont="1" applyBorder="1" applyAlignment="1" applyProtection="1">
      <alignment horizontal="center" vertical="center" wrapText="1"/>
    </xf>
    <xf numFmtId="0" fontId="24" fillId="0" borderId="17" xfId="0" applyFont="1" applyBorder="1" applyAlignment="1" applyProtection="1">
      <alignment horizontal="center" vertical="center" wrapText="1"/>
    </xf>
    <xf numFmtId="0" fontId="24" fillId="0" borderId="18" xfId="0" applyFont="1" applyBorder="1" applyAlignment="1" applyProtection="1">
      <alignment horizontal="center" vertical="center" wrapText="1"/>
    </xf>
    <xf numFmtId="0" fontId="0" fillId="0" borderId="11" xfId="0" applyFont="1" applyBorder="1" applyAlignment="1" applyProtection="1">
      <alignment vertical="center"/>
    </xf>
    <xf numFmtId="0" fontId="0" fillId="0" borderId="12" xfId="0" applyFont="1" applyBorder="1" applyAlignment="1" applyProtection="1">
      <alignment vertical="center"/>
    </xf>
    <xf numFmtId="0" fontId="0" fillId="0" borderId="13" xfId="0" applyFont="1" applyBorder="1" applyAlignment="1" applyProtection="1">
      <alignment vertical="center"/>
    </xf>
    <xf numFmtId="0" fontId="4" fillId="0" borderId="3" xfId="0" applyFont="1" applyBorder="1" applyAlignment="1" applyProtection="1">
      <alignment vertical="center"/>
    </xf>
    <xf numFmtId="0" fontId="25" fillId="0" borderId="0" xfId="0" applyFont="1" applyAlignment="1" applyProtection="1">
      <alignment horizontal="left" vertical="center"/>
    </xf>
    <xf numFmtId="0" fontId="25" fillId="0" borderId="0" xfId="0" applyFont="1" applyAlignment="1" applyProtection="1">
      <alignment vertical="center"/>
    </xf>
    <xf numFmtId="4" fontId="25" fillId="0" borderId="0" xfId="0" applyNumberFormat="1" applyFont="1" applyAlignment="1" applyProtection="1">
      <alignment vertical="center"/>
    </xf>
    <xf numFmtId="0" fontId="4" fillId="0" borderId="0" xfId="0" applyFont="1" applyAlignment="1" applyProtection="1">
      <alignment horizontal="center" vertical="center"/>
    </xf>
    <xf numFmtId="0" fontId="4" fillId="0" borderId="3" xfId="0" applyFont="1" applyBorder="1" applyAlignment="1">
      <alignment vertical="center"/>
    </xf>
    <xf numFmtId="4" fontId="21" fillId="0" borderId="14" xfId="0" applyNumberFormat="1" applyFont="1" applyBorder="1" applyAlignment="1" applyProtection="1">
      <alignment vertical="center"/>
    </xf>
    <xf numFmtId="4" fontId="21" fillId="0" borderId="0" xfId="0" applyNumberFormat="1" applyFont="1" applyBorder="1" applyAlignment="1" applyProtection="1">
      <alignment vertical="center"/>
    </xf>
    <xf numFmtId="166" fontId="21" fillId="0" borderId="0" xfId="0" applyNumberFormat="1" applyFont="1" applyBorder="1" applyAlignment="1" applyProtection="1">
      <alignment vertical="center"/>
    </xf>
    <xf numFmtId="4" fontId="21" fillId="0" borderId="15" xfId="0" applyNumberFormat="1" applyFont="1" applyBorder="1" applyAlignment="1" applyProtection="1">
      <alignment vertical="center"/>
    </xf>
    <xf numFmtId="0" fontId="4" fillId="0" borderId="0" xfId="0" applyFont="1" applyAlignment="1">
      <alignment horizontal="left" vertical="center"/>
    </xf>
    <xf numFmtId="0" fontId="26" fillId="0" borderId="0" xfId="0" applyFont="1" applyAlignment="1">
      <alignment horizontal="left" vertical="center"/>
    </xf>
    <xf numFmtId="0" fontId="27" fillId="0" borderId="0" xfId="1" applyFont="1" applyAlignment="1">
      <alignment horizontal="center" vertical="center"/>
    </xf>
    <xf numFmtId="0" fontId="5" fillId="0" borderId="3" xfId="0" applyFont="1" applyBorder="1" applyAlignment="1" applyProtection="1">
      <alignment vertical="center"/>
    </xf>
    <xf numFmtId="0" fontId="28" fillId="0" borderId="0" xfId="0" applyFont="1" applyAlignment="1" applyProtection="1">
      <alignment vertical="center"/>
    </xf>
    <xf numFmtId="0" fontId="29" fillId="0" borderId="0" xfId="0" applyFont="1" applyAlignment="1" applyProtection="1">
      <alignment vertical="center"/>
    </xf>
    <xf numFmtId="0" fontId="3" fillId="0" borderId="0" xfId="0" applyFont="1" applyAlignment="1" applyProtection="1">
      <alignment horizontal="center" vertical="center"/>
    </xf>
    <xf numFmtId="0" fontId="5" fillId="0" borderId="3" xfId="0" applyFont="1" applyBorder="1" applyAlignment="1">
      <alignment vertical="center"/>
    </xf>
    <xf numFmtId="4" fontId="30" fillId="0" borderId="14" xfId="0" applyNumberFormat="1" applyFont="1" applyBorder="1" applyAlignment="1" applyProtection="1">
      <alignment vertical="center"/>
    </xf>
    <xf numFmtId="4" fontId="30" fillId="0" borderId="0" xfId="0" applyNumberFormat="1" applyFont="1" applyBorder="1" applyAlignment="1" applyProtection="1">
      <alignment vertical="center"/>
    </xf>
    <xf numFmtId="166" fontId="30" fillId="0" borderId="0" xfId="0" applyNumberFormat="1" applyFont="1" applyBorder="1" applyAlignment="1" applyProtection="1">
      <alignment vertical="center"/>
    </xf>
    <xf numFmtId="4" fontId="30" fillId="0" borderId="15" xfId="0" applyNumberFormat="1" applyFont="1" applyBorder="1" applyAlignment="1" applyProtection="1">
      <alignment vertical="center"/>
    </xf>
    <xf numFmtId="0" fontId="5" fillId="0" borderId="0" xfId="0" applyFont="1" applyAlignment="1">
      <alignment horizontal="left" vertical="center"/>
    </xf>
    <xf numFmtId="0" fontId="7" fillId="0" borderId="0" xfId="0" applyFont="1" applyAlignment="1" applyProtection="1">
      <alignment vertical="center"/>
    </xf>
    <xf numFmtId="0" fontId="2" fillId="0" borderId="0" xfId="0" applyFont="1" applyAlignment="1" applyProtection="1">
      <alignment horizontal="center" vertical="center"/>
    </xf>
    <xf numFmtId="4" fontId="1" fillId="0" borderId="14" xfId="0" applyNumberFormat="1" applyFont="1" applyBorder="1" applyAlignment="1" applyProtection="1">
      <alignment vertical="center"/>
    </xf>
    <xf numFmtId="4" fontId="1" fillId="0" borderId="0" xfId="0" applyNumberFormat="1" applyFont="1" applyBorder="1" applyAlignment="1" applyProtection="1">
      <alignment vertical="center"/>
    </xf>
    <xf numFmtId="166" fontId="1" fillId="0" borderId="0" xfId="0" applyNumberFormat="1" applyFont="1" applyBorder="1" applyAlignment="1" applyProtection="1">
      <alignment vertical="center"/>
    </xf>
    <xf numFmtId="4" fontId="1" fillId="0" borderId="15" xfId="0" applyNumberFormat="1" applyFont="1" applyBorder="1" applyAlignment="1" applyProtection="1">
      <alignment vertical="center"/>
    </xf>
    <xf numFmtId="0" fontId="2" fillId="0" borderId="0" xfId="0" applyFont="1" applyAlignment="1">
      <alignment horizontal="left" vertical="center"/>
    </xf>
    <xf numFmtId="4" fontId="30" fillId="0" borderId="19" xfId="0" applyNumberFormat="1" applyFont="1" applyBorder="1" applyAlignment="1" applyProtection="1">
      <alignment vertical="center"/>
    </xf>
    <xf numFmtId="4" fontId="30" fillId="0" borderId="20" xfId="0" applyNumberFormat="1" applyFont="1" applyBorder="1" applyAlignment="1" applyProtection="1">
      <alignment vertical="center"/>
    </xf>
    <xf numFmtId="166" fontId="30" fillId="0" borderId="20" xfId="0" applyNumberFormat="1" applyFont="1" applyBorder="1" applyAlignment="1" applyProtection="1">
      <alignment vertical="center"/>
    </xf>
    <xf numFmtId="4" fontId="30" fillId="0" borderId="21" xfId="0" applyNumberFormat="1" applyFont="1" applyBorder="1" applyAlignment="1" applyProtection="1">
      <alignment vertical="center"/>
    </xf>
    <xf numFmtId="0" fontId="0" fillId="0" borderId="1" xfId="0" applyBorder="1"/>
    <xf numFmtId="0" fontId="0" fillId="0" borderId="2" xfId="0" applyBorder="1"/>
    <xf numFmtId="0" fontId="14" fillId="0" borderId="0" xfId="0" applyFont="1" applyAlignment="1">
      <alignment horizontal="left" vertical="center"/>
    </xf>
    <xf numFmtId="0" fontId="32" fillId="0" borderId="0" xfId="0" applyFont="1" applyAlignment="1">
      <alignment horizontal="left" vertical="center"/>
    </xf>
    <xf numFmtId="0" fontId="1" fillId="0" borderId="0" xfId="0" applyFont="1" applyAlignment="1">
      <alignment horizontal="left" vertical="center"/>
    </xf>
    <xf numFmtId="165" fontId="2" fillId="0" borderId="0" xfId="0" applyNumberFormat="1" applyFont="1" applyAlignment="1">
      <alignment horizontal="left" vertical="center"/>
    </xf>
    <xf numFmtId="0" fontId="0" fillId="0" borderId="0" xfId="0" applyFont="1" applyAlignment="1">
      <alignment vertical="center" wrapText="1"/>
    </xf>
    <xf numFmtId="0" fontId="0" fillId="0" borderId="3" xfId="0" applyFont="1" applyBorder="1" applyAlignment="1">
      <alignment vertical="center" wrapText="1"/>
    </xf>
    <xf numFmtId="0" fontId="0" fillId="0" borderId="3" xfId="0" applyBorder="1" applyAlignment="1">
      <alignment vertical="center" wrapText="1"/>
    </xf>
    <xf numFmtId="0" fontId="0" fillId="0" borderId="12" xfId="0" applyFont="1" applyBorder="1" applyAlignment="1">
      <alignment vertical="center"/>
    </xf>
    <xf numFmtId="0" fontId="18" fillId="0" borderId="0" xfId="0" applyFont="1" applyAlignment="1">
      <alignment horizontal="left" vertical="center"/>
    </xf>
    <xf numFmtId="4" fontId="25" fillId="0" borderId="0" xfId="0" applyNumberFormat="1" applyFont="1" applyAlignment="1">
      <alignment vertical="center"/>
    </xf>
    <xf numFmtId="0" fontId="1" fillId="0" borderId="0" xfId="0" applyFont="1" applyAlignment="1">
      <alignment horizontal="right" vertical="center"/>
    </xf>
    <xf numFmtId="0" fontId="22" fillId="0" borderId="0" xfId="0" applyFont="1" applyAlignment="1">
      <alignment horizontal="left" vertical="center"/>
    </xf>
    <xf numFmtId="4" fontId="1" fillId="0" borderId="0" xfId="0" applyNumberFormat="1" applyFont="1" applyAlignment="1">
      <alignment vertical="center"/>
    </xf>
    <xf numFmtId="164" fontId="1" fillId="0" borderId="0" xfId="0" applyNumberFormat="1" applyFont="1" applyAlignment="1">
      <alignment horizontal="right" vertical="center"/>
    </xf>
    <xf numFmtId="0" fontId="0" fillId="4" borderId="0" xfId="0" applyFont="1" applyFill="1" applyAlignment="1">
      <alignment vertical="center"/>
    </xf>
    <xf numFmtId="0" fontId="4" fillId="4" borderId="6" xfId="0" applyFont="1" applyFill="1" applyBorder="1" applyAlignment="1">
      <alignment horizontal="left" vertical="center"/>
    </xf>
    <xf numFmtId="0" fontId="0" fillId="4" borderId="7" xfId="0" applyFont="1" applyFill="1" applyBorder="1" applyAlignment="1">
      <alignment vertical="center"/>
    </xf>
    <xf numFmtId="0" fontId="4" fillId="4" borderId="7" xfId="0" applyFont="1" applyFill="1" applyBorder="1" applyAlignment="1">
      <alignment horizontal="right" vertical="center"/>
    </xf>
    <xf numFmtId="0" fontId="4" fillId="4" borderId="7" xfId="0" applyFont="1" applyFill="1" applyBorder="1" applyAlignment="1">
      <alignment horizontal="center" vertical="center"/>
    </xf>
    <xf numFmtId="4" fontId="4" fillId="4" borderId="7" xfId="0" applyNumberFormat="1" applyFont="1" applyFill="1" applyBorder="1" applyAlignment="1">
      <alignment vertical="center"/>
    </xf>
    <xf numFmtId="0" fontId="0" fillId="4" borderId="8" xfId="0" applyFont="1" applyFill="1" applyBorder="1" applyAlignment="1">
      <alignment vertical="center"/>
    </xf>
    <xf numFmtId="0" fontId="20" fillId="0" borderId="4" xfId="0" applyFont="1" applyBorder="1" applyAlignment="1">
      <alignment horizontal="left" vertical="center"/>
    </xf>
    <xf numFmtId="0" fontId="0" fillId="0" borderId="4" xfId="0" applyBorder="1" applyAlignment="1">
      <alignment vertical="center"/>
    </xf>
    <xf numFmtId="0" fontId="1" fillId="0" borderId="5" xfId="0" applyFont="1" applyBorder="1" applyAlignment="1">
      <alignment horizontal="left" vertical="center"/>
    </xf>
    <xf numFmtId="0" fontId="0" fillId="0" borderId="5" xfId="0" applyFont="1" applyBorder="1" applyAlignment="1">
      <alignment vertical="center"/>
    </xf>
    <xf numFmtId="0" fontId="1" fillId="0" borderId="5" xfId="0" applyFont="1" applyBorder="1" applyAlignment="1">
      <alignment horizontal="center" vertical="center"/>
    </xf>
    <xf numFmtId="0" fontId="1" fillId="0" borderId="5" xfId="0" applyFont="1" applyBorder="1" applyAlignment="1">
      <alignment horizontal="right" vertical="center"/>
    </xf>
    <xf numFmtId="0" fontId="0" fillId="0" borderId="4" xfId="0" applyFont="1" applyBorder="1" applyAlignment="1">
      <alignment vertical="center"/>
    </xf>
    <xf numFmtId="0" fontId="0" fillId="0" borderId="9" xfId="0" applyFont="1" applyBorder="1" applyAlignment="1">
      <alignment vertical="center"/>
    </xf>
    <xf numFmtId="0" fontId="0" fillId="0" borderId="10" xfId="0" applyFont="1" applyBorder="1" applyAlignment="1">
      <alignment vertical="center"/>
    </xf>
    <xf numFmtId="0" fontId="0" fillId="0" borderId="1" xfId="0" applyFont="1" applyBorder="1" applyAlignment="1">
      <alignment vertical="center"/>
    </xf>
    <xf numFmtId="0" fontId="0" fillId="0" borderId="2" xfId="0" applyFont="1" applyBorder="1" applyAlignment="1">
      <alignment vertical="center"/>
    </xf>
    <xf numFmtId="0" fontId="23" fillId="4" borderId="0" xfId="0" applyFont="1" applyFill="1" applyAlignment="1" applyProtection="1">
      <alignment horizontal="left" vertical="center"/>
    </xf>
    <xf numFmtId="0" fontId="0" fillId="4" borderId="0" xfId="0" applyFont="1" applyFill="1" applyAlignment="1" applyProtection="1">
      <alignment vertical="center"/>
    </xf>
    <xf numFmtId="0" fontId="23" fillId="4" borderId="0" xfId="0" applyFont="1" applyFill="1" applyAlignment="1" applyProtection="1">
      <alignment horizontal="right" vertical="center"/>
    </xf>
    <xf numFmtId="0" fontId="33" fillId="0" borderId="0" xfId="0" applyFont="1" applyAlignment="1" applyProtection="1">
      <alignment horizontal="left" vertical="center"/>
    </xf>
    <xf numFmtId="0" fontId="6" fillId="0" borderId="3" xfId="0" applyFont="1" applyBorder="1" applyAlignment="1" applyProtection="1">
      <alignment vertical="center"/>
    </xf>
    <xf numFmtId="0" fontId="6" fillId="0" borderId="0" xfId="0" applyFont="1" applyAlignment="1" applyProtection="1">
      <alignment vertical="center"/>
    </xf>
    <xf numFmtId="0" fontId="6" fillId="0" borderId="20" xfId="0" applyFont="1" applyBorder="1" applyAlignment="1" applyProtection="1">
      <alignment horizontal="left" vertical="center"/>
    </xf>
    <xf numFmtId="0" fontId="6" fillId="0" borderId="20" xfId="0" applyFont="1" applyBorder="1" applyAlignment="1" applyProtection="1">
      <alignment vertical="center"/>
    </xf>
    <xf numFmtId="4" fontId="6" fillId="0" borderId="20" xfId="0" applyNumberFormat="1" applyFont="1" applyBorder="1" applyAlignment="1" applyProtection="1">
      <alignment vertical="center"/>
    </xf>
    <xf numFmtId="0" fontId="6" fillId="0" borderId="3" xfId="0" applyFont="1" applyBorder="1" applyAlignment="1">
      <alignment vertical="center"/>
    </xf>
    <xf numFmtId="0" fontId="7" fillId="0" borderId="3" xfId="0" applyFont="1" applyBorder="1" applyAlignment="1" applyProtection="1">
      <alignment vertical="center"/>
    </xf>
    <xf numFmtId="0" fontId="7" fillId="0" borderId="20" xfId="0" applyFont="1" applyBorder="1" applyAlignment="1" applyProtection="1">
      <alignment horizontal="left" vertical="center"/>
    </xf>
    <xf numFmtId="0" fontId="7" fillId="0" borderId="20" xfId="0" applyFont="1" applyBorder="1" applyAlignment="1" applyProtection="1">
      <alignment vertical="center"/>
    </xf>
    <xf numFmtId="4" fontId="7" fillId="0" borderId="20" xfId="0" applyNumberFormat="1" applyFont="1" applyBorder="1" applyAlignment="1" applyProtection="1">
      <alignment vertical="center"/>
    </xf>
    <xf numFmtId="0" fontId="7" fillId="0" borderId="3" xfId="0" applyFont="1" applyBorder="1" applyAlignment="1">
      <alignment vertical="center"/>
    </xf>
    <xf numFmtId="0" fontId="0" fillId="0" borderId="0" xfId="0" applyFont="1" applyAlignment="1">
      <alignment horizontal="center" vertical="center" wrapText="1"/>
    </xf>
    <xf numFmtId="0" fontId="0" fillId="0" borderId="3" xfId="0" applyFont="1" applyBorder="1" applyAlignment="1" applyProtection="1">
      <alignment horizontal="center" vertical="center" wrapText="1"/>
    </xf>
    <xf numFmtId="0" fontId="23" fillId="4" borderId="16" xfId="0" applyFont="1" applyFill="1" applyBorder="1" applyAlignment="1" applyProtection="1">
      <alignment horizontal="center" vertical="center" wrapText="1"/>
    </xf>
    <xf numFmtId="0" fontId="23" fillId="4" borderId="17" xfId="0" applyFont="1" applyFill="1" applyBorder="1" applyAlignment="1" applyProtection="1">
      <alignment horizontal="center" vertical="center" wrapText="1"/>
    </xf>
    <xf numFmtId="0" fontId="23" fillId="4" borderId="18" xfId="0" applyFont="1" applyFill="1" applyBorder="1" applyAlignment="1" applyProtection="1">
      <alignment horizontal="center" vertical="center" wrapText="1"/>
    </xf>
    <xf numFmtId="0" fontId="23" fillId="4" borderId="0" xfId="0" applyFont="1" applyFill="1" applyAlignment="1" applyProtection="1">
      <alignment horizontal="center" vertical="center" wrapText="1"/>
    </xf>
    <xf numFmtId="0" fontId="0" fillId="0" borderId="3" xfId="0" applyBorder="1" applyAlignment="1">
      <alignment horizontal="center" vertical="center" wrapText="1"/>
    </xf>
    <xf numFmtId="4" fontId="25" fillId="0" borderId="0" xfId="0" applyNumberFormat="1" applyFont="1" applyAlignment="1" applyProtection="1"/>
    <xf numFmtId="0" fontId="0" fillId="0" borderId="12" xfId="0" applyBorder="1" applyAlignment="1" applyProtection="1">
      <alignment vertical="center"/>
    </xf>
    <xf numFmtId="166" fontId="34" fillId="0" borderId="12" xfId="0" applyNumberFormat="1" applyFont="1" applyBorder="1" applyAlignment="1" applyProtection="1"/>
    <xf numFmtId="166" fontId="34" fillId="0" borderId="13" xfId="0" applyNumberFormat="1" applyFont="1" applyBorder="1" applyAlignment="1" applyProtection="1"/>
    <xf numFmtId="4" fontId="35" fillId="0" borderId="0" xfId="0" applyNumberFormat="1" applyFont="1" applyAlignment="1">
      <alignment vertical="center"/>
    </xf>
    <xf numFmtId="0" fontId="8" fillId="0" borderId="3" xfId="0" applyFont="1" applyBorder="1" applyAlignment="1" applyProtection="1"/>
    <xf numFmtId="0" fontId="8" fillId="0" borderId="0" xfId="0" applyFont="1" applyAlignment="1" applyProtection="1"/>
    <xf numFmtId="0" fontId="8" fillId="0" borderId="0" xfId="0" applyFont="1" applyAlignment="1" applyProtection="1">
      <alignment horizontal="left"/>
    </xf>
    <xf numFmtId="0" fontId="6" fillId="0" borderId="0" xfId="0" applyFont="1" applyAlignment="1" applyProtection="1">
      <alignment horizontal="left"/>
    </xf>
    <xf numFmtId="0" fontId="8" fillId="0" borderId="0" xfId="0" applyFont="1" applyAlignment="1" applyProtection="1">
      <protection locked="0"/>
    </xf>
    <xf numFmtId="4" fontId="6" fillId="0" borderId="0" xfId="0" applyNumberFormat="1" applyFont="1" applyAlignment="1" applyProtection="1"/>
    <xf numFmtId="0" fontId="8" fillId="0" borderId="3" xfId="0" applyFont="1" applyBorder="1" applyAlignment="1"/>
    <xf numFmtId="0" fontId="8" fillId="0" borderId="14" xfId="0" applyFont="1" applyBorder="1" applyAlignment="1" applyProtection="1"/>
    <xf numFmtId="0" fontId="8" fillId="0" borderId="0" xfId="0" applyFont="1" applyBorder="1" applyAlignment="1" applyProtection="1"/>
    <xf numFmtId="166" fontId="8" fillId="0" borderId="0" xfId="0" applyNumberFormat="1" applyFont="1" applyBorder="1" applyAlignment="1" applyProtection="1"/>
    <xf numFmtId="166" fontId="8" fillId="0" borderId="15" xfId="0" applyNumberFormat="1" applyFont="1" applyBorder="1" applyAlignment="1" applyProtection="1"/>
    <xf numFmtId="0" fontId="8" fillId="0" borderId="0" xfId="0" applyFont="1" applyAlignment="1">
      <alignment horizontal="left"/>
    </xf>
    <xf numFmtId="0" fontId="8" fillId="0" borderId="0" xfId="0" applyFont="1" applyAlignment="1">
      <alignment horizontal="center"/>
    </xf>
    <xf numFmtId="4" fontId="8" fillId="0" borderId="0" xfId="0" applyNumberFormat="1" applyFont="1" applyAlignment="1">
      <alignment vertical="center"/>
    </xf>
    <xf numFmtId="0" fontId="7" fillId="0" borderId="0" xfId="0" applyFont="1" applyAlignment="1" applyProtection="1">
      <alignment horizontal="left"/>
    </xf>
    <xf numFmtId="4" fontId="7" fillId="0" borderId="0" xfId="0" applyNumberFormat="1" applyFont="1" applyAlignment="1" applyProtection="1"/>
    <xf numFmtId="0" fontId="23" fillId="0" borderId="22" xfId="0" applyFont="1" applyBorder="1" applyAlignment="1" applyProtection="1">
      <alignment horizontal="center" vertical="center"/>
    </xf>
    <xf numFmtId="49" fontId="23" fillId="0" borderId="22" xfId="0" applyNumberFormat="1" applyFont="1" applyBorder="1" applyAlignment="1" applyProtection="1">
      <alignment horizontal="left" vertical="center" wrapText="1"/>
    </xf>
    <xf numFmtId="0" fontId="23" fillId="0" borderId="22" xfId="0" applyFont="1" applyBorder="1" applyAlignment="1" applyProtection="1">
      <alignment horizontal="left" vertical="center" wrapText="1"/>
    </xf>
    <xf numFmtId="0" fontId="23" fillId="0" borderId="22" xfId="0" applyFont="1" applyBorder="1" applyAlignment="1" applyProtection="1">
      <alignment horizontal="center" vertical="center" wrapText="1"/>
    </xf>
    <xf numFmtId="167" fontId="23" fillId="0" borderId="22" xfId="0" applyNumberFormat="1" applyFont="1" applyBorder="1" applyAlignment="1" applyProtection="1">
      <alignment vertical="center"/>
    </xf>
    <xf numFmtId="4" fontId="23" fillId="2" borderId="22" xfId="0" applyNumberFormat="1" applyFont="1" applyFill="1" applyBorder="1" applyAlignment="1" applyProtection="1">
      <alignment vertical="center"/>
      <protection locked="0"/>
    </xf>
    <xf numFmtId="4" fontId="23" fillId="0" borderId="22" xfId="0" applyNumberFormat="1" applyFont="1" applyBorder="1" applyAlignment="1" applyProtection="1">
      <alignment vertical="center"/>
    </xf>
    <xf numFmtId="0" fontId="0" fillId="0" borderId="22" xfId="0" applyFont="1" applyBorder="1" applyAlignment="1" applyProtection="1">
      <alignment vertical="center"/>
    </xf>
    <xf numFmtId="0" fontId="24" fillId="2" borderId="14" xfId="0" applyFont="1" applyFill="1" applyBorder="1" applyAlignment="1" applyProtection="1">
      <alignment horizontal="left" vertical="center"/>
      <protection locked="0"/>
    </xf>
    <xf numFmtId="0" fontId="24" fillId="0" borderId="0" xfId="0" applyFont="1" applyBorder="1" applyAlignment="1" applyProtection="1">
      <alignment horizontal="center" vertical="center"/>
    </xf>
    <xf numFmtId="166" fontId="24" fillId="0" borderId="0" xfId="0" applyNumberFormat="1" applyFont="1" applyBorder="1" applyAlignment="1" applyProtection="1">
      <alignment vertical="center"/>
    </xf>
    <xf numFmtId="166" fontId="24" fillId="0" borderId="15" xfId="0" applyNumberFormat="1" applyFont="1" applyBorder="1" applyAlignment="1" applyProtection="1">
      <alignment vertical="center"/>
    </xf>
    <xf numFmtId="0" fontId="23" fillId="0" borderId="0" xfId="0" applyFont="1" applyAlignment="1">
      <alignment horizontal="left" vertical="center"/>
    </xf>
    <xf numFmtId="4" fontId="0" fillId="0" borderId="0" xfId="0" applyNumberFormat="1" applyFont="1" applyAlignment="1">
      <alignment vertical="center"/>
    </xf>
    <xf numFmtId="0" fontId="36" fillId="0" borderId="0" xfId="0" applyFont="1" applyAlignment="1" applyProtection="1">
      <alignment horizontal="left" vertical="center"/>
    </xf>
    <xf numFmtId="0" fontId="37" fillId="0" borderId="0" xfId="0" applyFont="1" applyAlignment="1" applyProtection="1">
      <alignment horizontal="left" vertical="center" wrapText="1"/>
    </xf>
    <xf numFmtId="0" fontId="0" fillId="0" borderId="0" xfId="0" applyFont="1" applyAlignment="1" applyProtection="1">
      <alignment vertical="center"/>
      <protection locked="0"/>
    </xf>
    <xf numFmtId="0" fontId="0" fillId="0" borderId="14" xfId="0" applyFont="1" applyBorder="1" applyAlignment="1" applyProtection="1">
      <alignment vertical="center"/>
    </xf>
    <xf numFmtId="0" fontId="0" fillId="0" borderId="0" xfId="0" applyBorder="1" applyAlignment="1" applyProtection="1">
      <alignment vertical="center"/>
    </xf>
    <xf numFmtId="0" fontId="9" fillId="0" borderId="3" xfId="0" applyFont="1" applyBorder="1" applyAlignment="1" applyProtection="1">
      <alignment vertical="center"/>
    </xf>
    <xf numFmtId="0" fontId="9" fillId="0" borderId="0" xfId="0" applyFont="1" applyAlignment="1" applyProtection="1">
      <alignment vertical="center"/>
    </xf>
    <xf numFmtId="0" fontId="9" fillId="0" borderId="0" xfId="0" applyFont="1" applyAlignment="1" applyProtection="1">
      <alignment horizontal="left" vertical="center"/>
    </xf>
    <xf numFmtId="0" fontId="9" fillId="0" borderId="0" xfId="0" applyFont="1" applyAlignment="1" applyProtection="1">
      <alignment horizontal="left" vertical="center" wrapText="1"/>
    </xf>
    <xf numFmtId="0" fontId="9" fillId="0" borderId="0" xfId="0" applyFont="1" applyAlignment="1" applyProtection="1">
      <alignment vertical="center"/>
      <protection locked="0"/>
    </xf>
    <xf numFmtId="0" fontId="9" fillId="0" borderId="3" xfId="0" applyFont="1" applyBorder="1" applyAlignment="1">
      <alignment vertical="center"/>
    </xf>
    <xf numFmtId="0" fontId="9" fillId="0" borderId="14" xfId="0" applyFont="1" applyBorder="1" applyAlignment="1" applyProtection="1">
      <alignment vertical="center"/>
    </xf>
    <xf numFmtId="0" fontId="9" fillId="0" borderId="0" xfId="0" applyFont="1" applyBorder="1" applyAlignment="1" applyProtection="1">
      <alignment vertical="center"/>
    </xf>
    <xf numFmtId="0" fontId="9" fillId="0" borderId="15" xfId="0" applyFont="1" applyBorder="1" applyAlignment="1" applyProtection="1">
      <alignment vertical="center"/>
    </xf>
    <xf numFmtId="0" fontId="9" fillId="0" borderId="0" xfId="0" applyFont="1" applyAlignment="1">
      <alignment horizontal="left" vertical="center"/>
    </xf>
    <xf numFmtId="0" fontId="10" fillId="0" borderId="3" xfId="0" applyFont="1" applyBorder="1" applyAlignment="1" applyProtection="1">
      <alignment vertical="center"/>
    </xf>
    <xf numFmtId="0" fontId="10" fillId="0" borderId="0" xfId="0" applyFont="1" applyAlignment="1" applyProtection="1">
      <alignment vertical="center"/>
    </xf>
    <xf numFmtId="0" fontId="10" fillId="0" borderId="0" xfId="0" applyFont="1" applyAlignment="1" applyProtection="1">
      <alignment horizontal="left" vertical="center"/>
    </xf>
    <xf numFmtId="0" fontId="10" fillId="0" borderId="0" xfId="0" applyFont="1" applyAlignment="1" applyProtection="1">
      <alignment horizontal="left" vertical="center" wrapText="1"/>
    </xf>
    <xf numFmtId="167" fontId="10" fillId="0" borderId="0" xfId="0" applyNumberFormat="1" applyFont="1" applyAlignment="1" applyProtection="1">
      <alignment vertical="center"/>
    </xf>
    <xf numFmtId="0" fontId="10" fillId="0" borderId="0" xfId="0" applyFont="1" applyAlignment="1" applyProtection="1">
      <alignment vertical="center"/>
      <protection locked="0"/>
    </xf>
    <xf numFmtId="0" fontId="10" fillId="0" borderId="3" xfId="0" applyFont="1" applyBorder="1" applyAlignment="1">
      <alignment vertical="center"/>
    </xf>
    <xf numFmtId="0" fontId="10" fillId="0" borderId="14" xfId="0" applyFont="1" applyBorder="1" applyAlignment="1" applyProtection="1">
      <alignment vertical="center"/>
    </xf>
    <xf numFmtId="0" fontId="10" fillId="0" borderId="0" xfId="0" applyFont="1" applyBorder="1" applyAlignment="1" applyProtection="1">
      <alignment vertical="center"/>
    </xf>
    <xf numFmtId="0" fontId="10" fillId="0" borderId="15" xfId="0" applyFont="1" applyBorder="1" applyAlignment="1" applyProtection="1">
      <alignment vertical="center"/>
    </xf>
    <xf numFmtId="0" fontId="10" fillId="0" borderId="0" xfId="0" applyFont="1" applyAlignment="1">
      <alignment horizontal="left" vertical="center"/>
    </xf>
    <xf numFmtId="0" fontId="11" fillId="0" borderId="3" xfId="0" applyFont="1" applyBorder="1" applyAlignment="1" applyProtection="1">
      <alignment vertical="center"/>
    </xf>
    <xf numFmtId="0" fontId="11" fillId="0" borderId="0" xfId="0" applyFont="1" applyAlignment="1" applyProtection="1">
      <alignment vertical="center"/>
    </xf>
    <xf numFmtId="0" fontId="11" fillId="0" borderId="0" xfId="0" applyFont="1" applyAlignment="1" applyProtection="1">
      <alignment horizontal="left" vertical="center"/>
    </xf>
    <xf numFmtId="0" fontId="11" fillId="0" borderId="0" xfId="0" applyFont="1" applyAlignment="1" applyProtection="1">
      <alignment horizontal="left" vertical="center" wrapText="1"/>
    </xf>
    <xf numFmtId="167" fontId="11" fillId="0" borderId="0" xfId="0" applyNumberFormat="1" applyFont="1" applyAlignment="1" applyProtection="1">
      <alignment vertical="center"/>
    </xf>
    <xf numFmtId="0" fontId="11" fillId="0" borderId="0" xfId="0" applyFont="1" applyAlignment="1" applyProtection="1">
      <alignment vertical="center"/>
      <protection locked="0"/>
    </xf>
    <xf numFmtId="0" fontId="11" fillId="0" borderId="3" xfId="0" applyFont="1" applyBorder="1" applyAlignment="1">
      <alignment vertical="center"/>
    </xf>
    <xf numFmtId="0" fontId="11" fillId="0" borderId="14" xfId="0" applyFont="1" applyBorder="1" applyAlignment="1" applyProtection="1">
      <alignment vertical="center"/>
    </xf>
    <xf numFmtId="0" fontId="11" fillId="0" borderId="0" xfId="0" applyFont="1" applyBorder="1" applyAlignment="1" applyProtection="1">
      <alignment vertical="center"/>
    </xf>
    <xf numFmtId="0" fontId="11" fillId="0" borderId="15" xfId="0" applyFont="1" applyBorder="1" applyAlignment="1" applyProtection="1">
      <alignment vertical="center"/>
    </xf>
    <xf numFmtId="0" fontId="11" fillId="0" borderId="0" xfId="0" applyFont="1" applyAlignment="1">
      <alignment horizontal="left" vertical="center"/>
    </xf>
    <xf numFmtId="0" fontId="38" fillId="0" borderId="22" xfId="0" applyFont="1" applyBorder="1" applyAlignment="1" applyProtection="1">
      <alignment horizontal="center" vertical="center"/>
    </xf>
    <xf numFmtId="49" fontId="38" fillId="0" borderId="22" xfId="0" applyNumberFormat="1" applyFont="1" applyBorder="1" applyAlignment="1" applyProtection="1">
      <alignment horizontal="left" vertical="center" wrapText="1"/>
    </xf>
    <xf numFmtId="0" fontId="38" fillId="0" borderId="22" xfId="0" applyFont="1" applyBorder="1" applyAlignment="1" applyProtection="1">
      <alignment horizontal="left" vertical="center" wrapText="1"/>
    </xf>
    <xf numFmtId="0" fontId="38" fillId="0" borderId="22" xfId="0" applyFont="1" applyBorder="1" applyAlignment="1" applyProtection="1">
      <alignment horizontal="center" vertical="center" wrapText="1"/>
    </xf>
    <xf numFmtId="167" fontId="38" fillId="0" borderId="22" xfId="0" applyNumberFormat="1" applyFont="1" applyBorder="1" applyAlignment="1" applyProtection="1">
      <alignment vertical="center"/>
    </xf>
    <xf numFmtId="4" fontId="38" fillId="2" borderId="22" xfId="0" applyNumberFormat="1" applyFont="1" applyFill="1" applyBorder="1" applyAlignment="1" applyProtection="1">
      <alignment vertical="center"/>
      <protection locked="0"/>
    </xf>
    <xf numFmtId="4" fontId="38" fillId="0" borderId="22" xfId="0" applyNumberFormat="1" applyFont="1" applyBorder="1" applyAlignment="1" applyProtection="1">
      <alignment vertical="center"/>
    </xf>
    <xf numFmtId="0" fontId="39" fillId="0" borderId="22" xfId="0" applyFont="1" applyBorder="1" applyAlignment="1" applyProtection="1">
      <alignment vertical="center"/>
    </xf>
    <xf numFmtId="0" fontId="39" fillId="0" borderId="3" xfId="0" applyFont="1" applyBorder="1" applyAlignment="1">
      <alignment vertical="center"/>
    </xf>
    <xf numFmtId="0" fontId="38" fillId="2" borderId="14" xfId="0" applyFont="1" applyFill="1" applyBorder="1" applyAlignment="1" applyProtection="1">
      <alignment horizontal="left" vertical="center"/>
      <protection locked="0"/>
    </xf>
    <xf numFmtId="0" fontId="38" fillId="0" borderId="0" xfId="0" applyFont="1" applyBorder="1" applyAlignment="1" applyProtection="1">
      <alignment horizontal="center" vertical="center"/>
    </xf>
    <xf numFmtId="0" fontId="40" fillId="0" borderId="0" xfId="0" applyFont="1" applyAlignment="1" applyProtection="1">
      <alignment vertical="center" wrapText="1"/>
    </xf>
    <xf numFmtId="0" fontId="12" fillId="0" borderId="3" xfId="0" applyFont="1" applyBorder="1" applyAlignment="1" applyProtection="1">
      <alignment vertical="center"/>
    </xf>
    <xf numFmtId="0" fontId="12" fillId="0" borderId="0" xfId="0" applyFont="1" applyAlignment="1" applyProtection="1">
      <alignment vertical="center"/>
    </xf>
    <xf numFmtId="0" fontId="12" fillId="0" borderId="0" xfId="0" applyFont="1" applyAlignment="1" applyProtection="1">
      <alignment horizontal="left" vertical="center"/>
    </xf>
    <xf numFmtId="0" fontId="12" fillId="0" borderId="0" xfId="0" applyFont="1" applyAlignment="1" applyProtection="1">
      <alignment horizontal="left" vertical="center" wrapText="1"/>
    </xf>
    <xf numFmtId="167" fontId="12" fillId="0" borderId="0" xfId="0" applyNumberFormat="1" applyFont="1" applyAlignment="1" applyProtection="1">
      <alignment vertical="center"/>
    </xf>
    <xf numFmtId="0" fontId="12" fillId="0" borderId="0" xfId="0" applyFont="1" applyAlignment="1" applyProtection="1">
      <alignment vertical="center"/>
      <protection locked="0"/>
    </xf>
    <xf numFmtId="0" fontId="12" fillId="0" borderId="3" xfId="0" applyFont="1" applyBorder="1" applyAlignment="1">
      <alignment vertical="center"/>
    </xf>
    <xf numFmtId="0" fontId="12" fillId="0" borderId="14" xfId="0" applyFont="1" applyBorder="1" applyAlignment="1" applyProtection="1">
      <alignment vertical="center"/>
    </xf>
    <xf numFmtId="0" fontId="12" fillId="0" borderId="0" xfId="0" applyFont="1" applyBorder="1" applyAlignment="1" applyProtection="1">
      <alignment vertical="center"/>
    </xf>
    <xf numFmtId="0" fontId="12" fillId="0" borderId="15" xfId="0" applyFont="1" applyBorder="1" applyAlignment="1" applyProtection="1">
      <alignment vertical="center"/>
    </xf>
    <xf numFmtId="0" fontId="12" fillId="0" borderId="0" xfId="0" applyFont="1" applyAlignment="1">
      <alignment horizontal="left" vertical="center"/>
    </xf>
    <xf numFmtId="167" fontId="23" fillId="2" borderId="22" xfId="0" applyNumberFormat="1" applyFont="1" applyFill="1" applyBorder="1" applyAlignment="1" applyProtection="1">
      <alignment vertical="center"/>
      <protection locked="0"/>
    </xf>
    <xf numFmtId="0" fontId="11" fillId="0" borderId="19" xfId="0" applyFont="1" applyBorder="1" applyAlignment="1" applyProtection="1">
      <alignment vertical="center"/>
    </xf>
    <xf numFmtId="0" fontId="11" fillId="0" borderId="20" xfId="0" applyFont="1" applyBorder="1" applyAlignment="1" applyProtection="1">
      <alignment vertical="center"/>
    </xf>
    <xf numFmtId="0" fontId="11" fillId="0" borderId="21" xfId="0" applyFont="1" applyBorder="1" applyAlignment="1" applyProtection="1">
      <alignment vertical="center"/>
    </xf>
    <xf numFmtId="0" fontId="0" fillId="0" borderId="19" xfId="0" applyFont="1" applyBorder="1" applyAlignment="1" applyProtection="1">
      <alignment vertical="center"/>
    </xf>
    <xf numFmtId="0" fontId="0" fillId="0" borderId="20" xfId="0" applyBorder="1" applyAlignment="1" applyProtection="1">
      <alignment vertical="center"/>
    </xf>
    <xf numFmtId="0" fontId="0" fillId="0" borderId="20" xfId="0" applyFont="1" applyBorder="1" applyAlignment="1" applyProtection="1">
      <alignment vertical="center"/>
    </xf>
    <xf numFmtId="0" fontId="0" fillId="0" borderId="21" xfId="0" applyFont="1" applyBorder="1" applyAlignment="1" applyProtection="1">
      <alignment vertical="center"/>
    </xf>
    <xf numFmtId="0" fontId="3" fillId="0" borderId="0" xfId="0" applyFont="1" applyAlignment="1" applyProtection="1">
      <alignment horizontal="left" vertical="center" wrapText="1"/>
    </xf>
    <xf numFmtId="0" fontId="3" fillId="0" borderId="0" xfId="0" applyFont="1" applyAlignment="1" applyProtection="1">
      <alignment vertical="center"/>
    </xf>
    <xf numFmtId="165" fontId="2" fillId="0" borderId="0" xfId="0" applyNumberFormat="1" applyFont="1" applyAlignment="1" applyProtection="1">
      <alignment horizontal="left" vertical="center"/>
    </xf>
    <xf numFmtId="0" fontId="2" fillId="0" borderId="0" xfId="0" applyFont="1" applyAlignment="1" applyProtection="1">
      <alignment vertical="center" wrapText="1"/>
    </xf>
    <xf numFmtId="0" fontId="2" fillId="0" borderId="0" xfId="0" applyFont="1" applyAlignment="1" applyProtection="1">
      <alignment vertical="center"/>
    </xf>
    <xf numFmtId="0" fontId="21" fillId="0" borderId="11" xfId="0" applyFont="1" applyBorder="1" applyAlignment="1">
      <alignment horizontal="center" vertical="center"/>
    </xf>
    <xf numFmtId="0" fontId="21" fillId="0" borderId="12" xfId="0" applyFont="1" applyBorder="1" applyAlignment="1">
      <alignment horizontal="left" vertical="center"/>
    </xf>
    <xf numFmtId="0" fontId="22" fillId="0" borderId="14" xfId="0" applyFont="1" applyBorder="1" applyAlignment="1">
      <alignment horizontal="left" vertical="center"/>
    </xf>
    <xf numFmtId="0" fontId="22" fillId="0" borderId="0" xfId="0" applyFont="1" applyBorder="1" applyAlignment="1">
      <alignment horizontal="left" vertical="center"/>
    </xf>
    <xf numFmtId="0" fontId="22" fillId="0" borderId="14" xfId="0" applyFont="1" applyBorder="1" applyAlignment="1" applyProtection="1">
      <alignment horizontal="left" vertical="center"/>
    </xf>
    <xf numFmtId="0" fontId="22" fillId="0" borderId="0" xfId="0" applyFont="1" applyBorder="1" applyAlignment="1" applyProtection="1">
      <alignment horizontal="left" vertical="center"/>
    </xf>
    <xf numFmtId="0" fontId="23" fillId="4" borderId="6" xfId="0" applyFont="1" applyFill="1" applyBorder="1" applyAlignment="1" applyProtection="1">
      <alignment horizontal="center" vertical="center"/>
    </xf>
    <xf numFmtId="0" fontId="23" fillId="4" borderId="7" xfId="0" applyFont="1" applyFill="1" applyBorder="1" applyAlignment="1" applyProtection="1">
      <alignment horizontal="left" vertical="center"/>
    </xf>
    <xf numFmtId="0" fontId="23" fillId="4" borderId="7" xfId="0" applyFont="1" applyFill="1" applyBorder="1" applyAlignment="1" applyProtection="1">
      <alignment horizontal="right" vertical="center"/>
    </xf>
    <xf numFmtId="0" fontId="23" fillId="4" borderId="7" xfId="0" applyFont="1" applyFill="1" applyBorder="1" applyAlignment="1" applyProtection="1">
      <alignment horizontal="center" vertical="center"/>
    </xf>
    <xf numFmtId="0" fontId="23" fillId="4" borderId="8" xfId="0" applyFont="1" applyFill="1" applyBorder="1" applyAlignment="1" applyProtection="1">
      <alignment horizontal="left" vertical="center"/>
    </xf>
    <xf numFmtId="0" fontId="28" fillId="0" borderId="0" xfId="0" applyFont="1" applyAlignment="1" applyProtection="1">
      <alignment horizontal="left" vertical="center" wrapText="1"/>
    </xf>
    <xf numFmtId="4" fontId="29" fillId="0" borderId="0" xfId="0" applyNumberFormat="1" applyFont="1" applyAlignment="1" applyProtection="1">
      <alignment vertical="center"/>
    </xf>
    <xf numFmtId="0" fontId="29" fillId="0" borderId="0" xfId="0" applyFont="1" applyAlignment="1" applyProtection="1">
      <alignment vertical="center"/>
    </xf>
    <xf numFmtId="4" fontId="29" fillId="0" borderId="0" xfId="0" applyNumberFormat="1" applyFont="1" applyAlignment="1" applyProtection="1">
      <alignment horizontal="right" vertical="center"/>
    </xf>
    <xf numFmtId="4" fontId="7" fillId="0" borderId="0" xfId="0" applyNumberFormat="1" applyFont="1" applyAlignment="1" applyProtection="1">
      <alignment vertical="center"/>
    </xf>
    <xf numFmtId="0" fontId="7" fillId="0" borderId="0" xfId="0" applyFont="1" applyAlignment="1" applyProtection="1">
      <alignment vertical="center"/>
    </xf>
    <xf numFmtId="0" fontId="31" fillId="0" borderId="0" xfId="0" applyFont="1" applyAlignment="1" applyProtection="1">
      <alignment horizontal="left" vertical="center" wrapText="1"/>
    </xf>
    <xf numFmtId="4" fontId="25" fillId="0" borderId="0" xfId="0" applyNumberFormat="1" applyFont="1" applyAlignment="1" applyProtection="1">
      <alignment horizontal="right" vertical="center"/>
    </xf>
    <xf numFmtId="4" fontId="25" fillId="0" borderId="0" xfId="0" applyNumberFormat="1" applyFont="1" applyAlignment="1" applyProtection="1">
      <alignment vertical="center"/>
    </xf>
    <xf numFmtId="0" fontId="17" fillId="0" borderId="0" xfId="0" applyFont="1" applyAlignment="1">
      <alignment horizontal="left" vertical="top" wrapText="1"/>
    </xf>
    <xf numFmtId="0" fontId="17" fillId="0" borderId="0" xfId="0" applyFont="1" applyAlignment="1">
      <alignment horizontal="left" vertical="center"/>
    </xf>
    <xf numFmtId="0" fontId="19" fillId="0" borderId="0" xfId="0" applyFont="1" applyAlignment="1">
      <alignment horizontal="left" vertical="center"/>
    </xf>
    <xf numFmtId="0" fontId="2" fillId="0" borderId="0" xfId="0" applyFont="1" applyAlignment="1" applyProtection="1">
      <alignment horizontal="left" vertical="center"/>
    </xf>
    <xf numFmtId="0" fontId="0" fillId="0" borderId="0" xfId="0" applyProtection="1"/>
    <xf numFmtId="0" fontId="3" fillId="0" borderId="0" xfId="0" applyFont="1" applyAlignment="1" applyProtection="1">
      <alignment horizontal="left" vertical="top" wrapText="1"/>
    </xf>
    <xf numFmtId="49" fontId="2" fillId="2" borderId="0" xfId="0" applyNumberFormat="1" applyFont="1" applyFill="1" applyAlignment="1" applyProtection="1">
      <alignment horizontal="left" vertical="center"/>
      <protection locked="0"/>
    </xf>
    <xf numFmtId="49" fontId="2" fillId="0" borderId="0" xfId="0" applyNumberFormat="1" applyFont="1" applyAlignment="1" applyProtection="1">
      <alignment horizontal="left" vertical="center"/>
    </xf>
    <xf numFmtId="0" fontId="2" fillId="0" borderId="0" xfId="0" applyFont="1" applyAlignment="1" applyProtection="1">
      <alignment horizontal="left" vertical="center" wrapText="1"/>
    </xf>
    <xf numFmtId="4" fontId="18" fillId="0" borderId="5" xfId="0" applyNumberFormat="1" applyFont="1" applyBorder="1" applyAlignment="1" applyProtection="1">
      <alignment vertical="center"/>
    </xf>
    <xf numFmtId="0" fontId="0" fillId="0" borderId="5" xfId="0" applyFont="1" applyBorder="1" applyAlignment="1" applyProtection="1">
      <alignment vertical="center"/>
    </xf>
    <xf numFmtId="0" fontId="1" fillId="0" borderId="0" xfId="0" applyFont="1" applyAlignment="1" applyProtection="1">
      <alignment horizontal="right" vertical="center"/>
    </xf>
    <xf numFmtId="4" fontId="19" fillId="0" borderId="0" xfId="0" applyNumberFormat="1" applyFont="1" applyAlignment="1" applyProtection="1">
      <alignment vertical="center"/>
    </xf>
    <xf numFmtId="0" fontId="1" fillId="0" borderId="0" xfId="0" applyFont="1" applyAlignment="1" applyProtection="1">
      <alignment vertical="center"/>
    </xf>
    <xf numFmtId="164" fontId="1" fillId="0" borderId="0" xfId="0" applyNumberFormat="1" applyFont="1" applyAlignment="1" applyProtection="1">
      <alignment horizontal="left" vertical="center"/>
    </xf>
    <xf numFmtId="4" fontId="4" fillId="3" borderId="7" xfId="0" applyNumberFormat="1" applyFont="1" applyFill="1" applyBorder="1" applyAlignment="1" applyProtection="1">
      <alignment vertical="center"/>
    </xf>
    <xf numFmtId="0" fontId="0" fillId="3" borderId="7" xfId="0" applyFont="1" applyFill="1" applyBorder="1" applyAlignment="1" applyProtection="1">
      <alignment vertical="center"/>
    </xf>
    <xf numFmtId="0" fontId="0" fillId="3" borderId="8" xfId="0" applyFont="1" applyFill="1" applyBorder="1" applyAlignment="1" applyProtection="1">
      <alignment vertical="center"/>
    </xf>
    <xf numFmtId="0" fontId="4" fillId="3" borderId="7" xfId="0" applyFont="1" applyFill="1" applyBorder="1" applyAlignment="1" applyProtection="1">
      <alignment horizontal="left" vertical="center"/>
    </xf>
    <xf numFmtId="0" fontId="0" fillId="0" borderId="0" xfId="0"/>
    <xf numFmtId="0" fontId="1" fillId="0" borderId="0" xfId="0" applyFont="1" applyAlignment="1">
      <alignment horizontal="left" vertical="center" wrapText="1"/>
    </xf>
    <xf numFmtId="0" fontId="1" fillId="0" borderId="0" xfId="0" applyFont="1" applyAlignment="1">
      <alignment horizontal="left" vertical="center"/>
    </xf>
    <xf numFmtId="0" fontId="3" fillId="0" borderId="0" xfId="0" applyFont="1" applyAlignment="1">
      <alignment horizontal="left" vertical="center" wrapText="1"/>
    </xf>
    <xf numFmtId="0" fontId="0" fillId="0" borderId="0" xfId="0" applyFont="1" applyAlignment="1">
      <alignment vertical="center"/>
    </xf>
    <xf numFmtId="0" fontId="2" fillId="2" borderId="0" xfId="0" applyFont="1" applyFill="1" applyAlignment="1" applyProtection="1">
      <alignment horizontal="left" vertical="center"/>
      <protection locked="0"/>
    </xf>
    <xf numFmtId="0" fontId="2" fillId="0" borderId="0" xfId="0" applyFont="1" applyAlignment="1">
      <alignment horizontal="left" vertical="center"/>
    </xf>
    <xf numFmtId="0" fontId="2" fillId="0" borderId="0" xfId="0" applyFont="1" applyAlignment="1">
      <alignment horizontal="left" vertical="center" wrapText="1"/>
    </xf>
    <xf numFmtId="0" fontId="1" fillId="0" borderId="0" xfId="0" applyFont="1" applyAlignment="1" applyProtection="1">
      <alignment horizontal="left" vertical="center" wrapText="1"/>
    </xf>
    <xf numFmtId="0" fontId="1" fillId="0" borderId="0" xfId="0" applyFont="1" applyAlignment="1" applyProtection="1">
      <alignment horizontal="left" vertical="center"/>
    </xf>
    <xf numFmtId="0" fontId="0" fillId="0" borderId="0" xfId="0" applyFont="1" applyAlignment="1" applyProtection="1">
      <alignment vertical="center"/>
    </xf>
  </cellXfs>
  <cellStyles count="2">
    <cellStyle name="Hypertextový odkaz" xfId="1" builtinId="8"/>
    <cellStyle name="normální" xfId="0" builtinId="0" customBuiltin="1"/>
  </cellStyles>
  <dxfs count="0"/>
  <tableStyles count="0"/>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drawing1.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cstate="print"/>
        <a:stretch>
          <a:fillRect/>
        </a:stretch>
      </xdr:blipFill>
      <xdr:spPr>
        <a:prstGeom prst="rect">
          <a:avLst/>
        </a:prstGeom>
      </xdr:spPr>
    </xdr:pic>
    <xdr:clientData/>
  </xdr:absoluteAnchor>
</xdr:wsDr>
</file>

<file path=xl/drawings/drawing2.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cstate="print"/>
        <a:stretch>
          <a:fillRect/>
        </a:stretch>
      </xdr:blipFill>
      <xdr:spPr>
        <a:prstGeom prst="rect">
          <a:avLst/>
        </a:prstGeom>
      </xdr:spPr>
    </xdr:pic>
    <xdr:clientData/>
  </xdr:absoluteAnchor>
</xdr:wsDr>
</file>

<file path=xl/drawings/drawing3.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cstate="print"/>
        <a:stretch>
          <a:fillRect/>
        </a:stretch>
      </xdr:blipFill>
      <xdr:spPr>
        <a:prstGeom prst="rect">
          <a:avLst/>
        </a:prstGeom>
      </xdr:spPr>
    </xdr:pic>
    <xdr:clientData/>
  </xdr:absoluteAnchor>
</xdr:wsDr>
</file>

<file path=xl/drawings/drawing4.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cstate="print"/>
        <a:stretch>
          <a:fillRect/>
        </a:stretch>
      </xdr:blipFill>
      <xdr:spPr>
        <a:prstGeom prst="rect">
          <a:avLst/>
        </a:prstGeom>
      </xdr:spPr>
    </xdr:pic>
    <xdr:clientData/>
  </xdr:absoluteAnchor>
</xdr:wsDr>
</file>

<file path=xl/drawings/drawing5.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cstate="print"/>
        <a:stretch>
          <a:fillRect/>
        </a:stretch>
      </xdr:blipFill>
      <xdr:spPr>
        <a:prstGeom prst="rect">
          <a:avLst/>
        </a:prstGeom>
      </xdr:spPr>
    </xdr:pic>
    <xdr:clientData/>
  </xdr:absoluteAnchor>
</xdr:wsDr>
</file>

<file path=xl/drawings/drawing6.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cstate="print"/>
        <a:stretch>
          <a:fillRect/>
        </a:stretch>
      </xdr:blipFill>
      <xdr:spPr>
        <a:prstGeom prst="rect">
          <a:avLst/>
        </a:prstGeom>
      </xdr:spPr>
    </xdr:pic>
    <xdr:clientData/>
  </xdr:absoluteAnchor>
</xdr:wsDr>
</file>

<file path=xl/drawings/drawing7.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cstate="print"/>
        <a:stretch>
          <a:fillRect/>
        </a:stretch>
      </xdr:blipFill>
      <xdr:spPr>
        <a:prstGeom prst="rect">
          <a:avLst/>
        </a:prstGeom>
      </xdr:spPr>
    </xdr:pic>
    <xdr:clientData/>
  </xdr:absoluteAnchor>
</xdr:wsDr>
</file>

<file path=xl/drawings/drawing8.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cstate="print"/>
        <a:stretch>
          <a:fillRect/>
        </a:stretch>
      </xdr:blipFill>
      <xdr:spPr>
        <a:prstGeom prst="rect">
          <a:avLst/>
        </a:prstGeom>
      </xdr:spPr>
    </xdr:pic>
    <xdr:clientData/>
  </xdr:absoluteAnchor>
</xdr:wsDr>
</file>

<file path=xl/drawings/drawing9.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cstate="print"/>
        <a:stretch>
          <a:fillRect/>
        </a:stretch>
      </xdr:blipFill>
      <xdr:spPr>
        <a:prstGeom prst="rect">
          <a:avLst/>
        </a:prstGeom>
      </xdr:spPr>
    </xdr:pic>
    <xdr:clientData/>
  </xdr:absolute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sheetPr>
    <pageSetUpPr fitToPage="1"/>
  </sheetPr>
  <dimension ref="A1:CM105"/>
  <sheetViews>
    <sheetView showGridLines="0" tabSelected="1" workbookViewId="0"/>
  </sheetViews>
  <sheetFormatPr defaultRowHeight="15"/>
  <cols>
    <col min="1" max="1" width="8.33203125" style="1" customWidth="1"/>
    <col min="2" max="2" width="1.6640625" style="1" customWidth="1"/>
    <col min="3" max="3" width="4.1640625" style="1" customWidth="1"/>
    <col min="4" max="33" width="2.6640625" style="1" customWidth="1"/>
    <col min="34" max="34" width="3.33203125" style="1" customWidth="1"/>
    <col min="35" max="35" width="31.6640625" style="1" customWidth="1"/>
    <col min="36" max="37" width="2.5" style="1" customWidth="1"/>
    <col min="38" max="38" width="8.33203125" style="1" customWidth="1"/>
    <col min="39" max="39" width="3.33203125" style="1" customWidth="1"/>
    <col min="40" max="40" width="13.33203125" style="1" customWidth="1"/>
    <col min="41" max="41" width="7.5" style="1" customWidth="1"/>
    <col min="42" max="42" width="4.1640625" style="1" customWidth="1"/>
    <col min="43" max="43" width="15.6640625" style="1" hidden="1" customWidth="1"/>
    <col min="44" max="44" width="13.6640625" style="1" customWidth="1"/>
    <col min="45" max="47" width="25.83203125" style="1" hidden="1" customWidth="1"/>
    <col min="48" max="49" width="21.6640625" style="1" hidden="1" customWidth="1"/>
    <col min="50" max="51" width="25" style="1" hidden="1" customWidth="1"/>
    <col min="52" max="52" width="21.6640625" style="1" hidden="1" customWidth="1"/>
    <col min="53" max="53" width="19.1640625" style="1" hidden="1" customWidth="1"/>
    <col min="54" max="54" width="25" style="1" hidden="1" customWidth="1"/>
    <col min="55" max="55" width="21.6640625" style="1" hidden="1" customWidth="1"/>
    <col min="56" max="56" width="19.1640625" style="1" hidden="1" customWidth="1"/>
    <col min="57" max="57" width="66.5" style="1" customWidth="1"/>
    <col min="71" max="91" width="9.33203125" style="1" hidden="1"/>
  </cols>
  <sheetData>
    <row r="1" spans="1:74" ht="11.25">
      <c r="A1" s="17" t="s">
        <v>0</v>
      </c>
      <c r="AZ1" s="17" t="s">
        <v>1</v>
      </c>
      <c r="BA1" s="17" t="s">
        <v>2</v>
      </c>
      <c r="BB1" s="17" t="s">
        <v>3</v>
      </c>
      <c r="BT1" s="17" t="s">
        <v>4</v>
      </c>
      <c r="BU1" s="17" t="s">
        <v>4</v>
      </c>
      <c r="BV1" s="17" t="s">
        <v>5</v>
      </c>
    </row>
    <row r="2" spans="1:74" s="1" customFormat="1" ht="36.950000000000003" customHeight="1">
      <c r="AR2" s="319"/>
      <c r="AS2" s="319"/>
      <c r="AT2" s="319"/>
      <c r="AU2" s="319"/>
      <c r="AV2" s="319"/>
      <c r="AW2" s="319"/>
      <c r="AX2" s="319"/>
      <c r="AY2" s="319"/>
      <c r="AZ2" s="319"/>
      <c r="BA2" s="319"/>
      <c r="BB2" s="319"/>
      <c r="BC2" s="319"/>
      <c r="BD2" s="319"/>
      <c r="BE2" s="319"/>
      <c r="BS2" s="18" t="s">
        <v>6</v>
      </c>
      <c r="BT2" s="18" t="s">
        <v>7</v>
      </c>
    </row>
    <row r="3" spans="1:74" s="1" customFormat="1" ht="6.95" customHeight="1">
      <c r="B3" s="19"/>
      <c r="C3" s="20"/>
      <c r="D3" s="20"/>
      <c r="E3" s="20"/>
      <c r="F3" s="20"/>
      <c r="G3" s="20"/>
      <c r="H3" s="20"/>
      <c r="I3" s="20"/>
      <c r="J3" s="20"/>
      <c r="K3" s="20"/>
      <c r="L3" s="20"/>
      <c r="M3" s="20"/>
      <c r="N3" s="20"/>
      <c r="O3" s="20"/>
      <c r="P3" s="20"/>
      <c r="Q3" s="20"/>
      <c r="R3" s="20"/>
      <c r="S3" s="20"/>
      <c r="T3" s="20"/>
      <c r="U3" s="20"/>
      <c r="V3" s="20"/>
      <c r="W3" s="20"/>
      <c r="X3" s="20"/>
      <c r="Y3" s="20"/>
      <c r="Z3" s="20"/>
      <c r="AA3" s="20"/>
      <c r="AB3" s="20"/>
      <c r="AC3" s="20"/>
      <c r="AD3" s="20"/>
      <c r="AE3" s="20"/>
      <c r="AF3" s="20"/>
      <c r="AG3" s="20"/>
      <c r="AH3" s="20"/>
      <c r="AI3" s="20"/>
      <c r="AJ3" s="20"/>
      <c r="AK3" s="20"/>
      <c r="AL3" s="20"/>
      <c r="AM3" s="20"/>
      <c r="AN3" s="20"/>
      <c r="AO3" s="20"/>
      <c r="AP3" s="20"/>
      <c r="AQ3" s="20"/>
      <c r="AR3" s="21"/>
      <c r="BS3" s="18" t="s">
        <v>6</v>
      </c>
      <c r="BT3" s="18" t="s">
        <v>8</v>
      </c>
    </row>
    <row r="4" spans="1:74" s="1" customFormat="1" ht="24.95" customHeight="1">
      <c r="B4" s="22"/>
      <c r="C4" s="23"/>
      <c r="D4" s="24" t="s">
        <v>9</v>
      </c>
      <c r="E4" s="23"/>
      <c r="F4" s="23"/>
      <c r="G4" s="23"/>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1"/>
      <c r="AS4" s="25" t="s">
        <v>10</v>
      </c>
      <c r="BE4" s="26" t="s">
        <v>11</v>
      </c>
      <c r="BS4" s="18" t="s">
        <v>12</v>
      </c>
    </row>
    <row r="5" spans="1:74" s="1" customFormat="1" ht="12" customHeight="1">
      <c r="B5" s="22"/>
      <c r="C5" s="23"/>
      <c r="D5" s="27" t="s">
        <v>13</v>
      </c>
      <c r="E5" s="23"/>
      <c r="F5" s="23"/>
      <c r="G5" s="23"/>
      <c r="H5" s="23"/>
      <c r="I5" s="23"/>
      <c r="J5" s="23"/>
      <c r="K5" s="303" t="s">
        <v>14</v>
      </c>
      <c r="L5" s="304"/>
      <c r="M5" s="304"/>
      <c r="N5" s="304"/>
      <c r="O5" s="304"/>
      <c r="P5" s="304"/>
      <c r="Q5" s="304"/>
      <c r="R5" s="304"/>
      <c r="S5" s="304"/>
      <c r="T5" s="304"/>
      <c r="U5" s="304"/>
      <c r="V5" s="304"/>
      <c r="W5" s="304"/>
      <c r="X5" s="304"/>
      <c r="Y5" s="304"/>
      <c r="Z5" s="304"/>
      <c r="AA5" s="304"/>
      <c r="AB5" s="304"/>
      <c r="AC5" s="304"/>
      <c r="AD5" s="304"/>
      <c r="AE5" s="304"/>
      <c r="AF5" s="304"/>
      <c r="AG5" s="304"/>
      <c r="AH5" s="304"/>
      <c r="AI5" s="304"/>
      <c r="AJ5" s="304"/>
      <c r="AK5" s="23"/>
      <c r="AL5" s="23"/>
      <c r="AM5" s="23"/>
      <c r="AN5" s="23"/>
      <c r="AO5" s="23"/>
      <c r="AP5" s="23"/>
      <c r="AQ5" s="23"/>
      <c r="AR5" s="21"/>
      <c r="BE5" s="300" t="s">
        <v>15</v>
      </c>
      <c r="BS5" s="18" t="s">
        <v>6</v>
      </c>
    </row>
    <row r="6" spans="1:74" s="1" customFormat="1" ht="36.950000000000003" customHeight="1">
      <c r="B6" s="22"/>
      <c r="C6" s="23"/>
      <c r="D6" s="29" t="s">
        <v>16</v>
      </c>
      <c r="E6" s="23"/>
      <c r="F6" s="23"/>
      <c r="G6" s="23"/>
      <c r="H6" s="23"/>
      <c r="I6" s="23"/>
      <c r="J6" s="23"/>
      <c r="K6" s="305" t="s">
        <v>17</v>
      </c>
      <c r="L6" s="304"/>
      <c r="M6" s="304"/>
      <c r="N6" s="304"/>
      <c r="O6" s="304"/>
      <c r="P6" s="304"/>
      <c r="Q6" s="304"/>
      <c r="R6" s="304"/>
      <c r="S6" s="304"/>
      <c r="T6" s="304"/>
      <c r="U6" s="304"/>
      <c r="V6" s="304"/>
      <c r="W6" s="304"/>
      <c r="X6" s="304"/>
      <c r="Y6" s="304"/>
      <c r="Z6" s="304"/>
      <c r="AA6" s="304"/>
      <c r="AB6" s="304"/>
      <c r="AC6" s="304"/>
      <c r="AD6" s="304"/>
      <c r="AE6" s="304"/>
      <c r="AF6" s="304"/>
      <c r="AG6" s="304"/>
      <c r="AH6" s="304"/>
      <c r="AI6" s="304"/>
      <c r="AJ6" s="304"/>
      <c r="AK6" s="23"/>
      <c r="AL6" s="23"/>
      <c r="AM6" s="23"/>
      <c r="AN6" s="23"/>
      <c r="AO6" s="23"/>
      <c r="AP6" s="23"/>
      <c r="AQ6" s="23"/>
      <c r="AR6" s="21"/>
      <c r="BE6" s="301"/>
      <c r="BS6" s="18" t="s">
        <v>6</v>
      </c>
    </row>
    <row r="7" spans="1:74" s="1" customFormat="1" ht="12" customHeight="1">
      <c r="B7" s="22"/>
      <c r="C7" s="23"/>
      <c r="D7" s="30" t="s">
        <v>18</v>
      </c>
      <c r="E7" s="23"/>
      <c r="F7" s="23"/>
      <c r="G7" s="23"/>
      <c r="H7" s="23"/>
      <c r="I7" s="23"/>
      <c r="J7" s="23"/>
      <c r="K7" s="28" t="s">
        <v>19</v>
      </c>
      <c r="L7" s="23"/>
      <c r="M7" s="23"/>
      <c r="N7" s="23"/>
      <c r="O7" s="23"/>
      <c r="P7" s="23"/>
      <c r="Q7" s="23"/>
      <c r="R7" s="23"/>
      <c r="S7" s="23"/>
      <c r="T7" s="23"/>
      <c r="U7" s="23"/>
      <c r="V7" s="23"/>
      <c r="W7" s="23"/>
      <c r="X7" s="23"/>
      <c r="Y7" s="23"/>
      <c r="Z7" s="23"/>
      <c r="AA7" s="23"/>
      <c r="AB7" s="23"/>
      <c r="AC7" s="23"/>
      <c r="AD7" s="23"/>
      <c r="AE7" s="23"/>
      <c r="AF7" s="23"/>
      <c r="AG7" s="23"/>
      <c r="AH7" s="23"/>
      <c r="AI7" s="23"/>
      <c r="AJ7" s="23"/>
      <c r="AK7" s="30" t="s">
        <v>20</v>
      </c>
      <c r="AL7" s="23"/>
      <c r="AM7" s="23"/>
      <c r="AN7" s="28" t="s">
        <v>1</v>
      </c>
      <c r="AO7" s="23"/>
      <c r="AP7" s="23"/>
      <c r="AQ7" s="23"/>
      <c r="AR7" s="21"/>
      <c r="BE7" s="301"/>
      <c r="BS7" s="18" t="s">
        <v>6</v>
      </c>
    </row>
    <row r="8" spans="1:74" s="1" customFormat="1" ht="12" customHeight="1">
      <c r="B8" s="22"/>
      <c r="C8" s="23"/>
      <c r="D8" s="30" t="s">
        <v>21</v>
      </c>
      <c r="E8" s="23"/>
      <c r="F8" s="23"/>
      <c r="G8" s="23"/>
      <c r="H8" s="23"/>
      <c r="I8" s="23"/>
      <c r="J8" s="23"/>
      <c r="K8" s="28" t="s">
        <v>22</v>
      </c>
      <c r="L8" s="23"/>
      <c r="M8" s="23"/>
      <c r="N8" s="23"/>
      <c r="O8" s="23"/>
      <c r="P8" s="23"/>
      <c r="Q8" s="23"/>
      <c r="R8" s="23"/>
      <c r="S8" s="23"/>
      <c r="T8" s="23"/>
      <c r="U8" s="23"/>
      <c r="V8" s="23"/>
      <c r="W8" s="23"/>
      <c r="X8" s="23"/>
      <c r="Y8" s="23"/>
      <c r="Z8" s="23"/>
      <c r="AA8" s="23"/>
      <c r="AB8" s="23"/>
      <c r="AC8" s="23"/>
      <c r="AD8" s="23"/>
      <c r="AE8" s="23"/>
      <c r="AF8" s="23"/>
      <c r="AG8" s="23"/>
      <c r="AH8" s="23"/>
      <c r="AI8" s="23"/>
      <c r="AJ8" s="23"/>
      <c r="AK8" s="30" t="s">
        <v>23</v>
      </c>
      <c r="AL8" s="23"/>
      <c r="AM8" s="23"/>
      <c r="AN8" s="31" t="s">
        <v>24</v>
      </c>
      <c r="AO8" s="23"/>
      <c r="AP8" s="23"/>
      <c r="AQ8" s="23"/>
      <c r="AR8" s="21"/>
      <c r="BE8" s="301"/>
      <c r="BS8" s="18" t="s">
        <v>6</v>
      </c>
    </row>
    <row r="9" spans="1:74" s="1" customFormat="1" ht="14.45" customHeight="1">
      <c r="B9" s="22"/>
      <c r="C9" s="23"/>
      <c r="D9" s="23"/>
      <c r="E9" s="23"/>
      <c r="F9" s="23"/>
      <c r="G9" s="23"/>
      <c r="H9" s="23"/>
      <c r="I9" s="23"/>
      <c r="J9" s="23"/>
      <c r="K9" s="23"/>
      <c r="L9" s="23"/>
      <c r="M9" s="23"/>
      <c r="N9" s="23"/>
      <c r="O9" s="23"/>
      <c r="P9" s="23"/>
      <c r="Q9" s="23"/>
      <c r="R9" s="23"/>
      <c r="S9" s="23"/>
      <c r="T9" s="23"/>
      <c r="U9" s="23"/>
      <c r="V9" s="23"/>
      <c r="W9" s="23"/>
      <c r="X9" s="23"/>
      <c r="Y9" s="23"/>
      <c r="Z9" s="23"/>
      <c r="AA9" s="23"/>
      <c r="AB9" s="23"/>
      <c r="AC9" s="23"/>
      <c r="AD9" s="23"/>
      <c r="AE9" s="23"/>
      <c r="AF9" s="23"/>
      <c r="AG9" s="23"/>
      <c r="AH9" s="23"/>
      <c r="AI9" s="23"/>
      <c r="AJ9" s="23"/>
      <c r="AK9" s="23"/>
      <c r="AL9" s="23"/>
      <c r="AM9" s="23"/>
      <c r="AN9" s="23"/>
      <c r="AO9" s="23"/>
      <c r="AP9" s="23"/>
      <c r="AQ9" s="23"/>
      <c r="AR9" s="21"/>
      <c r="BE9" s="301"/>
      <c r="BS9" s="18" t="s">
        <v>6</v>
      </c>
    </row>
    <row r="10" spans="1:74" s="1" customFormat="1" ht="12" customHeight="1">
      <c r="B10" s="22"/>
      <c r="C10" s="23"/>
      <c r="D10" s="30" t="s">
        <v>25</v>
      </c>
      <c r="E10" s="23"/>
      <c r="F10" s="23"/>
      <c r="G10" s="23"/>
      <c r="H10" s="23"/>
      <c r="I10" s="23"/>
      <c r="J10" s="23"/>
      <c r="K10" s="23"/>
      <c r="L10" s="23"/>
      <c r="M10" s="23"/>
      <c r="N10" s="23"/>
      <c r="O10" s="23"/>
      <c r="P10" s="23"/>
      <c r="Q10" s="23"/>
      <c r="R10" s="23"/>
      <c r="S10" s="23"/>
      <c r="T10" s="23"/>
      <c r="U10" s="23"/>
      <c r="V10" s="23"/>
      <c r="W10" s="23"/>
      <c r="X10" s="23"/>
      <c r="Y10" s="23"/>
      <c r="Z10" s="23"/>
      <c r="AA10" s="23"/>
      <c r="AB10" s="23"/>
      <c r="AC10" s="23"/>
      <c r="AD10" s="23"/>
      <c r="AE10" s="23"/>
      <c r="AF10" s="23"/>
      <c r="AG10" s="23"/>
      <c r="AH10" s="23"/>
      <c r="AI10" s="23"/>
      <c r="AJ10" s="23"/>
      <c r="AK10" s="30" t="s">
        <v>26</v>
      </c>
      <c r="AL10" s="23"/>
      <c r="AM10" s="23"/>
      <c r="AN10" s="28" t="s">
        <v>1</v>
      </c>
      <c r="AO10" s="23"/>
      <c r="AP10" s="23"/>
      <c r="AQ10" s="23"/>
      <c r="AR10" s="21"/>
      <c r="BE10" s="301"/>
      <c r="BS10" s="18" t="s">
        <v>6</v>
      </c>
    </row>
    <row r="11" spans="1:74" s="1" customFormat="1" ht="18.399999999999999" customHeight="1">
      <c r="B11" s="22"/>
      <c r="C11" s="23"/>
      <c r="D11" s="23"/>
      <c r="E11" s="28" t="s">
        <v>27</v>
      </c>
      <c r="F11" s="23"/>
      <c r="G11" s="23"/>
      <c r="H11" s="23"/>
      <c r="I11" s="23"/>
      <c r="J11" s="23"/>
      <c r="K11" s="23"/>
      <c r="L11" s="23"/>
      <c r="M11" s="23"/>
      <c r="N11" s="23"/>
      <c r="O11" s="23"/>
      <c r="P11" s="23"/>
      <c r="Q11" s="23"/>
      <c r="R11" s="23"/>
      <c r="S11" s="23"/>
      <c r="T11" s="23"/>
      <c r="U11" s="23"/>
      <c r="V11" s="23"/>
      <c r="W11" s="23"/>
      <c r="X11" s="23"/>
      <c r="Y11" s="23"/>
      <c r="Z11" s="23"/>
      <c r="AA11" s="23"/>
      <c r="AB11" s="23"/>
      <c r="AC11" s="23"/>
      <c r="AD11" s="23"/>
      <c r="AE11" s="23"/>
      <c r="AF11" s="23"/>
      <c r="AG11" s="23"/>
      <c r="AH11" s="23"/>
      <c r="AI11" s="23"/>
      <c r="AJ11" s="23"/>
      <c r="AK11" s="30" t="s">
        <v>28</v>
      </c>
      <c r="AL11" s="23"/>
      <c r="AM11" s="23"/>
      <c r="AN11" s="28" t="s">
        <v>1</v>
      </c>
      <c r="AO11" s="23"/>
      <c r="AP11" s="23"/>
      <c r="AQ11" s="23"/>
      <c r="AR11" s="21"/>
      <c r="BE11" s="301"/>
      <c r="BS11" s="18" t="s">
        <v>6</v>
      </c>
    </row>
    <row r="12" spans="1:74" s="1" customFormat="1" ht="6.95" customHeight="1">
      <c r="B12" s="22"/>
      <c r="C12" s="23"/>
      <c r="D12" s="23"/>
      <c r="E12" s="23"/>
      <c r="F12" s="23"/>
      <c r="G12" s="23"/>
      <c r="H12" s="23"/>
      <c r="I12" s="23"/>
      <c r="J12" s="23"/>
      <c r="K12" s="23"/>
      <c r="L12" s="23"/>
      <c r="M12" s="23"/>
      <c r="N12" s="23"/>
      <c r="O12" s="23"/>
      <c r="P12" s="23"/>
      <c r="Q12" s="23"/>
      <c r="R12" s="23"/>
      <c r="S12" s="23"/>
      <c r="T12" s="23"/>
      <c r="U12" s="23"/>
      <c r="V12" s="23"/>
      <c r="W12" s="23"/>
      <c r="X12" s="23"/>
      <c r="Y12" s="23"/>
      <c r="Z12" s="23"/>
      <c r="AA12" s="23"/>
      <c r="AB12" s="23"/>
      <c r="AC12" s="23"/>
      <c r="AD12" s="23"/>
      <c r="AE12" s="23"/>
      <c r="AF12" s="23"/>
      <c r="AG12" s="23"/>
      <c r="AH12" s="23"/>
      <c r="AI12" s="23"/>
      <c r="AJ12" s="23"/>
      <c r="AK12" s="23"/>
      <c r="AL12" s="23"/>
      <c r="AM12" s="23"/>
      <c r="AN12" s="23"/>
      <c r="AO12" s="23"/>
      <c r="AP12" s="23"/>
      <c r="AQ12" s="23"/>
      <c r="AR12" s="21"/>
      <c r="BE12" s="301"/>
      <c r="BS12" s="18" t="s">
        <v>6</v>
      </c>
    </row>
    <row r="13" spans="1:74" s="1" customFormat="1" ht="12" customHeight="1">
      <c r="B13" s="22"/>
      <c r="C13" s="23"/>
      <c r="D13" s="30" t="s">
        <v>29</v>
      </c>
      <c r="E13" s="23"/>
      <c r="F13" s="23"/>
      <c r="G13" s="23"/>
      <c r="H13" s="23"/>
      <c r="I13" s="23"/>
      <c r="J13" s="23"/>
      <c r="K13" s="23"/>
      <c r="L13" s="23"/>
      <c r="M13" s="23"/>
      <c r="N13" s="23"/>
      <c r="O13" s="23"/>
      <c r="P13" s="23"/>
      <c r="Q13" s="23"/>
      <c r="R13" s="23"/>
      <c r="S13" s="23"/>
      <c r="T13" s="23"/>
      <c r="U13" s="23"/>
      <c r="V13" s="23"/>
      <c r="W13" s="23"/>
      <c r="X13" s="23"/>
      <c r="Y13" s="23"/>
      <c r="Z13" s="23"/>
      <c r="AA13" s="23"/>
      <c r="AB13" s="23"/>
      <c r="AC13" s="23"/>
      <c r="AD13" s="23"/>
      <c r="AE13" s="23"/>
      <c r="AF13" s="23"/>
      <c r="AG13" s="23"/>
      <c r="AH13" s="23"/>
      <c r="AI13" s="23"/>
      <c r="AJ13" s="23"/>
      <c r="AK13" s="30" t="s">
        <v>26</v>
      </c>
      <c r="AL13" s="23"/>
      <c r="AM13" s="23"/>
      <c r="AN13" s="32" t="s">
        <v>30</v>
      </c>
      <c r="AO13" s="23"/>
      <c r="AP13" s="23"/>
      <c r="AQ13" s="23"/>
      <c r="AR13" s="21"/>
      <c r="BE13" s="301"/>
      <c r="BS13" s="18" t="s">
        <v>6</v>
      </c>
    </row>
    <row r="14" spans="1:74" ht="12.75">
      <c r="B14" s="22"/>
      <c r="C14" s="23"/>
      <c r="D14" s="23"/>
      <c r="E14" s="306" t="s">
        <v>30</v>
      </c>
      <c r="F14" s="307"/>
      <c r="G14" s="307"/>
      <c r="H14" s="307"/>
      <c r="I14" s="307"/>
      <c r="J14" s="307"/>
      <c r="K14" s="307"/>
      <c r="L14" s="307"/>
      <c r="M14" s="307"/>
      <c r="N14" s="307"/>
      <c r="O14" s="307"/>
      <c r="P14" s="307"/>
      <c r="Q14" s="307"/>
      <c r="R14" s="307"/>
      <c r="S14" s="307"/>
      <c r="T14" s="307"/>
      <c r="U14" s="307"/>
      <c r="V14" s="307"/>
      <c r="W14" s="307"/>
      <c r="X14" s="307"/>
      <c r="Y14" s="307"/>
      <c r="Z14" s="307"/>
      <c r="AA14" s="307"/>
      <c r="AB14" s="307"/>
      <c r="AC14" s="307"/>
      <c r="AD14" s="307"/>
      <c r="AE14" s="307"/>
      <c r="AF14" s="307"/>
      <c r="AG14" s="307"/>
      <c r="AH14" s="307"/>
      <c r="AI14" s="307"/>
      <c r="AJ14" s="307"/>
      <c r="AK14" s="30" t="s">
        <v>28</v>
      </c>
      <c r="AL14" s="23"/>
      <c r="AM14" s="23"/>
      <c r="AN14" s="32" t="s">
        <v>30</v>
      </c>
      <c r="AO14" s="23"/>
      <c r="AP14" s="23"/>
      <c r="AQ14" s="23"/>
      <c r="AR14" s="21"/>
      <c r="BE14" s="301"/>
      <c r="BS14" s="18" t="s">
        <v>6</v>
      </c>
    </row>
    <row r="15" spans="1:74" s="1" customFormat="1" ht="6.95" customHeight="1">
      <c r="B15" s="22"/>
      <c r="C15" s="23"/>
      <c r="D15" s="23"/>
      <c r="E15" s="23"/>
      <c r="F15" s="23"/>
      <c r="G15" s="23"/>
      <c r="H15" s="23"/>
      <c r="I15" s="23"/>
      <c r="J15" s="23"/>
      <c r="K15" s="23"/>
      <c r="L15" s="23"/>
      <c r="M15" s="23"/>
      <c r="N15" s="23"/>
      <c r="O15" s="23"/>
      <c r="P15" s="23"/>
      <c r="Q15" s="23"/>
      <c r="R15" s="23"/>
      <c r="S15" s="23"/>
      <c r="T15" s="23"/>
      <c r="U15" s="23"/>
      <c r="V15" s="23"/>
      <c r="W15" s="23"/>
      <c r="X15" s="23"/>
      <c r="Y15" s="23"/>
      <c r="Z15" s="23"/>
      <c r="AA15" s="23"/>
      <c r="AB15" s="23"/>
      <c r="AC15" s="23"/>
      <c r="AD15" s="23"/>
      <c r="AE15" s="23"/>
      <c r="AF15" s="23"/>
      <c r="AG15" s="23"/>
      <c r="AH15" s="23"/>
      <c r="AI15" s="23"/>
      <c r="AJ15" s="23"/>
      <c r="AK15" s="23"/>
      <c r="AL15" s="23"/>
      <c r="AM15" s="23"/>
      <c r="AN15" s="23"/>
      <c r="AO15" s="23"/>
      <c r="AP15" s="23"/>
      <c r="AQ15" s="23"/>
      <c r="AR15" s="21"/>
      <c r="BE15" s="301"/>
      <c r="BS15" s="18" t="s">
        <v>4</v>
      </c>
    </row>
    <row r="16" spans="1:74" s="1" customFormat="1" ht="12" customHeight="1">
      <c r="B16" s="22"/>
      <c r="C16" s="23"/>
      <c r="D16" s="30" t="s">
        <v>31</v>
      </c>
      <c r="E16" s="23"/>
      <c r="F16" s="23"/>
      <c r="G16" s="23"/>
      <c r="H16" s="23"/>
      <c r="I16" s="23"/>
      <c r="J16" s="23"/>
      <c r="K16" s="23"/>
      <c r="L16" s="23"/>
      <c r="M16" s="23"/>
      <c r="N16" s="23"/>
      <c r="O16" s="23"/>
      <c r="P16" s="23"/>
      <c r="Q16" s="23"/>
      <c r="R16" s="23"/>
      <c r="S16" s="23"/>
      <c r="T16" s="23"/>
      <c r="U16" s="23"/>
      <c r="V16" s="23"/>
      <c r="W16" s="23"/>
      <c r="X16" s="23"/>
      <c r="Y16" s="23"/>
      <c r="Z16" s="23"/>
      <c r="AA16" s="23"/>
      <c r="AB16" s="23"/>
      <c r="AC16" s="23"/>
      <c r="AD16" s="23"/>
      <c r="AE16" s="23"/>
      <c r="AF16" s="23"/>
      <c r="AG16" s="23"/>
      <c r="AH16" s="23"/>
      <c r="AI16" s="23"/>
      <c r="AJ16" s="23"/>
      <c r="AK16" s="30" t="s">
        <v>26</v>
      </c>
      <c r="AL16" s="23"/>
      <c r="AM16" s="23"/>
      <c r="AN16" s="28" t="s">
        <v>1</v>
      </c>
      <c r="AO16" s="23"/>
      <c r="AP16" s="23"/>
      <c r="AQ16" s="23"/>
      <c r="AR16" s="21"/>
      <c r="BE16" s="301"/>
      <c r="BS16" s="18" t="s">
        <v>4</v>
      </c>
    </row>
    <row r="17" spans="1:71" s="1" customFormat="1" ht="18.399999999999999" customHeight="1">
      <c r="B17" s="22"/>
      <c r="C17" s="23"/>
      <c r="D17" s="23"/>
      <c r="E17" s="28" t="s">
        <v>32</v>
      </c>
      <c r="F17" s="23"/>
      <c r="G17" s="23"/>
      <c r="H17" s="23"/>
      <c r="I17" s="23"/>
      <c r="J17" s="23"/>
      <c r="K17" s="23"/>
      <c r="L17" s="23"/>
      <c r="M17" s="23"/>
      <c r="N17" s="23"/>
      <c r="O17" s="23"/>
      <c r="P17" s="23"/>
      <c r="Q17" s="23"/>
      <c r="R17" s="23"/>
      <c r="S17" s="23"/>
      <c r="T17" s="23"/>
      <c r="U17" s="23"/>
      <c r="V17" s="23"/>
      <c r="W17" s="23"/>
      <c r="X17" s="23"/>
      <c r="Y17" s="23"/>
      <c r="Z17" s="23"/>
      <c r="AA17" s="23"/>
      <c r="AB17" s="23"/>
      <c r="AC17" s="23"/>
      <c r="AD17" s="23"/>
      <c r="AE17" s="23"/>
      <c r="AF17" s="23"/>
      <c r="AG17" s="23"/>
      <c r="AH17" s="23"/>
      <c r="AI17" s="23"/>
      <c r="AJ17" s="23"/>
      <c r="AK17" s="30" t="s">
        <v>28</v>
      </c>
      <c r="AL17" s="23"/>
      <c r="AM17" s="23"/>
      <c r="AN17" s="28" t="s">
        <v>1</v>
      </c>
      <c r="AO17" s="23"/>
      <c r="AP17" s="23"/>
      <c r="AQ17" s="23"/>
      <c r="AR17" s="21"/>
      <c r="BE17" s="301"/>
      <c r="BS17" s="18" t="s">
        <v>33</v>
      </c>
    </row>
    <row r="18" spans="1:71" s="1" customFormat="1" ht="6.95" customHeight="1">
      <c r="B18" s="22"/>
      <c r="C18" s="23"/>
      <c r="D18" s="23"/>
      <c r="E18" s="23"/>
      <c r="F18" s="23"/>
      <c r="G18" s="23"/>
      <c r="H18" s="23"/>
      <c r="I18" s="23"/>
      <c r="J18" s="23"/>
      <c r="K18" s="23"/>
      <c r="L18" s="23"/>
      <c r="M18" s="23"/>
      <c r="N18" s="23"/>
      <c r="O18" s="23"/>
      <c r="P18" s="23"/>
      <c r="Q18" s="23"/>
      <c r="R18" s="23"/>
      <c r="S18" s="23"/>
      <c r="T18" s="23"/>
      <c r="U18" s="23"/>
      <c r="V18" s="23"/>
      <c r="W18" s="23"/>
      <c r="X18" s="23"/>
      <c r="Y18" s="23"/>
      <c r="Z18" s="23"/>
      <c r="AA18" s="23"/>
      <c r="AB18" s="23"/>
      <c r="AC18" s="23"/>
      <c r="AD18" s="23"/>
      <c r="AE18" s="23"/>
      <c r="AF18" s="23"/>
      <c r="AG18" s="23"/>
      <c r="AH18" s="23"/>
      <c r="AI18" s="23"/>
      <c r="AJ18" s="23"/>
      <c r="AK18" s="23"/>
      <c r="AL18" s="23"/>
      <c r="AM18" s="23"/>
      <c r="AN18" s="23"/>
      <c r="AO18" s="23"/>
      <c r="AP18" s="23"/>
      <c r="AQ18" s="23"/>
      <c r="AR18" s="21"/>
      <c r="BE18" s="301"/>
      <c r="BS18" s="18" t="s">
        <v>6</v>
      </c>
    </row>
    <row r="19" spans="1:71" s="1" customFormat="1" ht="12" customHeight="1">
      <c r="B19" s="22"/>
      <c r="C19" s="23"/>
      <c r="D19" s="30" t="s">
        <v>34</v>
      </c>
      <c r="E19" s="23"/>
      <c r="F19" s="23"/>
      <c r="G19" s="23"/>
      <c r="H19" s="23"/>
      <c r="I19" s="23"/>
      <c r="J19" s="23"/>
      <c r="K19" s="23"/>
      <c r="L19" s="23"/>
      <c r="M19" s="23"/>
      <c r="N19" s="23"/>
      <c r="O19" s="23"/>
      <c r="P19" s="23"/>
      <c r="Q19" s="23"/>
      <c r="R19" s="23"/>
      <c r="S19" s="23"/>
      <c r="T19" s="23"/>
      <c r="U19" s="23"/>
      <c r="V19" s="23"/>
      <c r="W19" s="23"/>
      <c r="X19" s="23"/>
      <c r="Y19" s="23"/>
      <c r="Z19" s="23"/>
      <c r="AA19" s="23"/>
      <c r="AB19" s="23"/>
      <c r="AC19" s="23"/>
      <c r="AD19" s="23"/>
      <c r="AE19" s="23"/>
      <c r="AF19" s="23"/>
      <c r="AG19" s="23"/>
      <c r="AH19" s="23"/>
      <c r="AI19" s="23"/>
      <c r="AJ19" s="23"/>
      <c r="AK19" s="30" t="s">
        <v>26</v>
      </c>
      <c r="AL19" s="23"/>
      <c r="AM19" s="23"/>
      <c r="AN19" s="28" t="s">
        <v>1</v>
      </c>
      <c r="AO19" s="23"/>
      <c r="AP19" s="23"/>
      <c r="AQ19" s="23"/>
      <c r="AR19" s="21"/>
      <c r="BE19" s="301"/>
      <c r="BS19" s="18" t="s">
        <v>6</v>
      </c>
    </row>
    <row r="20" spans="1:71" s="1" customFormat="1" ht="18.399999999999999" customHeight="1">
      <c r="B20" s="22"/>
      <c r="C20" s="23"/>
      <c r="D20" s="23"/>
      <c r="E20" s="28" t="s">
        <v>27</v>
      </c>
      <c r="F20" s="23"/>
      <c r="G20" s="23"/>
      <c r="H20" s="23"/>
      <c r="I20" s="23"/>
      <c r="J20" s="23"/>
      <c r="K20" s="23"/>
      <c r="L20" s="23"/>
      <c r="M20" s="23"/>
      <c r="N20" s="23"/>
      <c r="O20" s="23"/>
      <c r="P20" s="23"/>
      <c r="Q20" s="23"/>
      <c r="R20" s="23"/>
      <c r="S20" s="23"/>
      <c r="T20" s="23"/>
      <c r="U20" s="23"/>
      <c r="V20" s="23"/>
      <c r="W20" s="23"/>
      <c r="X20" s="23"/>
      <c r="Y20" s="23"/>
      <c r="Z20" s="23"/>
      <c r="AA20" s="23"/>
      <c r="AB20" s="23"/>
      <c r="AC20" s="23"/>
      <c r="AD20" s="23"/>
      <c r="AE20" s="23"/>
      <c r="AF20" s="23"/>
      <c r="AG20" s="23"/>
      <c r="AH20" s="23"/>
      <c r="AI20" s="23"/>
      <c r="AJ20" s="23"/>
      <c r="AK20" s="30" t="s">
        <v>28</v>
      </c>
      <c r="AL20" s="23"/>
      <c r="AM20" s="23"/>
      <c r="AN20" s="28" t="s">
        <v>1</v>
      </c>
      <c r="AO20" s="23"/>
      <c r="AP20" s="23"/>
      <c r="AQ20" s="23"/>
      <c r="AR20" s="21"/>
      <c r="BE20" s="301"/>
      <c r="BS20" s="18" t="s">
        <v>33</v>
      </c>
    </row>
    <row r="21" spans="1:71" s="1" customFormat="1" ht="6.95" customHeight="1">
      <c r="B21" s="22"/>
      <c r="C21" s="23"/>
      <c r="D21" s="23"/>
      <c r="E21" s="23"/>
      <c r="F21" s="23"/>
      <c r="G21" s="23"/>
      <c r="H21" s="23"/>
      <c r="I21" s="23"/>
      <c r="J21" s="23"/>
      <c r="K21" s="23"/>
      <c r="L21" s="23"/>
      <c r="M21" s="23"/>
      <c r="N21" s="23"/>
      <c r="O21" s="23"/>
      <c r="P21" s="23"/>
      <c r="Q21" s="23"/>
      <c r="R21" s="23"/>
      <c r="S21" s="23"/>
      <c r="T21" s="23"/>
      <c r="U21" s="23"/>
      <c r="V21" s="23"/>
      <c r="W21" s="23"/>
      <c r="X21" s="23"/>
      <c r="Y21" s="23"/>
      <c r="Z21" s="23"/>
      <c r="AA21" s="23"/>
      <c r="AB21" s="23"/>
      <c r="AC21" s="23"/>
      <c r="AD21" s="23"/>
      <c r="AE21" s="23"/>
      <c r="AF21" s="23"/>
      <c r="AG21" s="23"/>
      <c r="AH21" s="23"/>
      <c r="AI21" s="23"/>
      <c r="AJ21" s="23"/>
      <c r="AK21" s="23"/>
      <c r="AL21" s="23"/>
      <c r="AM21" s="23"/>
      <c r="AN21" s="23"/>
      <c r="AO21" s="23"/>
      <c r="AP21" s="23"/>
      <c r="AQ21" s="23"/>
      <c r="AR21" s="21"/>
      <c r="BE21" s="301"/>
    </row>
    <row r="22" spans="1:71" s="1" customFormat="1" ht="12" customHeight="1">
      <c r="B22" s="22"/>
      <c r="C22" s="23"/>
      <c r="D22" s="30" t="s">
        <v>35</v>
      </c>
      <c r="E22" s="23"/>
      <c r="F22" s="23"/>
      <c r="G22" s="23"/>
      <c r="H22" s="23"/>
      <c r="I22" s="23"/>
      <c r="J22" s="23"/>
      <c r="K22" s="23"/>
      <c r="L22" s="23"/>
      <c r="M22" s="23"/>
      <c r="N22" s="23"/>
      <c r="O22" s="23"/>
      <c r="P22" s="23"/>
      <c r="Q22" s="23"/>
      <c r="R22" s="23"/>
      <c r="S22" s="23"/>
      <c r="T22" s="23"/>
      <c r="U22" s="23"/>
      <c r="V22" s="23"/>
      <c r="W22" s="23"/>
      <c r="X22" s="23"/>
      <c r="Y22" s="23"/>
      <c r="Z22" s="23"/>
      <c r="AA22" s="23"/>
      <c r="AB22" s="23"/>
      <c r="AC22" s="23"/>
      <c r="AD22" s="23"/>
      <c r="AE22" s="23"/>
      <c r="AF22" s="23"/>
      <c r="AG22" s="23"/>
      <c r="AH22" s="23"/>
      <c r="AI22" s="23"/>
      <c r="AJ22" s="23"/>
      <c r="AK22" s="23"/>
      <c r="AL22" s="23"/>
      <c r="AM22" s="23"/>
      <c r="AN22" s="23"/>
      <c r="AO22" s="23"/>
      <c r="AP22" s="23"/>
      <c r="AQ22" s="23"/>
      <c r="AR22" s="21"/>
      <c r="BE22" s="301"/>
    </row>
    <row r="23" spans="1:71" s="1" customFormat="1" ht="16.5" customHeight="1">
      <c r="B23" s="22"/>
      <c r="C23" s="23"/>
      <c r="D23" s="23"/>
      <c r="E23" s="308" t="s">
        <v>1</v>
      </c>
      <c r="F23" s="308"/>
      <c r="G23" s="308"/>
      <c r="H23" s="308"/>
      <c r="I23" s="308"/>
      <c r="J23" s="308"/>
      <c r="K23" s="308"/>
      <c r="L23" s="308"/>
      <c r="M23" s="308"/>
      <c r="N23" s="308"/>
      <c r="O23" s="308"/>
      <c r="P23" s="308"/>
      <c r="Q23" s="308"/>
      <c r="R23" s="308"/>
      <c r="S23" s="308"/>
      <c r="T23" s="308"/>
      <c r="U23" s="308"/>
      <c r="V23" s="308"/>
      <c r="W23" s="308"/>
      <c r="X23" s="308"/>
      <c r="Y23" s="308"/>
      <c r="Z23" s="308"/>
      <c r="AA23" s="308"/>
      <c r="AB23" s="308"/>
      <c r="AC23" s="308"/>
      <c r="AD23" s="308"/>
      <c r="AE23" s="308"/>
      <c r="AF23" s="308"/>
      <c r="AG23" s="308"/>
      <c r="AH23" s="308"/>
      <c r="AI23" s="308"/>
      <c r="AJ23" s="308"/>
      <c r="AK23" s="308"/>
      <c r="AL23" s="308"/>
      <c r="AM23" s="308"/>
      <c r="AN23" s="308"/>
      <c r="AO23" s="23"/>
      <c r="AP23" s="23"/>
      <c r="AQ23" s="23"/>
      <c r="AR23" s="21"/>
      <c r="BE23" s="301"/>
    </row>
    <row r="24" spans="1:71" s="1" customFormat="1" ht="6.95" customHeight="1">
      <c r="B24" s="22"/>
      <c r="C24" s="23"/>
      <c r="D24" s="23"/>
      <c r="E24" s="23"/>
      <c r="F24" s="23"/>
      <c r="G24" s="23"/>
      <c r="H24" s="23"/>
      <c r="I24" s="23"/>
      <c r="J24" s="23"/>
      <c r="K24" s="23"/>
      <c r="L24" s="23"/>
      <c r="M24" s="23"/>
      <c r="N24" s="23"/>
      <c r="O24" s="23"/>
      <c r="P24" s="23"/>
      <c r="Q24" s="23"/>
      <c r="R24" s="23"/>
      <c r="S24" s="23"/>
      <c r="T24" s="23"/>
      <c r="U24" s="23"/>
      <c r="V24" s="23"/>
      <c r="W24" s="23"/>
      <c r="X24" s="23"/>
      <c r="Y24" s="23"/>
      <c r="Z24" s="23"/>
      <c r="AA24" s="23"/>
      <c r="AB24" s="23"/>
      <c r="AC24" s="23"/>
      <c r="AD24" s="23"/>
      <c r="AE24" s="23"/>
      <c r="AF24" s="23"/>
      <c r="AG24" s="23"/>
      <c r="AH24" s="23"/>
      <c r="AI24" s="23"/>
      <c r="AJ24" s="23"/>
      <c r="AK24" s="23"/>
      <c r="AL24" s="23"/>
      <c r="AM24" s="23"/>
      <c r="AN24" s="23"/>
      <c r="AO24" s="23"/>
      <c r="AP24" s="23"/>
      <c r="AQ24" s="23"/>
      <c r="AR24" s="21"/>
      <c r="BE24" s="301"/>
    </row>
    <row r="25" spans="1:71" s="1" customFormat="1" ht="6.95" customHeight="1">
      <c r="B25" s="22"/>
      <c r="C25" s="23"/>
      <c r="D25" s="34"/>
      <c r="E25" s="34"/>
      <c r="F25" s="34"/>
      <c r="G25" s="34"/>
      <c r="H25" s="34"/>
      <c r="I25" s="34"/>
      <c r="J25" s="34"/>
      <c r="K25" s="34"/>
      <c r="L25" s="34"/>
      <c r="M25" s="34"/>
      <c r="N25" s="34"/>
      <c r="O25" s="34"/>
      <c r="P25" s="34"/>
      <c r="Q25" s="34"/>
      <c r="R25" s="34"/>
      <c r="S25" s="34"/>
      <c r="T25" s="34"/>
      <c r="U25" s="34"/>
      <c r="V25" s="34"/>
      <c r="W25" s="34"/>
      <c r="X25" s="34"/>
      <c r="Y25" s="34"/>
      <c r="Z25" s="34"/>
      <c r="AA25" s="34"/>
      <c r="AB25" s="34"/>
      <c r="AC25" s="34"/>
      <c r="AD25" s="34"/>
      <c r="AE25" s="34"/>
      <c r="AF25" s="34"/>
      <c r="AG25" s="34"/>
      <c r="AH25" s="34"/>
      <c r="AI25" s="34"/>
      <c r="AJ25" s="34"/>
      <c r="AK25" s="34"/>
      <c r="AL25" s="34"/>
      <c r="AM25" s="34"/>
      <c r="AN25" s="34"/>
      <c r="AO25" s="34"/>
      <c r="AP25" s="23"/>
      <c r="AQ25" s="23"/>
      <c r="AR25" s="21"/>
      <c r="BE25" s="301"/>
    </row>
    <row r="26" spans="1:71" s="2" customFormat="1" ht="25.9" customHeight="1">
      <c r="A26" s="35"/>
      <c r="B26" s="36"/>
      <c r="C26" s="37"/>
      <c r="D26" s="38" t="s">
        <v>36</v>
      </c>
      <c r="E26" s="39"/>
      <c r="F26" s="39"/>
      <c r="G26" s="39"/>
      <c r="H26" s="39"/>
      <c r="I26" s="39"/>
      <c r="J26" s="39"/>
      <c r="K26" s="39"/>
      <c r="L26" s="39"/>
      <c r="M26" s="39"/>
      <c r="N26" s="39"/>
      <c r="O26" s="39"/>
      <c r="P26" s="39"/>
      <c r="Q26" s="39"/>
      <c r="R26" s="39"/>
      <c r="S26" s="39"/>
      <c r="T26" s="39"/>
      <c r="U26" s="39"/>
      <c r="V26" s="39"/>
      <c r="W26" s="39"/>
      <c r="X26" s="39"/>
      <c r="Y26" s="39"/>
      <c r="Z26" s="39"/>
      <c r="AA26" s="39"/>
      <c r="AB26" s="39"/>
      <c r="AC26" s="39"/>
      <c r="AD26" s="39"/>
      <c r="AE26" s="39"/>
      <c r="AF26" s="39"/>
      <c r="AG26" s="39"/>
      <c r="AH26" s="39"/>
      <c r="AI26" s="39"/>
      <c r="AJ26" s="39"/>
      <c r="AK26" s="309">
        <f>ROUND(AG94,2)</f>
        <v>0</v>
      </c>
      <c r="AL26" s="310"/>
      <c r="AM26" s="310"/>
      <c r="AN26" s="310"/>
      <c r="AO26" s="310"/>
      <c r="AP26" s="37"/>
      <c r="AQ26" s="37"/>
      <c r="AR26" s="40"/>
      <c r="BE26" s="301"/>
    </row>
    <row r="27" spans="1:71" s="2" customFormat="1" ht="6.95" customHeight="1">
      <c r="A27" s="35"/>
      <c r="B27" s="36"/>
      <c r="C27" s="37"/>
      <c r="D27" s="37"/>
      <c r="E27" s="37"/>
      <c r="F27" s="37"/>
      <c r="G27" s="37"/>
      <c r="H27" s="37"/>
      <c r="I27" s="37"/>
      <c r="J27" s="37"/>
      <c r="K27" s="37"/>
      <c r="L27" s="37"/>
      <c r="M27" s="37"/>
      <c r="N27" s="37"/>
      <c r="O27" s="37"/>
      <c r="P27" s="37"/>
      <c r="Q27" s="37"/>
      <c r="R27" s="37"/>
      <c r="S27" s="37"/>
      <c r="T27" s="37"/>
      <c r="U27" s="37"/>
      <c r="V27" s="37"/>
      <c r="W27" s="37"/>
      <c r="X27" s="37"/>
      <c r="Y27" s="37"/>
      <c r="Z27" s="37"/>
      <c r="AA27" s="37"/>
      <c r="AB27" s="37"/>
      <c r="AC27" s="37"/>
      <c r="AD27" s="37"/>
      <c r="AE27" s="37"/>
      <c r="AF27" s="37"/>
      <c r="AG27" s="37"/>
      <c r="AH27" s="37"/>
      <c r="AI27" s="37"/>
      <c r="AJ27" s="37"/>
      <c r="AK27" s="37"/>
      <c r="AL27" s="37"/>
      <c r="AM27" s="37"/>
      <c r="AN27" s="37"/>
      <c r="AO27" s="37"/>
      <c r="AP27" s="37"/>
      <c r="AQ27" s="37"/>
      <c r="AR27" s="40"/>
      <c r="BE27" s="301"/>
    </row>
    <row r="28" spans="1:71" s="2" customFormat="1" ht="12.75">
      <c r="A28" s="35"/>
      <c r="B28" s="36"/>
      <c r="C28" s="37"/>
      <c r="D28" s="37"/>
      <c r="E28" s="37"/>
      <c r="F28" s="37"/>
      <c r="G28" s="37"/>
      <c r="H28" s="37"/>
      <c r="I28" s="37"/>
      <c r="J28" s="37"/>
      <c r="K28" s="37"/>
      <c r="L28" s="311" t="s">
        <v>37</v>
      </c>
      <c r="M28" s="311"/>
      <c r="N28" s="311"/>
      <c r="O28" s="311"/>
      <c r="P28" s="311"/>
      <c r="Q28" s="37"/>
      <c r="R28" s="37"/>
      <c r="S28" s="37"/>
      <c r="T28" s="37"/>
      <c r="U28" s="37"/>
      <c r="V28" s="37"/>
      <c r="W28" s="311" t="s">
        <v>38</v>
      </c>
      <c r="X28" s="311"/>
      <c r="Y28" s="311"/>
      <c r="Z28" s="311"/>
      <c r="AA28" s="311"/>
      <c r="AB28" s="311"/>
      <c r="AC28" s="311"/>
      <c r="AD28" s="311"/>
      <c r="AE28" s="311"/>
      <c r="AF28" s="37"/>
      <c r="AG28" s="37"/>
      <c r="AH28" s="37"/>
      <c r="AI28" s="37"/>
      <c r="AJ28" s="37"/>
      <c r="AK28" s="311" t="s">
        <v>39</v>
      </c>
      <c r="AL28" s="311"/>
      <c r="AM28" s="311"/>
      <c r="AN28" s="311"/>
      <c r="AO28" s="311"/>
      <c r="AP28" s="37"/>
      <c r="AQ28" s="37"/>
      <c r="AR28" s="40"/>
      <c r="BE28" s="301"/>
    </row>
    <row r="29" spans="1:71" s="3" customFormat="1" ht="14.45" customHeight="1">
      <c r="B29" s="41"/>
      <c r="C29" s="42"/>
      <c r="D29" s="30" t="s">
        <v>40</v>
      </c>
      <c r="E29" s="42"/>
      <c r="F29" s="30" t="s">
        <v>41</v>
      </c>
      <c r="G29" s="42"/>
      <c r="H29" s="42"/>
      <c r="I29" s="42"/>
      <c r="J29" s="42"/>
      <c r="K29" s="42"/>
      <c r="L29" s="314">
        <v>0.21</v>
      </c>
      <c r="M29" s="313"/>
      <c r="N29" s="313"/>
      <c r="O29" s="313"/>
      <c r="P29" s="313"/>
      <c r="Q29" s="42"/>
      <c r="R29" s="42"/>
      <c r="S29" s="42"/>
      <c r="T29" s="42"/>
      <c r="U29" s="42"/>
      <c r="V29" s="42"/>
      <c r="W29" s="312">
        <f>ROUND(AZ94, 2)</f>
        <v>0</v>
      </c>
      <c r="X29" s="313"/>
      <c r="Y29" s="313"/>
      <c r="Z29" s="313"/>
      <c r="AA29" s="313"/>
      <c r="AB29" s="313"/>
      <c r="AC29" s="313"/>
      <c r="AD29" s="313"/>
      <c r="AE29" s="313"/>
      <c r="AF29" s="42"/>
      <c r="AG29" s="42"/>
      <c r="AH29" s="42"/>
      <c r="AI29" s="42"/>
      <c r="AJ29" s="42"/>
      <c r="AK29" s="312">
        <f>ROUND(AV94, 2)</f>
        <v>0</v>
      </c>
      <c r="AL29" s="313"/>
      <c r="AM29" s="313"/>
      <c r="AN29" s="313"/>
      <c r="AO29" s="313"/>
      <c r="AP29" s="42"/>
      <c r="AQ29" s="42"/>
      <c r="AR29" s="43"/>
      <c r="BE29" s="302"/>
    </row>
    <row r="30" spans="1:71" s="3" customFormat="1" ht="14.45" customHeight="1">
      <c r="B30" s="41"/>
      <c r="C30" s="42"/>
      <c r="D30" s="42"/>
      <c r="E30" s="42"/>
      <c r="F30" s="30" t="s">
        <v>42</v>
      </c>
      <c r="G30" s="42"/>
      <c r="H30" s="42"/>
      <c r="I30" s="42"/>
      <c r="J30" s="42"/>
      <c r="K30" s="42"/>
      <c r="L30" s="314">
        <v>0.12</v>
      </c>
      <c r="M30" s="313"/>
      <c r="N30" s="313"/>
      <c r="O30" s="313"/>
      <c r="P30" s="313"/>
      <c r="Q30" s="42"/>
      <c r="R30" s="42"/>
      <c r="S30" s="42"/>
      <c r="T30" s="42"/>
      <c r="U30" s="42"/>
      <c r="V30" s="42"/>
      <c r="W30" s="312">
        <f>ROUND(BA94, 2)</f>
        <v>0</v>
      </c>
      <c r="X30" s="313"/>
      <c r="Y30" s="313"/>
      <c r="Z30" s="313"/>
      <c r="AA30" s="313"/>
      <c r="AB30" s="313"/>
      <c r="AC30" s="313"/>
      <c r="AD30" s="313"/>
      <c r="AE30" s="313"/>
      <c r="AF30" s="42"/>
      <c r="AG30" s="42"/>
      <c r="AH30" s="42"/>
      <c r="AI30" s="42"/>
      <c r="AJ30" s="42"/>
      <c r="AK30" s="312">
        <f>ROUND(AW94, 2)</f>
        <v>0</v>
      </c>
      <c r="AL30" s="313"/>
      <c r="AM30" s="313"/>
      <c r="AN30" s="313"/>
      <c r="AO30" s="313"/>
      <c r="AP30" s="42"/>
      <c r="AQ30" s="42"/>
      <c r="AR30" s="43"/>
      <c r="BE30" s="302"/>
    </row>
    <row r="31" spans="1:71" s="3" customFormat="1" ht="14.45" hidden="1" customHeight="1">
      <c r="B31" s="41"/>
      <c r="C31" s="42"/>
      <c r="D31" s="42"/>
      <c r="E31" s="42"/>
      <c r="F31" s="30" t="s">
        <v>43</v>
      </c>
      <c r="G31" s="42"/>
      <c r="H31" s="42"/>
      <c r="I31" s="42"/>
      <c r="J31" s="42"/>
      <c r="K31" s="42"/>
      <c r="L31" s="314">
        <v>0.21</v>
      </c>
      <c r="M31" s="313"/>
      <c r="N31" s="313"/>
      <c r="O31" s="313"/>
      <c r="P31" s="313"/>
      <c r="Q31" s="42"/>
      <c r="R31" s="42"/>
      <c r="S31" s="42"/>
      <c r="T31" s="42"/>
      <c r="U31" s="42"/>
      <c r="V31" s="42"/>
      <c r="W31" s="312">
        <f>ROUND(BB94, 2)</f>
        <v>0</v>
      </c>
      <c r="X31" s="313"/>
      <c r="Y31" s="313"/>
      <c r="Z31" s="313"/>
      <c r="AA31" s="313"/>
      <c r="AB31" s="313"/>
      <c r="AC31" s="313"/>
      <c r="AD31" s="313"/>
      <c r="AE31" s="313"/>
      <c r="AF31" s="42"/>
      <c r="AG31" s="42"/>
      <c r="AH31" s="42"/>
      <c r="AI31" s="42"/>
      <c r="AJ31" s="42"/>
      <c r="AK31" s="312">
        <v>0</v>
      </c>
      <c r="AL31" s="313"/>
      <c r="AM31" s="313"/>
      <c r="AN31" s="313"/>
      <c r="AO31" s="313"/>
      <c r="AP31" s="42"/>
      <c r="AQ31" s="42"/>
      <c r="AR31" s="43"/>
      <c r="BE31" s="302"/>
    </row>
    <row r="32" spans="1:71" s="3" customFormat="1" ht="14.45" hidden="1" customHeight="1">
      <c r="B32" s="41"/>
      <c r="C32" s="42"/>
      <c r="D32" s="42"/>
      <c r="E32" s="42"/>
      <c r="F32" s="30" t="s">
        <v>44</v>
      </c>
      <c r="G32" s="42"/>
      <c r="H32" s="42"/>
      <c r="I32" s="42"/>
      <c r="J32" s="42"/>
      <c r="K32" s="42"/>
      <c r="L32" s="314">
        <v>0.12</v>
      </c>
      <c r="M32" s="313"/>
      <c r="N32" s="313"/>
      <c r="O32" s="313"/>
      <c r="P32" s="313"/>
      <c r="Q32" s="42"/>
      <c r="R32" s="42"/>
      <c r="S32" s="42"/>
      <c r="T32" s="42"/>
      <c r="U32" s="42"/>
      <c r="V32" s="42"/>
      <c r="W32" s="312">
        <f>ROUND(BC94, 2)</f>
        <v>0</v>
      </c>
      <c r="X32" s="313"/>
      <c r="Y32" s="313"/>
      <c r="Z32" s="313"/>
      <c r="AA32" s="313"/>
      <c r="AB32" s="313"/>
      <c r="AC32" s="313"/>
      <c r="AD32" s="313"/>
      <c r="AE32" s="313"/>
      <c r="AF32" s="42"/>
      <c r="AG32" s="42"/>
      <c r="AH32" s="42"/>
      <c r="AI32" s="42"/>
      <c r="AJ32" s="42"/>
      <c r="AK32" s="312">
        <v>0</v>
      </c>
      <c r="AL32" s="313"/>
      <c r="AM32" s="313"/>
      <c r="AN32" s="313"/>
      <c r="AO32" s="313"/>
      <c r="AP32" s="42"/>
      <c r="AQ32" s="42"/>
      <c r="AR32" s="43"/>
      <c r="BE32" s="302"/>
    </row>
    <row r="33" spans="1:57" s="3" customFormat="1" ht="14.45" hidden="1" customHeight="1">
      <c r="B33" s="41"/>
      <c r="C33" s="42"/>
      <c r="D33" s="42"/>
      <c r="E33" s="42"/>
      <c r="F33" s="30" t="s">
        <v>45</v>
      </c>
      <c r="G33" s="42"/>
      <c r="H33" s="42"/>
      <c r="I33" s="42"/>
      <c r="J33" s="42"/>
      <c r="K33" s="42"/>
      <c r="L33" s="314">
        <v>0</v>
      </c>
      <c r="M33" s="313"/>
      <c r="N33" s="313"/>
      <c r="O33" s="313"/>
      <c r="P33" s="313"/>
      <c r="Q33" s="42"/>
      <c r="R33" s="42"/>
      <c r="S33" s="42"/>
      <c r="T33" s="42"/>
      <c r="U33" s="42"/>
      <c r="V33" s="42"/>
      <c r="W33" s="312">
        <f>ROUND(BD94, 2)</f>
        <v>0</v>
      </c>
      <c r="X33" s="313"/>
      <c r="Y33" s="313"/>
      <c r="Z33" s="313"/>
      <c r="AA33" s="313"/>
      <c r="AB33" s="313"/>
      <c r="AC33" s="313"/>
      <c r="AD33" s="313"/>
      <c r="AE33" s="313"/>
      <c r="AF33" s="42"/>
      <c r="AG33" s="42"/>
      <c r="AH33" s="42"/>
      <c r="AI33" s="42"/>
      <c r="AJ33" s="42"/>
      <c r="AK33" s="312">
        <v>0</v>
      </c>
      <c r="AL33" s="313"/>
      <c r="AM33" s="313"/>
      <c r="AN33" s="313"/>
      <c r="AO33" s="313"/>
      <c r="AP33" s="42"/>
      <c r="AQ33" s="42"/>
      <c r="AR33" s="43"/>
      <c r="BE33" s="302"/>
    </row>
    <row r="34" spans="1:57" s="2" customFormat="1" ht="6.95" customHeight="1">
      <c r="A34" s="35"/>
      <c r="B34" s="36"/>
      <c r="C34" s="37"/>
      <c r="D34" s="37"/>
      <c r="E34" s="37"/>
      <c r="F34" s="37"/>
      <c r="G34" s="37"/>
      <c r="H34" s="37"/>
      <c r="I34" s="37"/>
      <c r="J34" s="37"/>
      <c r="K34" s="37"/>
      <c r="L34" s="37"/>
      <c r="M34" s="37"/>
      <c r="N34" s="37"/>
      <c r="O34" s="37"/>
      <c r="P34" s="37"/>
      <c r="Q34" s="37"/>
      <c r="R34" s="37"/>
      <c r="S34" s="37"/>
      <c r="T34" s="37"/>
      <c r="U34" s="37"/>
      <c r="V34" s="37"/>
      <c r="W34" s="37"/>
      <c r="X34" s="37"/>
      <c r="Y34" s="37"/>
      <c r="Z34" s="37"/>
      <c r="AA34" s="37"/>
      <c r="AB34" s="37"/>
      <c r="AC34" s="37"/>
      <c r="AD34" s="37"/>
      <c r="AE34" s="37"/>
      <c r="AF34" s="37"/>
      <c r="AG34" s="37"/>
      <c r="AH34" s="37"/>
      <c r="AI34" s="37"/>
      <c r="AJ34" s="37"/>
      <c r="AK34" s="37"/>
      <c r="AL34" s="37"/>
      <c r="AM34" s="37"/>
      <c r="AN34" s="37"/>
      <c r="AO34" s="37"/>
      <c r="AP34" s="37"/>
      <c r="AQ34" s="37"/>
      <c r="AR34" s="40"/>
      <c r="BE34" s="301"/>
    </row>
    <row r="35" spans="1:57" s="2" customFormat="1" ht="25.9" customHeight="1">
      <c r="A35" s="35"/>
      <c r="B35" s="36"/>
      <c r="C35" s="44"/>
      <c r="D35" s="45" t="s">
        <v>46</v>
      </c>
      <c r="E35" s="46"/>
      <c r="F35" s="46"/>
      <c r="G35" s="46"/>
      <c r="H35" s="46"/>
      <c r="I35" s="46"/>
      <c r="J35" s="46"/>
      <c r="K35" s="46"/>
      <c r="L35" s="46"/>
      <c r="M35" s="46"/>
      <c r="N35" s="46"/>
      <c r="O35" s="46"/>
      <c r="P35" s="46"/>
      <c r="Q35" s="46"/>
      <c r="R35" s="46"/>
      <c r="S35" s="46"/>
      <c r="T35" s="47" t="s">
        <v>47</v>
      </c>
      <c r="U35" s="46"/>
      <c r="V35" s="46"/>
      <c r="W35" s="46"/>
      <c r="X35" s="318" t="s">
        <v>48</v>
      </c>
      <c r="Y35" s="316"/>
      <c r="Z35" s="316"/>
      <c r="AA35" s="316"/>
      <c r="AB35" s="316"/>
      <c r="AC35" s="46"/>
      <c r="AD35" s="46"/>
      <c r="AE35" s="46"/>
      <c r="AF35" s="46"/>
      <c r="AG35" s="46"/>
      <c r="AH35" s="46"/>
      <c r="AI35" s="46"/>
      <c r="AJ35" s="46"/>
      <c r="AK35" s="315">
        <f>SUM(AK26:AK33)</f>
        <v>0</v>
      </c>
      <c r="AL35" s="316"/>
      <c r="AM35" s="316"/>
      <c r="AN35" s="316"/>
      <c r="AO35" s="317"/>
      <c r="AP35" s="44"/>
      <c r="AQ35" s="44"/>
      <c r="AR35" s="40"/>
      <c r="BE35" s="35"/>
    </row>
    <row r="36" spans="1:57" s="2" customFormat="1" ht="6.95" customHeight="1">
      <c r="A36" s="35"/>
      <c r="B36" s="36"/>
      <c r="C36" s="37"/>
      <c r="D36" s="37"/>
      <c r="E36" s="37"/>
      <c r="F36" s="37"/>
      <c r="G36" s="37"/>
      <c r="H36" s="37"/>
      <c r="I36" s="37"/>
      <c r="J36" s="37"/>
      <c r="K36" s="37"/>
      <c r="L36" s="37"/>
      <c r="M36" s="37"/>
      <c r="N36" s="37"/>
      <c r="O36" s="37"/>
      <c r="P36" s="37"/>
      <c r="Q36" s="37"/>
      <c r="R36" s="37"/>
      <c r="S36" s="37"/>
      <c r="T36" s="37"/>
      <c r="U36" s="37"/>
      <c r="V36" s="37"/>
      <c r="W36" s="37"/>
      <c r="X36" s="37"/>
      <c r="Y36" s="37"/>
      <c r="Z36" s="37"/>
      <c r="AA36" s="37"/>
      <c r="AB36" s="37"/>
      <c r="AC36" s="37"/>
      <c r="AD36" s="37"/>
      <c r="AE36" s="37"/>
      <c r="AF36" s="37"/>
      <c r="AG36" s="37"/>
      <c r="AH36" s="37"/>
      <c r="AI36" s="37"/>
      <c r="AJ36" s="37"/>
      <c r="AK36" s="37"/>
      <c r="AL36" s="37"/>
      <c r="AM36" s="37"/>
      <c r="AN36" s="37"/>
      <c r="AO36" s="37"/>
      <c r="AP36" s="37"/>
      <c r="AQ36" s="37"/>
      <c r="AR36" s="40"/>
      <c r="BE36" s="35"/>
    </row>
    <row r="37" spans="1:57" s="2" customFormat="1" ht="14.45" customHeight="1">
      <c r="A37" s="35"/>
      <c r="B37" s="36"/>
      <c r="C37" s="37"/>
      <c r="D37" s="37"/>
      <c r="E37" s="37"/>
      <c r="F37" s="37"/>
      <c r="G37" s="37"/>
      <c r="H37" s="37"/>
      <c r="I37" s="37"/>
      <c r="J37" s="37"/>
      <c r="K37" s="37"/>
      <c r="L37" s="37"/>
      <c r="M37" s="37"/>
      <c r="N37" s="37"/>
      <c r="O37" s="37"/>
      <c r="P37" s="37"/>
      <c r="Q37" s="37"/>
      <c r="R37" s="37"/>
      <c r="S37" s="37"/>
      <c r="T37" s="37"/>
      <c r="U37" s="37"/>
      <c r="V37" s="37"/>
      <c r="W37" s="37"/>
      <c r="X37" s="37"/>
      <c r="Y37" s="37"/>
      <c r="Z37" s="37"/>
      <c r="AA37" s="37"/>
      <c r="AB37" s="37"/>
      <c r="AC37" s="37"/>
      <c r="AD37" s="37"/>
      <c r="AE37" s="37"/>
      <c r="AF37" s="37"/>
      <c r="AG37" s="37"/>
      <c r="AH37" s="37"/>
      <c r="AI37" s="37"/>
      <c r="AJ37" s="37"/>
      <c r="AK37" s="37"/>
      <c r="AL37" s="37"/>
      <c r="AM37" s="37"/>
      <c r="AN37" s="37"/>
      <c r="AO37" s="37"/>
      <c r="AP37" s="37"/>
      <c r="AQ37" s="37"/>
      <c r="AR37" s="40"/>
      <c r="BE37" s="35"/>
    </row>
    <row r="38" spans="1:57" s="1" customFormat="1" ht="14.45" customHeight="1">
      <c r="B38" s="22"/>
      <c r="C38" s="23"/>
      <c r="D38" s="23"/>
      <c r="E38" s="23"/>
      <c r="F38" s="23"/>
      <c r="G38" s="23"/>
      <c r="H38" s="23"/>
      <c r="I38" s="23"/>
      <c r="J38" s="23"/>
      <c r="K38" s="23"/>
      <c r="L38" s="23"/>
      <c r="M38" s="23"/>
      <c r="N38" s="23"/>
      <c r="O38" s="23"/>
      <c r="P38" s="23"/>
      <c r="Q38" s="23"/>
      <c r="R38" s="23"/>
      <c r="S38" s="23"/>
      <c r="T38" s="23"/>
      <c r="U38" s="23"/>
      <c r="V38" s="23"/>
      <c r="W38" s="23"/>
      <c r="X38" s="23"/>
      <c r="Y38" s="23"/>
      <c r="Z38" s="23"/>
      <c r="AA38" s="23"/>
      <c r="AB38" s="23"/>
      <c r="AC38" s="23"/>
      <c r="AD38" s="23"/>
      <c r="AE38" s="23"/>
      <c r="AF38" s="23"/>
      <c r="AG38" s="23"/>
      <c r="AH38" s="23"/>
      <c r="AI38" s="23"/>
      <c r="AJ38" s="23"/>
      <c r="AK38" s="23"/>
      <c r="AL38" s="23"/>
      <c r="AM38" s="23"/>
      <c r="AN38" s="23"/>
      <c r="AO38" s="23"/>
      <c r="AP38" s="23"/>
      <c r="AQ38" s="23"/>
      <c r="AR38" s="21"/>
    </row>
    <row r="39" spans="1:57" s="1" customFormat="1" ht="14.45" customHeight="1">
      <c r="B39" s="22"/>
      <c r="C39" s="23"/>
      <c r="D39" s="23"/>
      <c r="E39" s="23"/>
      <c r="F39" s="23"/>
      <c r="G39" s="23"/>
      <c r="H39" s="23"/>
      <c r="I39" s="23"/>
      <c r="J39" s="23"/>
      <c r="K39" s="23"/>
      <c r="L39" s="23"/>
      <c r="M39" s="23"/>
      <c r="N39" s="23"/>
      <c r="O39" s="23"/>
      <c r="P39" s="23"/>
      <c r="Q39" s="23"/>
      <c r="R39" s="23"/>
      <c r="S39" s="23"/>
      <c r="T39" s="23"/>
      <c r="U39" s="23"/>
      <c r="V39" s="23"/>
      <c r="W39" s="23"/>
      <c r="X39" s="23"/>
      <c r="Y39" s="23"/>
      <c r="Z39" s="23"/>
      <c r="AA39" s="23"/>
      <c r="AB39" s="23"/>
      <c r="AC39" s="23"/>
      <c r="AD39" s="23"/>
      <c r="AE39" s="23"/>
      <c r="AF39" s="23"/>
      <c r="AG39" s="23"/>
      <c r="AH39" s="23"/>
      <c r="AI39" s="23"/>
      <c r="AJ39" s="23"/>
      <c r="AK39" s="23"/>
      <c r="AL39" s="23"/>
      <c r="AM39" s="23"/>
      <c r="AN39" s="23"/>
      <c r="AO39" s="23"/>
      <c r="AP39" s="23"/>
      <c r="AQ39" s="23"/>
      <c r="AR39" s="21"/>
    </row>
    <row r="40" spans="1:57" s="1" customFormat="1" ht="14.45" customHeight="1">
      <c r="B40" s="22"/>
      <c r="C40" s="23"/>
      <c r="D40" s="23"/>
      <c r="E40" s="23"/>
      <c r="F40" s="23"/>
      <c r="G40" s="23"/>
      <c r="H40" s="23"/>
      <c r="I40" s="23"/>
      <c r="J40" s="23"/>
      <c r="K40" s="23"/>
      <c r="L40" s="23"/>
      <c r="M40" s="23"/>
      <c r="N40" s="23"/>
      <c r="O40" s="23"/>
      <c r="P40" s="23"/>
      <c r="Q40" s="23"/>
      <c r="R40" s="23"/>
      <c r="S40" s="23"/>
      <c r="T40" s="23"/>
      <c r="U40" s="23"/>
      <c r="V40" s="23"/>
      <c r="W40" s="23"/>
      <c r="X40" s="23"/>
      <c r="Y40" s="23"/>
      <c r="Z40" s="23"/>
      <c r="AA40" s="23"/>
      <c r="AB40" s="23"/>
      <c r="AC40" s="23"/>
      <c r="AD40" s="23"/>
      <c r="AE40" s="23"/>
      <c r="AF40" s="23"/>
      <c r="AG40" s="23"/>
      <c r="AH40" s="23"/>
      <c r="AI40" s="23"/>
      <c r="AJ40" s="23"/>
      <c r="AK40" s="23"/>
      <c r="AL40" s="23"/>
      <c r="AM40" s="23"/>
      <c r="AN40" s="23"/>
      <c r="AO40" s="23"/>
      <c r="AP40" s="23"/>
      <c r="AQ40" s="23"/>
      <c r="AR40" s="21"/>
    </row>
    <row r="41" spans="1:57" s="1" customFormat="1" ht="14.45" customHeight="1">
      <c r="B41" s="22"/>
      <c r="C41" s="23"/>
      <c r="D41" s="23"/>
      <c r="E41" s="23"/>
      <c r="F41" s="23"/>
      <c r="G41" s="23"/>
      <c r="H41" s="23"/>
      <c r="I41" s="23"/>
      <c r="J41" s="23"/>
      <c r="K41" s="23"/>
      <c r="L41" s="23"/>
      <c r="M41" s="23"/>
      <c r="N41" s="23"/>
      <c r="O41" s="23"/>
      <c r="P41" s="23"/>
      <c r="Q41" s="23"/>
      <c r="R41" s="23"/>
      <c r="S41" s="23"/>
      <c r="T41" s="23"/>
      <c r="U41" s="23"/>
      <c r="V41" s="23"/>
      <c r="W41" s="23"/>
      <c r="X41" s="23"/>
      <c r="Y41" s="23"/>
      <c r="Z41" s="23"/>
      <c r="AA41" s="23"/>
      <c r="AB41" s="23"/>
      <c r="AC41" s="23"/>
      <c r="AD41" s="23"/>
      <c r="AE41" s="23"/>
      <c r="AF41" s="23"/>
      <c r="AG41" s="23"/>
      <c r="AH41" s="23"/>
      <c r="AI41" s="23"/>
      <c r="AJ41" s="23"/>
      <c r="AK41" s="23"/>
      <c r="AL41" s="23"/>
      <c r="AM41" s="23"/>
      <c r="AN41" s="23"/>
      <c r="AO41" s="23"/>
      <c r="AP41" s="23"/>
      <c r="AQ41" s="23"/>
      <c r="AR41" s="21"/>
    </row>
    <row r="42" spans="1:57" s="1" customFormat="1" ht="14.45" customHeight="1">
      <c r="B42" s="22"/>
      <c r="C42" s="23"/>
      <c r="D42" s="23"/>
      <c r="E42" s="23"/>
      <c r="F42" s="23"/>
      <c r="G42" s="23"/>
      <c r="H42" s="23"/>
      <c r="I42" s="23"/>
      <c r="J42" s="23"/>
      <c r="K42" s="23"/>
      <c r="L42" s="23"/>
      <c r="M42" s="23"/>
      <c r="N42" s="23"/>
      <c r="O42" s="23"/>
      <c r="P42" s="23"/>
      <c r="Q42" s="23"/>
      <c r="R42" s="23"/>
      <c r="S42" s="23"/>
      <c r="T42" s="23"/>
      <c r="U42" s="23"/>
      <c r="V42" s="23"/>
      <c r="W42" s="23"/>
      <c r="X42" s="23"/>
      <c r="Y42" s="23"/>
      <c r="Z42" s="23"/>
      <c r="AA42" s="23"/>
      <c r="AB42" s="23"/>
      <c r="AC42" s="23"/>
      <c r="AD42" s="23"/>
      <c r="AE42" s="23"/>
      <c r="AF42" s="23"/>
      <c r="AG42" s="23"/>
      <c r="AH42" s="23"/>
      <c r="AI42" s="23"/>
      <c r="AJ42" s="23"/>
      <c r="AK42" s="23"/>
      <c r="AL42" s="23"/>
      <c r="AM42" s="23"/>
      <c r="AN42" s="23"/>
      <c r="AO42" s="23"/>
      <c r="AP42" s="23"/>
      <c r="AQ42" s="23"/>
      <c r="AR42" s="21"/>
    </row>
    <row r="43" spans="1:57" s="1" customFormat="1" ht="14.45" customHeight="1">
      <c r="B43" s="22"/>
      <c r="C43" s="23"/>
      <c r="D43" s="23"/>
      <c r="E43" s="23"/>
      <c r="F43" s="23"/>
      <c r="G43" s="23"/>
      <c r="H43" s="23"/>
      <c r="I43" s="23"/>
      <c r="J43" s="23"/>
      <c r="K43" s="23"/>
      <c r="L43" s="23"/>
      <c r="M43" s="23"/>
      <c r="N43" s="23"/>
      <c r="O43" s="23"/>
      <c r="P43" s="23"/>
      <c r="Q43" s="23"/>
      <c r="R43" s="23"/>
      <c r="S43" s="23"/>
      <c r="T43" s="23"/>
      <c r="U43" s="23"/>
      <c r="V43" s="23"/>
      <c r="W43" s="23"/>
      <c r="X43" s="23"/>
      <c r="Y43" s="23"/>
      <c r="Z43" s="23"/>
      <c r="AA43" s="23"/>
      <c r="AB43" s="23"/>
      <c r="AC43" s="23"/>
      <c r="AD43" s="23"/>
      <c r="AE43" s="23"/>
      <c r="AF43" s="23"/>
      <c r="AG43" s="23"/>
      <c r="AH43" s="23"/>
      <c r="AI43" s="23"/>
      <c r="AJ43" s="23"/>
      <c r="AK43" s="23"/>
      <c r="AL43" s="23"/>
      <c r="AM43" s="23"/>
      <c r="AN43" s="23"/>
      <c r="AO43" s="23"/>
      <c r="AP43" s="23"/>
      <c r="AQ43" s="23"/>
      <c r="AR43" s="21"/>
    </row>
    <row r="44" spans="1:57" s="1" customFormat="1" ht="14.45" customHeight="1">
      <c r="B44" s="22"/>
      <c r="C44" s="23"/>
      <c r="D44" s="23"/>
      <c r="E44" s="23"/>
      <c r="F44" s="23"/>
      <c r="G44" s="23"/>
      <c r="H44" s="23"/>
      <c r="I44" s="23"/>
      <c r="J44" s="23"/>
      <c r="K44" s="23"/>
      <c r="L44" s="23"/>
      <c r="M44" s="23"/>
      <c r="N44" s="23"/>
      <c r="O44" s="23"/>
      <c r="P44" s="23"/>
      <c r="Q44" s="23"/>
      <c r="R44" s="23"/>
      <c r="S44" s="23"/>
      <c r="T44" s="23"/>
      <c r="U44" s="23"/>
      <c r="V44" s="23"/>
      <c r="W44" s="23"/>
      <c r="X44" s="23"/>
      <c r="Y44" s="23"/>
      <c r="Z44" s="23"/>
      <c r="AA44" s="23"/>
      <c r="AB44" s="23"/>
      <c r="AC44" s="23"/>
      <c r="AD44" s="23"/>
      <c r="AE44" s="23"/>
      <c r="AF44" s="23"/>
      <c r="AG44" s="23"/>
      <c r="AH44" s="23"/>
      <c r="AI44" s="23"/>
      <c r="AJ44" s="23"/>
      <c r="AK44" s="23"/>
      <c r="AL44" s="23"/>
      <c r="AM44" s="23"/>
      <c r="AN44" s="23"/>
      <c r="AO44" s="23"/>
      <c r="AP44" s="23"/>
      <c r="AQ44" s="23"/>
      <c r="AR44" s="21"/>
    </row>
    <row r="45" spans="1:57" s="1" customFormat="1" ht="14.45" customHeight="1">
      <c r="B45" s="22"/>
      <c r="C45" s="23"/>
      <c r="D45" s="23"/>
      <c r="E45" s="23"/>
      <c r="F45" s="23"/>
      <c r="G45" s="23"/>
      <c r="H45" s="23"/>
      <c r="I45" s="23"/>
      <c r="J45" s="23"/>
      <c r="K45" s="23"/>
      <c r="L45" s="23"/>
      <c r="M45" s="23"/>
      <c r="N45" s="23"/>
      <c r="O45" s="23"/>
      <c r="P45" s="23"/>
      <c r="Q45" s="23"/>
      <c r="R45" s="23"/>
      <c r="S45" s="23"/>
      <c r="T45" s="23"/>
      <c r="U45" s="23"/>
      <c r="V45" s="23"/>
      <c r="W45" s="23"/>
      <c r="X45" s="23"/>
      <c r="Y45" s="23"/>
      <c r="Z45" s="23"/>
      <c r="AA45" s="23"/>
      <c r="AB45" s="23"/>
      <c r="AC45" s="23"/>
      <c r="AD45" s="23"/>
      <c r="AE45" s="23"/>
      <c r="AF45" s="23"/>
      <c r="AG45" s="23"/>
      <c r="AH45" s="23"/>
      <c r="AI45" s="23"/>
      <c r="AJ45" s="23"/>
      <c r="AK45" s="23"/>
      <c r="AL45" s="23"/>
      <c r="AM45" s="23"/>
      <c r="AN45" s="23"/>
      <c r="AO45" s="23"/>
      <c r="AP45" s="23"/>
      <c r="AQ45" s="23"/>
      <c r="AR45" s="21"/>
    </row>
    <row r="46" spans="1:57" s="1" customFormat="1" ht="14.45" customHeight="1">
      <c r="B46" s="22"/>
      <c r="C46" s="23"/>
      <c r="D46" s="23"/>
      <c r="E46" s="23"/>
      <c r="F46" s="23"/>
      <c r="G46" s="23"/>
      <c r="H46" s="23"/>
      <c r="I46" s="23"/>
      <c r="J46" s="23"/>
      <c r="K46" s="23"/>
      <c r="L46" s="23"/>
      <c r="M46" s="23"/>
      <c r="N46" s="23"/>
      <c r="O46" s="23"/>
      <c r="P46" s="23"/>
      <c r="Q46" s="23"/>
      <c r="R46" s="23"/>
      <c r="S46" s="23"/>
      <c r="T46" s="23"/>
      <c r="U46" s="23"/>
      <c r="V46" s="23"/>
      <c r="W46" s="23"/>
      <c r="X46" s="23"/>
      <c r="Y46" s="23"/>
      <c r="Z46" s="23"/>
      <c r="AA46" s="23"/>
      <c r="AB46" s="23"/>
      <c r="AC46" s="23"/>
      <c r="AD46" s="23"/>
      <c r="AE46" s="23"/>
      <c r="AF46" s="23"/>
      <c r="AG46" s="23"/>
      <c r="AH46" s="23"/>
      <c r="AI46" s="23"/>
      <c r="AJ46" s="23"/>
      <c r="AK46" s="23"/>
      <c r="AL46" s="23"/>
      <c r="AM46" s="23"/>
      <c r="AN46" s="23"/>
      <c r="AO46" s="23"/>
      <c r="AP46" s="23"/>
      <c r="AQ46" s="23"/>
      <c r="AR46" s="21"/>
    </row>
    <row r="47" spans="1:57" s="1" customFormat="1" ht="14.45" customHeight="1">
      <c r="B47" s="22"/>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c r="AN47" s="23"/>
      <c r="AO47" s="23"/>
      <c r="AP47" s="23"/>
      <c r="AQ47" s="23"/>
      <c r="AR47" s="21"/>
    </row>
    <row r="48" spans="1:57" s="1" customFormat="1" ht="14.45" customHeight="1">
      <c r="B48" s="22"/>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c r="AN48" s="23"/>
      <c r="AO48" s="23"/>
      <c r="AP48" s="23"/>
      <c r="AQ48" s="23"/>
      <c r="AR48" s="21"/>
    </row>
    <row r="49" spans="1:57" s="2" customFormat="1" ht="14.45" customHeight="1">
      <c r="B49" s="48"/>
      <c r="C49" s="49"/>
      <c r="D49" s="50" t="s">
        <v>49</v>
      </c>
      <c r="E49" s="51"/>
      <c r="F49" s="51"/>
      <c r="G49" s="51"/>
      <c r="H49" s="51"/>
      <c r="I49" s="51"/>
      <c r="J49" s="51"/>
      <c r="K49" s="51"/>
      <c r="L49" s="51"/>
      <c r="M49" s="51"/>
      <c r="N49" s="51"/>
      <c r="O49" s="51"/>
      <c r="P49" s="51"/>
      <c r="Q49" s="51"/>
      <c r="R49" s="51"/>
      <c r="S49" s="51"/>
      <c r="T49" s="51"/>
      <c r="U49" s="51"/>
      <c r="V49" s="51"/>
      <c r="W49" s="51"/>
      <c r="X49" s="51"/>
      <c r="Y49" s="51"/>
      <c r="Z49" s="51"/>
      <c r="AA49" s="51"/>
      <c r="AB49" s="51"/>
      <c r="AC49" s="51"/>
      <c r="AD49" s="51"/>
      <c r="AE49" s="51"/>
      <c r="AF49" s="51"/>
      <c r="AG49" s="51"/>
      <c r="AH49" s="50" t="s">
        <v>50</v>
      </c>
      <c r="AI49" s="51"/>
      <c r="AJ49" s="51"/>
      <c r="AK49" s="51"/>
      <c r="AL49" s="51"/>
      <c r="AM49" s="51"/>
      <c r="AN49" s="51"/>
      <c r="AO49" s="51"/>
      <c r="AP49" s="49"/>
      <c r="AQ49" s="49"/>
      <c r="AR49" s="52"/>
    </row>
    <row r="50" spans="1:57" ht="11.25">
      <c r="B50" s="22"/>
      <c r="C50" s="23"/>
      <c r="D50" s="23"/>
      <c r="E50" s="23"/>
      <c r="F50" s="23"/>
      <c r="G50" s="23"/>
      <c r="H50" s="23"/>
      <c r="I50" s="23"/>
      <c r="J50" s="23"/>
      <c r="K50" s="23"/>
      <c r="L50" s="23"/>
      <c r="M50" s="23"/>
      <c r="N50" s="23"/>
      <c r="O50" s="23"/>
      <c r="P50" s="23"/>
      <c r="Q50" s="23"/>
      <c r="R50" s="23"/>
      <c r="S50" s="23"/>
      <c r="T50" s="23"/>
      <c r="U50" s="23"/>
      <c r="V50" s="23"/>
      <c r="W50" s="23"/>
      <c r="X50" s="23"/>
      <c r="Y50" s="23"/>
      <c r="Z50" s="23"/>
      <c r="AA50" s="23"/>
      <c r="AB50" s="23"/>
      <c r="AC50" s="23"/>
      <c r="AD50" s="23"/>
      <c r="AE50" s="23"/>
      <c r="AF50" s="23"/>
      <c r="AG50" s="23"/>
      <c r="AH50" s="23"/>
      <c r="AI50" s="23"/>
      <c r="AJ50" s="23"/>
      <c r="AK50" s="23"/>
      <c r="AL50" s="23"/>
      <c r="AM50" s="23"/>
      <c r="AN50" s="23"/>
      <c r="AO50" s="23"/>
      <c r="AP50" s="23"/>
      <c r="AQ50" s="23"/>
      <c r="AR50" s="21"/>
    </row>
    <row r="51" spans="1:57" ht="11.25">
      <c r="B51" s="22"/>
      <c r="C51" s="23"/>
      <c r="D51" s="23"/>
      <c r="E51" s="23"/>
      <c r="F51" s="23"/>
      <c r="G51" s="23"/>
      <c r="H51" s="23"/>
      <c r="I51" s="23"/>
      <c r="J51" s="23"/>
      <c r="K51" s="23"/>
      <c r="L51" s="23"/>
      <c r="M51" s="23"/>
      <c r="N51" s="23"/>
      <c r="O51" s="23"/>
      <c r="P51" s="23"/>
      <c r="Q51" s="23"/>
      <c r="R51" s="23"/>
      <c r="S51" s="23"/>
      <c r="T51" s="23"/>
      <c r="U51" s="23"/>
      <c r="V51" s="23"/>
      <c r="W51" s="23"/>
      <c r="X51" s="23"/>
      <c r="Y51" s="23"/>
      <c r="Z51" s="23"/>
      <c r="AA51" s="23"/>
      <c r="AB51" s="23"/>
      <c r="AC51" s="23"/>
      <c r="AD51" s="23"/>
      <c r="AE51" s="23"/>
      <c r="AF51" s="23"/>
      <c r="AG51" s="23"/>
      <c r="AH51" s="23"/>
      <c r="AI51" s="23"/>
      <c r="AJ51" s="23"/>
      <c r="AK51" s="23"/>
      <c r="AL51" s="23"/>
      <c r="AM51" s="23"/>
      <c r="AN51" s="23"/>
      <c r="AO51" s="23"/>
      <c r="AP51" s="23"/>
      <c r="AQ51" s="23"/>
      <c r="AR51" s="21"/>
    </row>
    <row r="52" spans="1:57" ht="11.25">
      <c r="B52" s="22"/>
      <c r="C52" s="23"/>
      <c r="D52" s="23"/>
      <c r="E52" s="23"/>
      <c r="F52" s="23"/>
      <c r="G52" s="23"/>
      <c r="H52" s="23"/>
      <c r="I52" s="23"/>
      <c r="J52" s="23"/>
      <c r="K52" s="23"/>
      <c r="L52" s="23"/>
      <c r="M52" s="23"/>
      <c r="N52" s="23"/>
      <c r="O52" s="23"/>
      <c r="P52" s="23"/>
      <c r="Q52" s="23"/>
      <c r="R52" s="23"/>
      <c r="S52" s="23"/>
      <c r="T52" s="23"/>
      <c r="U52" s="23"/>
      <c r="V52" s="23"/>
      <c r="W52" s="23"/>
      <c r="X52" s="23"/>
      <c r="Y52" s="23"/>
      <c r="Z52" s="23"/>
      <c r="AA52" s="23"/>
      <c r="AB52" s="23"/>
      <c r="AC52" s="23"/>
      <c r="AD52" s="23"/>
      <c r="AE52" s="23"/>
      <c r="AF52" s="23"/>
      <c r="AG52" s="23"/>
      <c r="AH52" s="23"/>
      <c r="AI52" s="23"/>
      <c r="AJ52" s="23"/>
      <c r="AK52" s="23"/>
      <c r="AL52" s="23"/>
      <c r="AM52" s="23"/>
      <c r="AN52" s="23"/>
      <c r="AO52" s="23"/>
      <c r="AP52" s="23"/>
      <c r="AQ52" s="23"/>
      <c r="AR52" s="21"/>
    </row>
    <row r="53" spans="1:57" ht="11.25">
      <c r="B53" s="22"/>
      <c r="C53" s="23"/>
      <c r="D53" s="23"/>
      <c r="E53" s="23"/>
      <c r="F53" s="23"/>
      <c r="G53" s="23"/>
      <c r="H53" s="23"/>
      <c r="I53" s="23"/>
      <c r="J53" s="23"/>
      <c r="K53" s="23"/>
      <c r="L53" s="23"/>
      <c r="M53" s="23"/>
      <c r="N53" s="23"/>
      <c r="O53" s="23"/>
      <c r="P53" s="23"/>
      <c r="Q53" s="23"/>
      <c r="R53" s="23"/>
      <c r="S53" s="23"/>
      <c r="T53" s="23"/>
      <c r="U53" s="23"/>
      <c r="V53" s="23"/>
      <c r="W53" s="23"/>
      <c r="X53" s="23"/>
      <c r="Y53" s="23"/>
      <c r="Z53" s="23"/>
      <c r="AA53" s="23"/>
      <c r="AB53" s="23"/>
      <c r="AC53" s="23"/>
      <c r="AD53" s="23"/>
      <c r="AE53" s="23"/>
      <c r="AF53" s="23"/>
      <c r="AG53" s="23"/>
      <c r="AH53" s="23"/>
      <c r="AI53" s="23"/>
      <c r="AJ53" s="23"/>
      <c r="AK53" s="23"/>
      <c r="AL53" s="23"/>
      <c r="AM53" s="23"/>
      <c r="AN53" s="23"/>
      <c r="AO53" s="23"/>
      <c r="AP53" s="23"/>
      <c r="AQ53" s="23"/>
      <c r="AR53" s="21"/>
    </row>
    <row r="54" spans="1:57" ht="11.25">
      <c r="B54" s="22"/>
      <c r="C54" s="23"/>
      <c r="D54" s="23"/>
      <c r="E54" s="23"/>
      <c r="F54" s="23"/>
      <c r="G54" s="23"/>
      <c r="H54" s="23"/>
      <c r="I54" s="23"/>
      <c r="J54" s="23"/>
      <c r="K54" s="23"/>
      <c r="L54" s="23"/>
      <c r="M54" s="23"/>
      <c r="N54" s="23"/>
      <c r="O54" s="23"/>
      <c r="P54" s="23"/>
      <c r="Q54" s="23"/>
      <c r="R54" s="23"/>
      <c r="S54" s="23"/>
      <c r="T54" s="23"/>
      <c r="U54" s="23"/>
      <c r="V54" s="23"/>
      <c r="W54" s="23"/>
      <c r="X54" s="23"/>
      <c r="Y54" s="23"/>
      <c r="Z54" s="23"/>
      <c r="AA54" s="23"/>
      <c r="AB54" s="23"/>
      <c r="AC54" s="23"/>
      <c r="AD54" s="23"/>
      <c r="AE54" s="23"/>
      <c r="AF54" s="23"/>
      <c r="AG54" s="23"/>
      <c r="AH54" s="23"/>
      <c r="AI54" s="23"/>
      <c r="AJ54" s="23"/>
      <c r="AK54" s="23"/>
      <c r="AL54" s="23"/>
      <c r="AM54" s="23"/>
      <c r="AN54" s="23"/>
      <c r="AO54" s="23"/>
      <c r="AP54" s="23"/>
      <c r="AQ54" s="23"/>
      <c r="AR54" s="21"/>
    </row>
    <row r="55" spans="1:57" ht="11.25">
      <c r="B55" s="22"/>
      <c r="C55" s="23"/>
      <c r="D55" s="23"/>
      <c r="E55" s="23"/>
      <c r="F55" s="23"/>
      <c r="G55" s="23"/>
      <c r="H55" s="23"/>
      <c r="I55" s="23"/>
      <c r="J55" s="23"/>
      <c r="K55" s="23"/>
      <c r="L55" s="23"/>
      <c r="M55" s="23"/>
      <c r="N55" s="23"/>
      <c r="O55" s="23"/>
      <c r="P55" s="23"/>
      <c r="Q55" s="23"/>
      <c r="R55" s="23"/>
      <c r="S55" s="23"/>
      <c r="T55" s="23"/>
      <c r="U55" s="23"/>
      <c r="V55" s="23"/>
      <c r="W55" s="23"/>
      <c r="X55" s="23"/>
      <c r="Y55" s="23"/>
      <c r="Z55" s="23"/>
      <c r="AA55" s="23"/>
      <c r="AB55" s="23"/>
      <c r="AC55" s="23"/>
      <c r="AD55" s="23"/>
      <c r="AE55" s="23"/>
      <c r="AF55" s="23"/>
      <c r="AG55" s="23"/>
      <c r="AH55" s="23"/>
      <c r="AI55" s="23"/>
      <c r="AJ55" s="23"/>
      <c r="AK55" s="23"/>
      <c r="AL55" s="23"/>
      <c r="AM55" s="23"/>
      <c r="AN55" s="23"/>
      <c r="AO55" s="23"/>
      <c r="AP55" s="23"/>
      <c r="AQ55" s="23"/>
      <c r="AR55" s="21"/>
    </row>
    <row r="56" spans="1:57" ht="11.25">
      <c r="B56" s="22"/>
      <c r="C56" s="23"/>
      <c r="D56" s="23"/>
      <c r="E56" s="23"/>
      <c r="F56" s="23"/>
      <c r="G56" s="23"/>
      <c r="H56" s="23"/>
      <c r="I56" s="23"/>
      <c r="J56" s="23"/>
      <c r="K56" s="23"/>
      <c r="L56" s="23"/>
      <c r="M56" s="23"/>
      <c r="N56" s="23"/>
      <c r="O56" s="23"/>
      <c r="P56" s="23"/>
      <c r="Q56" s="23"/>
      <c r="R56" s="23"/>
      <c r="S56" s="23"/>
      <c r="T56" s="23"/>
      <c r="U56" s="23"/>
      <c r="V56" s="23"/>
      <c r="W56" s="23"/>
      <c r="X56" s="23"/>
      <c r="Y56" s="23"/>
      <c r="Z56" s="23"/>
      <c r="AA56" s="23"/>
      <c r="AB56" s="23"/>
      <c r="AC56" s="23"/>
      <c r="AD56" s="23"/>
      <c r="AE56" s="23"/>
      <c r="AF56" s="23"/>
      <c r="AG56" s="23"/>
      <c r="AH56" s="23"/>
      <c r="AI56" s="23"/>
      <c r="AJ56" s="23"/>
      <c r="AK56" s="23"/>
      <c r="AL56" s="23"/>
      <c r="AM56" s="23"/>
      <c r="AN56" s="23"/>
      <c r="AO56" s="23"/>
      <c r="AP56" s="23"/>
      <c r="AQ56" s="23"/>
      <c r="AR56" s="21"/>
    </row>
    <row r="57" spans="1:57" ht="11.25">
      <c r="B57" s="22"/>
      <c r="C57" s="23"/>
      <c r="D57" s="23"/>
      <c r="E57" s="23"/>
      <c r="F57" s="23"/>
      <c r="G57" s="23"/>
      <c r="H57" s="23"/>
      <c r="I57" s="23"/>
      <c r="J57" s="23"/>
      <c r="K57" s="23"/>
      <c r="L57" s="23"/>
      <c r="M57" s="23"/>
      <c r="N57" s="23"/>
      <c r="O57" s="23"/>
      <c r="P57" s="23"/>
      <c r="Q57" s="23"/>
      <c r="R57" s="23"/>
      <c r="S57" s="23"/>
      <c r="T57" s="23"/>
      <c r="U57" s="23"/>
      <c r="V57" s="23"/>
      <c r="W57" s="23"/>
      <c r="X57" s="23"/>
      <c r="Y57" s="23"/>
      <c r="Z57" s="23"/>
      <c r="AA57" s="23"/>
      <c r="AB57" s="23"/>
      <c r="AC57" s="23"/>
      <c r="AD57" s="23"/>
      <c r="AE57" s="23"/>
      <c r="AF57" s="23"/>
      <c r="AG57" s="23"/>
      <c r="AH57" s="23"/>
      <c r="AI57" s="23"/>
      <c r="AJ57" s="23"/>
      <c r="AK57" s="23"/>
      <c r="AL57" s="23"/>
      <c r="AM57" s="23"/>
      <c r="AN57" s="23"/>
      <c r="AO57" s="23"/>
      <c r="AP57" s="23"/>
      <c r="AQ57" s="23"/>
      <c r="AR57" s="21"/>
    </row>
    <row r="58" spans="1:57" ht="11.25">
      <c r="B58" s="22"/>
      <c r="C58" s="23"/>
      <c r="D58" s="23"/>
      <c r="E58" s="23"/>
      <c r="F58" s="23"/>
      <c r="G58" s="23"/>
      <c r="H58" s="23"/>
      <c r="I58" s="23"/>
      <c r="J58" s="23"/>
      <c r="K58" s="23"/>
      <c r="L58" s="23"/>
      <c r="M58" s="23"/>
      <c r="N58" s="23"/>
      <c r="O58" s="23"/>
      <c r="P58" s="23"/>
      <c r="Q58" s="23"/>
      <c r="R58" s="23"/>
      <c r="S58" s="23"/>
      <c r="T58" s="23"/>
      <c r="U58" s="23"/>
      <c r="V58" s="23"/>
      <c r="W58" s="23"/>
      <c r="X58" s="23"/>
      <c r="Y58" s="23"/>
      <c r="Z58" s="23"/>
      <c r="AA58" s="23"/>
      <c r="AB58" s="23"/>
      <c r="AC58" s="23"/>
      <c r="AD58" s="23"/>
      <c r="AE58" s="23"/>
      <c r="AF58" s="23"/>
      <c r="AG58" s="23"/>
      <c r="AH58" s="23"/>
      <c r="AI58" s="23"/>
      <c r="AJ58" s="23"/>
      <c r="AK58" s="23"/>
      <c r="AL58" s="23"/>
      <c r="AM58" s="23"/>
      <c r="AN58" s="23"/>
      <c r="AO58" s="23"/>
      <c r="AP58" s="23"/>
      <c r="AQ58" s="23"/>
      <c r="AR58" s="21"/>
    </row>
    <row r="59" spans="1:57" ht="11.25">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1"/>
    </row>
    <row r="60" spans="1:57" s="2" customFormat="1" ht="12.75">
      <c r="A60" s="35"/>
      <c r="B60" s="36"/>
      <c r="C60" s="37"/>
      <c r="D60" s="53" t="s">
        <v>51</v>
      </c>
      <c r="E60" s="39"/>
      <c r="F60" s="39"/>
      <c r="G60" s="39"/>
      <c r="H60" s="39"/>
      <c r="I60" s="39"/>
      <c r="J60" s="39"/>
      <c r="K60" s="39"/>
      <c r="L60" s="39"/>
      <c r="M60" s="39"/>
      <c r="N60" s="39"/>
      <c r="O60" s="39"/>
      <c r="P60" s="39"/>
      <c r="Q60" s="39"/>
      <c r="R60" s="39"/>
      <c r="S60" s="39"/>
      <c r="T60" s="39"/>
      <c r="U60" s="39"/>
      <c r="V60" s="53" t="s">
        <v>52</v>
      </c>
      <c r="W60" s="39"/>
      <c r="X60" s="39"/>
      <c r="Y60" s="39"/>
      <c r="Z60" s="39"/>
      <c r="AA60" s="39"/>
      <c r="AB60" s="39"/>
      <c r="AC60" s="39"/>
      <c r="AD60" s="39"/>
      <c r="AE60" s="39"/>
      <c r="AF60" s="39"/>
      <c r="AG60" s="39"/>
      <c r="AH60" s="53" t="s">
        <v>51</v>
      </c>
      <c r="AI60" s="39"/>
      <c r="AJ60" s="39"/>
      <c r="AK60" s="39"/>
      <c r="AL60" s="39"/>
      <c r="AM60" s="53" t="s">
        <v>52</v>
      </c>
      <c r="AN60" s="39"/>
      <c r="AO60" s="39"/>
      <c r="AP60" s="37"/>
      <c r="AQ60" s="37"/>
      <c r="AR60" s="40"/>
      <c r="BE60" s="35"/>
    </row>
    <row r="61" spans="1:57" ht="11.25">
      <c r="B61" s="22"/>
      <c r="C61" s="23"/>
      <c r="D61" s="23"/>
      <c r="E61" s="23"/>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L61" s="23"/>
      <c r="AM61" s="23"/>
      <c r="AN61" s="23"/>
      <c r="AO61" s="23"/>
      <c r="AP61" s="23"/>
      <c r="AQ61" s="23"/>
      <c r="AR61" s="21"/>
    </row>
    <row r="62" spans="1:57" ht="11.25">
      <c r="B62" s="22"/>
      <c r="C62" s="23"/>
      <c r="D62" s="23"/>
      <c r="E62" s="23"/>
      <c r="F62" s="23"/>
      <c r="G62" s="23"/>
      <c r="H62" s="23"/>
      <c r="I62" s="23"/>
      <c r="J62" s="23"/>
      <c r="K62" s="23"/>
      <c r="L62" s="23"/>
      <c r="M62" s="23"/>
      <c r="N62" s="23"/>
      <c r="O62" s="23"/>
      <c r="P62" s="23"/>
      <c r="Q62" s="23"/>
      <c r="R62" s="23"/>
      <c r="S62" s="23"/>
      <c r="T62" s="23"/>
      <c r="U62" s="23"/>
      <c r="V62" s="23"/>
      <c r="W62" s="23"/>
      <c r="X62" s="23"/>
      <c r="Y62" s="23"/>
      <c r="Z62" s="23"/>
      <c r="AA62" s="23"/>
      <c r="AB62" s="23"/>
      <c r="AC62" s="23"/>
      <c r="AD62" s="23"/>
      <c r="AE62" s="23"/>
      <c r="AF62" s="23"/>
      <c r="AG62" s="23"/>
      <c r="AH62" s="23"/>
      <c r="AI62" s="23"/>
      <c r="AJ62" s="23"/>
      <c r="AK62" s="23"/>
      <c r="AL62" s="23"/>
      <c r="AM62" s="23"/>
      <c r="AN62" s="23"/>
      <c r="AO62" s="23"/>
      <c r="AP62" s="23"/>
      <c r="AQ62" s="23"/>
      <c r="AR62" s="21"/>
    </row>
    <row r="63" spans="1:57" ht="11.25">
      <c r="B63" s="22"/>
      <c r="C63" s="23"/>
      <c r="D63" s="23"/>
      <c r="E63" s="23"/>
      <c r="F63" s="23"/>
      <c r="G63" s="23"/>
      <c r="H63" s="23"/>
      <c r="I63" s="23"/>
      <c r="J63" s="23"/>
      <c r="K63" s="23"/>
      <c r="L63" s="23"/>
      <c r="M63" s="23"/>
      <c r="N63" s="23"/>
      <c r="O63" s="23"/>
      <c r="P63" s="23"/>
      <c r="Q63" s="23"/>
      <c r="R63" s="23"/>
      <c r="S63" s="23"/>
      <c r="T63" s="23"/>
      <c r="U63" s="23"/>
      <c r="V63" s="23"/>
      <c r="W63" s="23"/>
      <c r="X63" s="23"/>
      <c r="Y63" s="23"/>
      <c r="Z63" s="23"/>
      <c r="AA63" s="23"/>
      <c r="AB63" s="23"/>
      <c r="AC63" s="23"/>
      <c r="AD63" s="23"/>
      <c r="AE63" s="23"/>
      <c r="AF63" s="23"/>
      <c r="AG63" s="23"/>
      <c r="AH63" s="23"/>
      <c r="AI63" s="23"/>
      <c r="AJ63" s="23"/>
      <c r="AK63" s="23"/>
      <c r="AL63" s="23"/>
      <c r="AM63" s="23"/>
      <c r="AN63" s="23"/>
      <c r="AO63" s="23"/>
      <c r="AP63" s="23"/>
      <c r="AQ63" s="23"/>
      <c r="AR63" s="21"/>
    </row>
    <row r="64" spans="1:57" s="2" customFormat="1" ht="12.75">
      <c r="A64" s="35"/>
      <c r="B64" s="36"/>
      <c r="C64" s="37"/>
      <c r="D64" s="50" t="s">
        <v>53</v>
      </c>
      <c r="E64" s="54"/>
      <c r="F64" s="54"/>
      <c r="G64" s="54"/>
      <c r="H64" s="54"/>
      <c r="I64" s="54"/>
      <c r="J64" s="54"/>
      <c r="K64" s="54"/>
      <c r="L64" s="54"/>
      <c r="M64" s="54"/>
      <c r="N64" s="54"/>
      <c r="O64" s="54"/>
      <c r="P64" s="54"/>
      <c r="Q64" s="54"/>
      <c r="R64" s="54"/>
      <c r="S64" s="54"/>
      <c r="T64" s="54"/>
      <c r="U64" s="54"/>
      <c r="V64" s="54"/>
      <c r="W64" s="54"/>
      <c r="X64" s="54"/>
      <c r="Y64" s="54"/>
      <c r="Z64" s="54"/>
      <c r="AA64" s="54"/>
      <c r="AB64" s="54"/>
      <c r="AC64" s="54"/>
      <c r="AD64" s="54"/>
      <c r="AE64" s="54"/>
      <c r="AF64" s="54"/>
      <c r="AG64" s="54"/>
      <c r="AH64" s="50" t="s">
        <v>54</v>
      </c>
      <c r="AI64" s="54"/>
      <c r="AJ64" s="54"/>
      <c r="AK64" s="54"/>
      <c r="AL64" s="54"/>
      <c r="AM64" s="54"/>
      <c r="AN64" s="54"/>
      <c r="AO64" s="54"/>
      <c r="AP64" s="37"/>
      <c r="AQ64" s="37"/>
      <c r="AR64" s="40"/>
      <c r="BE64" s="35"/>
    </row>
    <row r="65" spans="1:57" ht="11.25">
      <c r="B65" s="22"/>
      <c r="C65" s="23"/>
      <c r="D65" s="23"/>
      <c r="E65" s="23"/>
      <c r="F65" s="23"/>
      <c r="G65" s="23"/>
      <c r="H65" s="23"/>
      <c r="I65" s="23"/>
      <c r="J65" s="23"/>
      <c r="K65" s="23"/>
      <c r="L65" s="23"/>
      <c r="M65" s="23"/>
      <c r="N65" s="23"/>
      <c r="O65" s="23"/>
      <c r="P65" s="23"/>
      <c r="Q65" s="23"/>
      <c r="R65" s="23"/>
      <c r="S65" s="23"/>
      <c r="T65" s="23"/>
      <c r="U65" s="23"/>
      <c r="V65" s="23"/>
      <c r="W65" s="23"/>
      <c r="X65" s="23"/>
      <c r="Y65" s="23"/>
      <c r="Z65" s="23"/>
      <c r="AA65" s="23"/>
      <c r="AB65" s="23"/>
      <c r="AC65" s="23"/>
      <c r="AD65" s="23"/>
      <c r="AE65" s="23"/>
      <c r="AF65" s="23"/>
      <c r="AG65" s="23"/>
      <c r="AH65" s="23"/>
      <c r="AI65" s="23"/>
      <c r="AJ65" s="23"/>
      <c r="AK65" s="23"/>
      <c r="AL65" s="23"/>
      <c r="AM65" s="23"/>
      <c r="AN65" s="23"/>
      <c r="AO65" s="23"/>
      <c r="AP65" s="23"/>
      <c r="AQ65" s="23"/>
      <c r="AR65" s="21"/>
    </row>
    <row r="66" spans="1:57" ht="11.25">
      <c r="B66" s="22"/>
      <c r="C66" s="23"/>
      <c r="D66" s="23"/>
      <c r="E66" s="23"/>
      <c r="F66" s="23"/>
      <c r="G66" s="23"/>
      <c r="H66" s="23"/>
      <c r="I66" s="23"/>
      <c r="J66" s="23"/>
      <c r="K66" s="23"/>
      <c r="L66" s="23"/>
      <c r="M66" s="23"/>
      <c r="N66" s="23"/>
      <c r="O66" s="23"/>
      <c r="P66" s="23"/>
      <c r="Q66" s="23"/>
      <c r="R66" s="23"/>
      <c r="S66" s="23"/>
      <c r="T66" s="23"/>
      <c r="U66" s="23"/>
      <c r="V66" s="23"/>
      <c r="W66" s="23"/>
      <c r="X66" s="23"/>
      <c r="Y66" s="23"/>
      <c r="Z66" s="23"/>
      <c r="AA66" s="23"/>
      <c r="AB66" s="23"/>
      <c r="AC66" s="23"/>
      <c r="AD66" s="23"/>
      <c r="AE66" s="23"/>
      <c r="AF66" s="23"/>
      <c r="AG66" s="23"/>
      <c r="AH66" s="23"/>
      <c r="AI66" s="23"/>
      <c r="AJ66" s="23"/>
      <c r="AK66" s="23"/>
      <c r="AL66" s="23"/>
      <c r="AM66" s="23"/>
      <c r="AN66" s="23"/>
      <c r="AO66" s="23"/>
      <c r="AP66" s="23"/>
      <c r="AQ66" s="23"/>
      <c r="AR66" s="21"/>
    </row>
    <row r="67" spans="1:57" ht="11.25">
      <c r="B67" s="22"/>
      <c r="C67" s="23"/>
      <c r="D67" s="23"/>
      <c r="E67" s="23"/>
      <c r="F67" s="23"/>
      <c r="G67" s="23"/>
      <c r="H67" s="23"/>
      <c r="I67" s="23"/>
      <c r="J67" s="23"/>
      <c r="K67" s="23"/>
      <c r="L67" s="23"/>
      <c r="M67" s="23"/>
      <c r="N67" s="23"/>
      <c r="O67" s="23"/>
      <c r="P67" s="23"/>
      <c r="Q67" s="23"/>
      <c r="R67" s="23"/>
      <c r="S67" s="23"/>
      <c r="T67" s="23"/>
      <c r="U67" s="23"/>
      <c r="V67" s="23"/>
      <c r="W67" s="23"/>
      <c r="X67" s="23"/>
      <c r="Y67" s="23"/>
      <c r="Z67" s="23"/>
      <c r="AA67" s="23"/>
      <c r="AB67" s="23"/>
      <c r="AC67" s="23"/>
      <c r="AD67" s="23"/>
      <c r="AE67" s="23"/>
      <c r="AF67" s="23"/>
      <c r="AG67" s="23"/>
      <c r="AH67" s="23"/>
      <c r="AI67" s="23"/>
      <c r="AJ67" s="23"/>
      <c r="AK67" s="23"/>
      <c r="AL67" s="23"/>
      <c r="AM67" s="23"/>
      <c r="AN67" s="23"/>
      <c r="AO67" s="23"/>
      <c r="AP67" s="23"/>
      <c r="AQ67" s="23"/>
      <c r="AR67" s="21"/>
    </row>
    <row r="68" spans="1:57" ht="11.25">
      <c r="B68" s="22"/>
      <c r="C68" s="23"/>
      <c r="D68" s="23"/>
      <c r="E68" s="23"/>
      <c r="F68" s="23"/>
      <c r="G68" s="23"/>
      <c r="H68" s="23"/>
      <c r="I68" s="23"/>
      <c r="J68" s="23"/>
      <c r="K68" s="23"/>
      <c r="L68" s="23"/>
      <c r="M68" s="23"/>
      <c r="N68" s="23"/>
      <c r="O68" s="23"/>
      <c r="P68" s="23"/>
      <c r="Q68" s="23"/>
      <c r="R68" s="23"/>
      <c r="S68" s="23"/>
      <c r="T68" s="23"/>
      <c r="U68" s="23"/>
      <c r="V68" s="23"/>
      <c r="W68" s="23"/>
      <c r="X68" s="23"/>
      <c r="Y68" s="23"/>
      <c r="Z68" s="23"/>
      <c r="AA68" s="23"/>
      <c r="AB68" s="23"/>
      <c r="AC68" s="23"/>
      <c r="AD68" s="23"/>
      <c r="AE68" s="23"/>
      <c r="AF68" s="23"/>
      <c r="AG68" s="23"/>
      <c r="AH68" s="23"/>
      <c r="AI68" s="23"/>
      <c r="AJ68" s="23"/>
      <c r="AK68" s="23"/>
      <c r="AL68" s="23"/>
      <c r="AM68" s="23"/>
      <c r="AN68" s="23"/>
      <c r="AO68" s="23"/>
      <c r="AP68" s="23"/>
      <c r="AQ68" s="23"/>
      <c r="AR68" s="21"/>
    </row>
    <row r="69" spans="1:57" ht="11.25">
      <c r="B69" s="22"/>
      <c r="C69" s="23"/>
      <c r="D69" s="23"/>
      <c r="E69" s="23"/>
      <c r="F69" s="23"/>
      <c r="G69" s="23"/>
      <c r="H69" s="23"/>
      <c r="I69" s="23"/>
      <c r="J69" s="23"/>
      <c r="K69" s="23"/>
      <c r="L69" s="23"/>
      <c r="M69" s="23"/>
      <c r="N69" s="23"/>
      <c r="O69" s="23"/>
      <c r="P69" s="23"/>
      <c r="Q69" s="23"/>
      <c r="R69" s="23"/>
      <c r="S69" s="23"/>
      <c r="T69" s="23"/>
      <c r="U69" s="23"/>
      <c r="V69" s="23"/>
      <c r="W69" s="23"/>
      <c r="X69" s="23"/>
      <c r="Y69" s="23"/>
      <c r="Z69" s="23"/>
      <c r="AA69" s="23"/>
      <c r="AB69" s="23"/>
      <c r="AC69" s="23"/>
      <c r="AD69" s="23"/>
      <c r="AE69" s="23"/>
      <c r="AF69" s="23"/>
      <c r="AG69" s="23"/>
      <c r="AH69" s="23"/>
      <c r="AI69" s="23"/>
      <c r="AJ69" s="23"/>
      <c r="AK69" s="23"/>
      <c r="AL69" s="23"/>
      <c r="AM69" s="23"/>
      <c r="AN69" s="23"/>
      <c r="AO69" s="23"/>
      <c r="AP69" s="23"/>
      <c r="AQ69" s="23"/>
      <c r="AR69" s="21"/>
    </row>
    <row r="70" spans="1:57" ht="11.25">
      <c r="B70" s="22"/>
      <c r="C70" s="23"/>
      <c r="D70" s="23"/>
      <c r="E70" s="23"/>
      <c r="F70" s="23"/>
      <c r="G70" s="23"/>
      <c r="H70" s="23"/>
      <c r="I70" s="23"/>
      <c r="J70" s="23"/>
      <c r="K70" s="23"/>
      <c r="L70" s="23"/>
      <c r="M70" s="23"/>
      <c r="N70" s="23"/>
      <c r="O70" s="23"/>
      <c r="P70" s="23"/>
      <c r="Q70" s="23"/>
      <c r="R70" s="23"/>
      <c r="S70" s="23"/>
      <c r="T70" s="23"/>
      <c r="U70" s="23"/>
      <c r="V70" s="23"/>
      <c r="W70" s="23"/>
      <c r="X70" s="23"/>
      <c r="Y70" s="23"/>
      <c r="Z70" s="23"/>
      <c r="AA70" s="23"/>
      <c r="AB70" s="23"/>
      <c r="AC70" s="23"/>
      <c r="AD70" s="23"/>
      <c r="AE70" s="23"/>
      <c r="AF70" s="23"/>
      <c r="AG70" s="23"/>
      <c r="AH70" s="23"/>
      <c r="AI70" s="23"/>
      <c r="AJ70" s="23"/>
      <c r="AK70" s="23"/>
      <c r="AL70" s="23"/>
      <c r="AM70" s="23"/>
      <c r="AN70" s="23"/>
      <c r="AO70" s="23"/>
      <c r="AP70" s="23"/>
      <c r="AQ70" s="23"/>
      <c r="AR70" s="21"/>
    </row>
    <row r="71" spans="1:57" ht="11.25">
      <c r="B71" s="22"/>
      <c r="C71" s="23"/>
      <c r="D71" s="23"/>
      <c r="E71" s="23"/>
      <c r="F71" s="23"/>
      <c r="G71" s="23"/>
      <c r="H71" s="23"/>
      <c r="I71" s="23"/>
      <c r="J71" s="23"/>
      <c r="K71" s="23"/>
      <c r="L71" s="23"/>
      <c r="M71" s="23"/>
      <c r="N71" s="23"/>
      <c r="O71" s="23"/>
      <c r="P71" s="23"/>
      <c r="Q71" s="23"/>
      <c r="R71" s="23"/>
      <c r="S71" s="23"/>
      <c r="T71" s="23"/>
      <c r="U71" s="23"/>
      <c r="V71" s="23"/>
      <c r="W71" s="23"/>
      <c r="X71" s="23"/>
      <c r="Y71" s="23"/>
      <c r="Z71" s="23"/>
      <c r="AA71" s="23"/>
      <c r="AB71" s="23"/>
      <c r="AC71" s="23"/>
      <c r="AD71" s="23"/>
      <c r="AE71" s="23"/>
      <c r="AF71" s="23"/>
      <c r="AG71" s="23"/>
      <c r="AH71" s="23"/>
      <c r="AI71" s="23"/>
      <c r="AJ71" s="23"/>
      <c r="AK71" s="23"/>
      <c r="AL71" s="23"/>
      <c r="AM71" s="23"/>
      <c r="AN71" s="23"/>
      <c r="AO71" s="23"/>
      <c r="AP71" s="23"/>
      <c r="AQ71" s="23"/>
      <c r="AR71" s="21"/>
    </row>
    <row r="72" spans="1:57" ht="11.25">
      <c r="B72" s="22"/>
      <c r="C72" s="23"/>
      <c r="D72" s="23"/>
      <c r="E72" s="23"/>
      <c r="F72" s="23"/>
      <c r="G72" s="23"/>
      <c r="H72" s="23"/>
      <c r="I72" s="23"/>
      <c r="J72" s="23"/>
      <c r="K72" s="23"/>
      <c r="L72" s="23"/>
      <c r="M72" s="23"/>
      <c r="N72" s="23"/>
      <c r="O72" s="23"/>
      <c r="P72" s="23"/>
      <c r="Q72" s="23"/>
      <c r="R72" s="23"/>
      <c r="S72" s="23"/>
      <c r="T72" s="23"/>
      <c r="U72" s="23"/>
      <c r="V72" s="23"/>
      <c r="W72" s="23"/>
      <c r="X72" s="23"/>
      <c r="Y72" s="23"/>
      <c r="Z72" s="23"/>
      <c r="AA72" s="23"/>
      <c r="AB72" s="23"/>
      <c r="AC72" s="23"/>
      <c r="AD72" s="23"/>
      <c r="AE72" s="23"/>
      <c r="AF72" s="23"/>
      <c r="AG72" s="23"/>
      <c r="AH72" s="23"/>
      <c r="AI72" s="23"/>
      <c r="AJ72" s="23"/>
      <c r="AK72" s="23"/>
      <c r="AL72" s="23"/>
      <c r="AM72" s="23"/>
      <c r="AN72" s="23"/>
      <c r="AO72" s="23"/>
      <c r="AP72" s="23"/>
      <c r="AQ72" s="23"/>
      <c r="AR72" s="21"/>
    </row>
    <row r="73" spans="1:57" ht="11.25">
      <c r="B73" s="22"/>
      <c r="C73" s="23"/>
      <c r="D73" s="23"/>
      <c r="E73" s="23"/>
      <c r="F73" s="23"/>
      <c r="G73" s="23"/>
      <c r="H73" s="23"/>
      <c r="I73" s="23"/>
      <c r="J73" s="23"/>
      <c r="K73" s="23"/>
      <c r="L73" s="23"/>
      <c r="M73" s="23"/>
      <c r="N73" s="23"/>
      <c r="O73" s="23"/>
      <c r="P73" s="23"/>
      <c r="Q73" s="23"/>
      <c r="R73" s="23"/>
      <c r="S73" s="23"/>
      <c r="T73" s="23"/>
      <c r="U73" s="23"/>
      <c r="V73" s="23"/>
      <c r="W73" s="23"/>
      <c r="X73" s="23"/>
      <c r="Y73" s="23"/>
      <c r="Z73" s="23"/>
      <c r="AA73" s="23"/>
      <c r="AB73" s="23"/>
      <c r="AC73" s="23"/>
      <c r="AD73" s="23"/>
      <c r="AE73" s="23"/>
      <c r="AF73" s="23"/>
      <c r="AG73" s="23"/>
      <c r="AH73" s="23"/>
      <c r="AI73" s="23"/>
      <c r="AJ73" s="23"/>
      <c r="AK73" s="23"/>
      <c r="AL73" s="23"/>
      <c r="AM73" s="23"/>
      <c r="AN73" s="23"/>
      <c r="AO73" s="23"/>
      <c r="AP73" s="23"/>
      <c r="AQ73" s="23"/>
      <c r="AR73" s="21"/>
    </row>
    <row r="74" spans="1:57" ht="11.25">
      <c r="B74" s="22"/>
      <c r="C74" s="23"/>
      <c r="D74" s="23"/>
      <c r="E74" s="23"/>
      <c r="F74" s="23"/>
      <c r="G74" s="23"/>
      <c r="H74" s="23"/>
      <c r="I74" s="23"/>
      <c r="J74" s="23"/>
      <c r="K74" s="23"/>
      <c r="L74" s="23"/>
      <c r="M74" s="23"/>
      <c r="N74" s="23"/>
      <c r="O74" s="23"/>
      <c r="P74" s="23"/>
      <c r="Q74" s="23"/>
      <c r="R74" s="23"/>
      <c r="S74" s="23"/>
      <c r="T74" s="23"/>
      <c r="U74" s="23"/>
      <c r="V74" s="23"/>
      <c r="W74" s="23"/>
      <c r="X74" s="23"/>
      <c r="Y74" s="23"/>
      <c r="Z74" s="23"/>
      <c r="AA74" s="23"/>
      <c r="AB74" s="23"/>
      <c r="AC74" s="23"/>
      <c r="AD74" s="23"/>
      <c r="AE74" s="23"/>
      <c r="AF74" s="23"/>
      <c r="AG74" s="23"/>
      <c r="AH74" s="23"/>
      <c r="AI74" s="23"/>
      <c r="AJ74" s="23"/>
      <c r="AK74" s="23"/>
      <c r="AL74" s="23"/>
      <c r="AM74" s="23"/>
      <c r="AN74" s="23"/>
      <c r="AO74" s="23"/>
      <c r="AP74" s="23"/>
      <c r="AQ74" s="23"/>
      <c r="AR74" s="21"/>
    </row>
    <row r="75" spans="1:57" s="2" customFormat="1" ht="12.75">
      <c r="A75" s="35"/>
      <c r="B75" s="36"/>
      <c r="C75" s="37"/>
      <c r="D75" s="53" t="s">
        <v>51</v>
      </c>
      <c r="E75" s="39"/>
      <c r="F75" s="39"/>
      <c r="G75" s="39"/>
      <c r="H75" s="39"/>
      <c r="I75" s="39"/>
      <c r="J75" s="39"/>
      <c r="K75" s="39"/>
      <c r="L75" s="39"/>
      <c r="M75" s="39"/>
      <c r="N75" s="39"/>
      <c r="O75" s="39"/>
      <c r="P75" s="39"/>
      <c r="Q75" s="39"/>
      <c r="R75" s="39"/>
      <c r="S75" s="39"/>
      <c r="T75" s="39"/>
      <c r="U75" s="39"/>
      <c r="V75" s="53" t="s">
        <v>52</v>
      </c>
      <c r="W75" s="39"/>
      <c r="X75" s="39"/>
      <c r="Y75" s="39"/>
      <c r="Z75" s="39"/>
      <c r="AA75" s="39"/>
      <c r="AB75" s="39"/>
      <c r="AC75" s="39"/>
      <c r="AD75" s="39"/>
      <c r="AE75" s="39"/>
      <c r="AF75" s="39"/>
      <c r="AG75" s="39"/>
      <c r="AH75" s="53" t="s">
        <v>51</v>
      </c>
      <c r="AI75" s="39"/>
      <c r="AJ75" s="39"/>
      <c r="AK75" s="39"/>
      <c r="AL75" s="39"/>
      <c r="AM75" s="53" t="s">
        <v>52</v>
      </c>
      <c r="AN75" s="39"/>
      <c r="AO75" s="39"/>
      <c r="AP75" s="37"/>
      <c r="AQ75" s="37"/>
      <c r="AR75" s="40"/>
      <c r="BE75" s="35"/>
    </row>
    <row r="76" spans="1:57" s="2" customFormat="1" ht="11.25">
      <c r="A76" s="35"/>
      <c r="B76" s="36"/>
      <c r="C76" s="37"/>
      <c r="D76" s="37"/>
      <c r="E76" s="37"/>
      <c r="F76" s="37"/>
      <c r="G76" s="37"/>
      <c r="H76" s="37"/>
      <c r="I76" s="37"/>
      <c r="J76" s="37"/>
      <c r="K76" s="37"/>
      <c r="L76" s="37"/>
      <c r="M76" s="37"/>
      <c r="N76" s="37"/>
      <c r="O76" s="37"/>
      <c r="P76" s="37"/>
      <c r="Q76" s="37"/>
      <c r="R76" s="37"/>
      <c r="S76" s="37"/>
      <c r="T76" s="37"/>
      <c r="U76" s="37"/>
      <c r="V76" s="37"/>
      <c r="W76" s="37"/>
      <c r="X76" s="37"/>
      <c r="Y76" s="37"/>
      <c r="Z76" s="37"/>
      <c r="AA76" s="37"/>
      <c r="AB76" s="37"/>
      <c r="AC76" s="37"/>
      <c r="AD76" s="37"/>
      <c r="AE76" s="37"/>
      <c r="AF76" s="37"/>
      <c r="AG76" s="37"/>
      <c r="AH76" s="37"/>
      <c r="AI76" s="37"/>
      <c r="AJ76" s="37"/>
      <c r="AK76" s="37"/>
      <c r="AL76" s="37"/>
      <c r="AM76" s="37"/>
      <c r="AN76" s="37"/>
      <c r="AO76" s="37"/>
      <c r="AP76" s="37"/>
      <c r="AQ76" s="37"/>
      <c r="AR76" s="40"/>
      <c r="BE76" s="35"/>
    </row>
    <row r="77" spans="1:57" s="2" customFormat="1" ht="6.95" customHeight="1">
      <c r="A77" s="35"/>
      <c r="B77" s="55"/>
      <c r="C77" s="56"/>
      <c r="D77" s="56"/>
      <c r="E77" s="56"/>
      <c r="F77" s="56"/>
      <c r="G77" s="56"/>
      <c r="H77" s="56"/>
      <c r="I77" s="56"/>
      <c r="J77" s="56"/>
      <c r="K77" s="56"/>
      <c r="L77" s="56"/>
      <c r="M77" s="56"/>
      <c r="N77" s="56"/>
      <c r="O77" s="56"/>
      <c r="P77" s="56"/>
      <c r="Q77" s="56"/>
      <c r="R77" s="56"/>
      <c r="S77" s="56"/>
      <c r="T77" s="56"/>
      <c r="U77" s="56"/>
      <c r="V77" s="56"/>
      <c r="W77" s="56"/>
      <c r="X77" s="56"/>
      <c r="Y77" s="56"/>
      <c r="Z77" s="56"/>
      <c r="AA77" s="56"/>
      <c r="AB77" s="56"/>
      <c r="AC77" s="56"/>
      <c r="AD77" s="56"/>
      <c r="AE77" s="56"/>
      <c r="AF77" s="56"/>
      <c r="AG77" s="56"/>
      <c r="AH77" s="56"/>
      <c r="AI77" s="56"/>
      <c r="AJ77" s="56"/>
      <c r="AK77" s="56"/>
      <c r="AL77" s="56"/>
      <c r="AM77" s="56"/>
      <c r="AN77" s="56"/>
      <c r="AO77" s="56"/>
      <c r="AP77" s="56"/>
      <c r="AQ77" s="56"/>
      <c r="AR77" s="40"/>
      <c r="BE77" s="35"/>
    </row>
    <row r="81" spans="1:91" s="2" customFormat="1" ht="6.95" customHeight="1">
      <c r="A81" s="35"/>
      <c r="B81" s="57"/>
      <c r="C81" s="58"/>
      <c r="D81" s="58"/>
      <c r="E81" s="58"/>
      <c r="F81" s="58"/>
      <c r="G81" s="58"/>
      <c r="H81" s="58"/>
      <c r="I81" s="58"/>
      <c r="J81" s="58"/>
      <c r="K81" s="58"/>
      <c r="L81" s="58"/>
      <c r="M81" s="58"/>
      <c r="N81" s="58"/>
      <c r="O81" s="58"/>
      <c r="P81" s="58"/>
      <c r="Q81" s="58"/>
      <c r="R81" s="58"/>
      <c r="S81" s="58"/>
      <c r="T81" s="58"/>
      <c r="U81" s="58"/>
      <c r="V81" s="58"/>
      <c r="W81" s="58"/>
      <c r="X81" s="58"/>
      <c r="Y81" s="58"/>
      <c r="Z81" s="58"/>
      <c r="AA81" s="58"/>
      <c r="AB81" s="58"/>
      <c r="AC81" s="58"/>
      <c r="AD81" s="58"/>
      <c r="AE81" s="58"/>
      <c r="AF81" s="58"/>
      <c r="AG81" s="58"/>
      <c r="AH81" s="58"/>
      <c r="AI81" s="58"/>
      <c r="AJ81" s="58"/>
      <c r="AK81" s="58"/>
      <c r="AL81" s="58"/>
      <c r="AM81" s="58"/>
      <c r="AN81" s="58"/>
      <c r="AO81" s="58"/>
      <c r="AP81" s="58"/>
      <c r="AQ81" s="58"/>
      <c r="AR81" s="40"/>
      <c r="BE81" s="35"/>
    </row>
    <row r="82" spans="1:91" s="2" customFormat="1" ht="24.95" customHeight="1">
      <c r="A82" s="35"/>
      <c r="B82" s="36"/>
      <c r="C82" s="24" t="s">
        <v>55</v>
      </c>
      <c r="D82" s="37"/>
      <c r="E82" s="37"/>
      <c r="F82" s="37"/>
      <c r="G82" s="37"/>
      <c r="H82" s="37"/>
      <c r="I82" s="37"/>
      <c r="J82" s="37"/>
      <c r="K82" s="37"/>
      <c r="L82" s="37"/>
      <c r="M82" s="37"/>
      <c r="N82" s="37"/>
      <c r="O82" s="37"/>
      <c r="P82" s="37"/>
      <c r="Q82" s="37"/>
      <c r="R82" s="37"/>
      <c r="S82" s="37"/>
      <c r="T82" s="37"/>
      <c r="U82" s="37"/>
      <c r="V82" s="37"/>
      <c r="W82" s="37"/>
      <c r="X82" s="37"/>
      <c r="Y82" s="37"/>
      <c r="Z82" s="37"/>
      <c r="AA82" s="37"/>
      <c r="AB82" s="37"/>
      <c r="AC82" s="37"/>
      <c r="AD82" s="37"/>
      <c r="AE82" s="37"/>
      <c r="AF82" s="37"/>
      <c r="AG82" s="37"/>
      <c r="AH82" s="37"/>
      <c r="AI82" s="37"/>
      <c r="AJ82" s="37"/>
      <c r="AK82" s="37"/>
      <c r="AL82" s="37"/>
      <c r="AM82" s="37"/>
      <c r="AN82" s="37"/>
      <c r="AO82" s="37"/>
      <c r="AP82" s="37"/>
      <c r="AQ82" s="37"/>
      <c r="AR82" s="40"/>
      <c r="BE82" s="35"/>
    </row>
    <row r="83" spans="1:91" s="2" customFormat="1" ht="6.95" customHeight="1">
      <c r="A83" s="35"/>
      <c r="B83" s="36"/>
      <c r="C83" s="37"/>
      <c r="D83" s="37"/>
      <c r="E83" s="37"/>
      <c r="F83" s="37"/>
      <c r="G83" s="37"/>
      <c r="H83" s="37"/>
      <c r="I83" s="37"/>
      <c r="J83" s="37"/>
      <c r="K83" s="37"/>
      <c r="L83" s="37"/>
      <c r="M83" s="37"/>
      <c r="N83" s="37"/>
      <c r="O83" s="37"/>
      <c r="P83" s="37"/>
      <c r="Q83" s="37"/>
      <c r="R83" s="37"/>
      <c r="S83" s="37"/>
      <c r="T83" s="37"/>
      <c r="U83" s="37"/>
      <c r="V83" s="37"/>
      <c r="W83" s="37"/>
      <c r="X83" s="37"/>
      <c r="Y83" s="37"/>
      <c r="Z83" s="37"/>
      <c r="AA83" s="37"/>
      <c r="AB83" s="37"/>
      <c r="AC83" s="37"/>
      <c r="AD83" s="37"/>
      <c r="AE83" s="37"/>
      <c r="AF83" s="37"/>
      <c r="AG83" s="37"/>
      <c r="AH83" s="37"/>
      <c r="AI83" s="37"/>
      <c r="AJ83" s="37"/>
      <c r="AK83" s="37"/>
      <c r="AL83" s="37"/>
      <c r="AM83" s="37"/>
      <c r="AN83" s="37"/>
      <c r="AO83" s="37"/>
      <c r="AP83" s="37"/>
      <c r="AQ83" s="37"/>
      <c r="AR83" s="40"/>
      <c r="BE83" s="35"/>
    </row>
    <row r="84" spans="1:91" s="4" customFormat="1" ht="12" customHeight="1">
      <c r="B84" s="59"/>
      <c r="C84" s="30" t="s">
        <v>13</v>
      </c>
      <c r="D84" s="60"/>
      <c r="E84" s="60"/>
      <c r="F84" s="60"/>
      <c r="G84" s="60"/>
      <c r="H84" s="60"/>
      <c r="I84" s="60"/>
      <c r="J84" s="60"/>
      <c r="K84" s="60"/>
      <c r="L84" s="60" t="str">
        <f>K5</f>
        <v>DJEM2264-1</v>
      </c>
      <c r="M84" s="60"/>
      <c r="N84" s="60"/>
      <c r="O84" s="60"/>
      <c r="P84" s="60"/>
      <c r="Q84" s="60"/>
      <c r="R84" s="60"/>
      <c r="S84" s="60"/>
      <c r="T84" s="60"/>
      <c r="U84" s="60"/>
      <c r="V84" s="60"/>
      <c r="W84" s="60"/>
      <c r="X84" s="60"/>
      <c r="Y84" s="60"/>
      <c r="Z84" s="60"/>
      <c r="AA84" s="60"/>
      <c r="AB84" s="60"/>
      <c r="AC84" s="60"/>
      <c r="AD84" s="60"/>
      <c r="AE84" s="60"/>
      <c r="AF84" s="60"/>
      <c r="AG84" s="60"/>
      <c r="AH84" s="60"/>
      <c r="AI84" s="60"/>
      <c r="AJ84" s="60"/>
      <c r="AK84" s="60"/>
      <c r="AL84" s="60"/>
      <c r="AM84" s="60"/>
      <c r="AN84" s="60"/>
      <c r="AO84" s="60"/>
      <c r="AP84" s="60"/>
      <c r="AQ84" s="60"/>
      <c r="AR84" s="61"/>
    </row>
    <row r="85" spans="1:91" s="5" customFormat="1" ht="36.950000000000003" customHeight="1">
      <c r="B85" s="62"/>
      <c r="C85" s="63" t="s">
        <v>16</v>
      </c>
      <c r="D85" s="64"/>
      <c r="E85" s="64"/>
      <c r="F85" s="64"/>
      <c r="G85" s="64"/>
      <c r="H85" s="64"/>
      <c r="I85" s="64"/>
      <c r="J85" s="64"/>
      <c r="K85" s="64"/>
      <c r="L85" s="275" t="str">
        <f>K6</f>
        <v>Přístavba odborné učebny pro výuku přípravy pokrmů pro I. II. stupeň ZŠ Dub nad Moravou</v>
      </c>
      <c r="M85" s="276"/>
      <c r="N85" s="276"/>
      <c r="O85" s="276"/>
      <c r="P85" s="276"/>
      <c r="Q85" s="276"/>
      <c r="R85" s="276"/>
      <c r="S85" s="276"/>
      <c r="T85" s="276"/>
      <c r="U85" s="276"/>
      <c r="V85" s="276"/>
      <c r="W85" s="276"/>
      <c r="X85" s="276"/>
      <c r="Y85" s="276"/>
      <c r="Z85" s="276"/>
      <c r="AA85" s="276"/>
      <c r="AB85" s="276"/>
      <c r="AC85" s="276"/>
      <c r="AD85" s="276"/>
      <c r="AE85" s="276"/>
      <c r="AF85" s="276"/>
      <c r="AG85" s="276"/>
      <c r="AH85" s="276"/>
      <c r="AI85" s="276"/>
      <c r="AJ85" s="276"/>
      <c r="AK85" s="64"/>
      <c r="AL85" s="64"/>
      <c r="AM85" s="64"/>
      <c r="AN85" s="64"/>
      <c r="AO85" s="64"/>
      <c r="AP85" s="64"/>
      <c r="AQ85" s="64"/>
      <c r="AR85" s="65"/>
    </row>
    <row r="86" spans="1:91" s="2" customFormat="1" ht="6.95" customHeight="1">
      <c r="A86" s="35"/>
      <c r="B86" s="36"/>
      <c r="C86" s="37"/>
      <c r="D86" s="37"/>
      <c r="E86" s="37"/>
      <c r="F86" s="37"/>
      <c r="G86" s="37"/>
      <c r="H86" s="37"/>
      <c r="I86" s="37"/>
      <c r="J86" s="37"/>
      <c r="K86" s="37"/>
      <c r="L86" s="37"/>
      <c r="M86" s="37"/>
      <c r="N86" s="37"/>
      <c r="O86" s="37"/>
      <c r="P86" s="37"/>
      <c r="Q86" s="37"/>
      <c r="R86" s="37"/>
      <c r="S86" s="37"/>
      <c r="T86" s="37"/>
      <c r="U86" s="37"/>
      <c r="V86" s="37"/>
      <c r="W86" s="37"/>
      <c r="X86" s="37"/>
      <c r="Y86" s="37"/>
      <c r="Z86" s="37"/>
      <c r="AA86" s="37"/>
      <c r="AB86" s="37"/>
      <c r="AC86" s="37"/>
      <c r="AD86" s="37"/>
      <c r="AE86" s="37"/>
      <c r="AF86" s="37"/>
      <c r="AG86" s="37"/>
      <c r="AH86" s="37"/>
      <c r="AI86" s="37"/>
      <c r="AJ86" s="37"/>
      <c r="AK86" s="37"/>
      <c r="AL86" s="37"/>
      <c r="AM86" s="37"/>
      <c r="AN86" s="37"/>
      <c r="AO86" s="37"/>
      <c r="AP86" s="37"/>
      <c r="AQ86" s="37"/>
      <c r="AR86" s="40"/>
      <c r="BE86" s="35"/>
    </row>
    <row r="87" spans="1:91" s="2" customFormat="1" ht="12" customHeight="1">
      <c r="A87" s="35"/>
      <c r="B87" s="36"/>
      <c r="C87" s="30" t="s">
        <v>21</v>
      </c>
      <c r="D87" s="37"/>
      <c r="E87" s="37"/>
      <c r="F87" s="37"/>
      <c r="G87" s="37"/>
      <c r="H87" s="37"/>
      <c r="I87" s="37"/>
      <c r="J87" s="37"/>
      <c r="K87" s="37"/>
      <c r="L87" s="66" t="str">
        <f>IF(K8="","",K8)</f>
        <v>Dub nad Moravou</v>
      </c>
      <c r="M87" s="37"/>
      <c r="N87" s="37"/>
      <c r="O87" s="37"/>
      <c r="P87" s="37"/>
      <c r="Q87" s="37"/>
      <c r="R87" s="37"/>
      <c r="S87" s="37"/>
      <c r="T87" s="37"/>
      <c r="U87" s="37"/>
      <c r="V87" s="37"/>
      <c r="W87" s="37"/>
      <c r="X87" s="37"/>
      <c r="Y87" s="37"/>
      <c r="Z87" s="37"/>
      <c r="AA87" s="37"/>
      <c r="AB87" s="37"/>
      <c r="AC87" s="37"/>
      <c r="AD87" s="37"/>
      <c r="AE87" s="37"/>
      <c r="AF87" s="37"/>
      <c r="AG87" s="37"/>
      <c r="AH87" s="37"/>
      <c r="AI87" s="30" t="s">
        <v>23</v>
      </c>
      <c r="AJ87" s="37"/>
      <c r="AK87" s="37"/>
      <c r="AL87" s="37"/>
      <c r="AM87" s="277" t="str">
        <f>IF(AN8= "","",AN8)</f>
        <v>27. 5. 2024</v>
      </c>
      <c r="AN87" s="277"/>
      <c r="AO87" s="37"/>
      <c r="AP87" s="37"/>
      <c r="AQ87" s="37"/>
      <c r="AR87" s="40"/>
      <c r="BE87" s="35"/>
    </row>
    <row r="88" spans="1:91" s="2" customFormat="1" ht="6.95" customHeight="1">
      <c r="A88" s="35"/>
      <c r="B88" s="36"/>
      <c r="C88" s="37"/>
      <c r="D88" s="37"/>
      <c r="E88" s="37"/>
      <c r="F88" s="37"/>
      <c r="G88" s="37"/>
      <c r="H88" s="37"/>
      <c r="I88" s="37"/>
      <c r="J88" s="37"/>
      <c r="K88" s="37"/>
      <c r="L88" s="37"/>
      <c r="M88" s="37"/>
      <c r="N88" s="37"/>
      <c r="O88" s="37"/>
      <c r="P88" s="37"/>
      <c r="Q88" s="37"/>
      <c r="R88" s="37"/>
      <c r="S88" s="37"/>
      <c r="T88" s="37"/>
      <c r="U88" s="37"/>
      <c r="V88" s="37"/>
      <c r="W88" s="37"/>
      <c r="X88" s="37"/>
      <c r="Y88" s="37"/>
      <c r="Z88" s="37"/>
      <c r="AA88" s="37"/>
      <c r="AB88" s="37"/>
      <c r="AC88" s="37"/>
      <c r="AD88" s="37"/>
      <c r="AE88" s="37"/>
      <c r="AF88" s="37"/>
      <c r="AG88" s="37"/>
      <c r="AH88" s="37"/>
      <c r="AI88" s="37"/>
      <c r="AJ88" s="37"/>
      <c r="AK88" s="37"/>
      <c r="AL88" s="37"/>
      <c r="AM88" s="37"/>
      <c r="AN88" s="37"/>
      <c r="AO88" s="37"/>
      <c r="AP88" s="37"/>
      <c r="AQ88" s="37"/>
      <c r="AR88" s="40"/>
      <c r="BE88" s="35"/>
    </row>
    <row r="89" spans="1:91" s="2" customFormat="1" ht="15.2" customHeight="1">
      <c r="A89" s="35"/>
      <c r="B89" s="36"/>
      <c r="C89" s="30" t="s">
        <v>25</v>
      </c>
      <c r="D89" s="37"/>
      <c r="E89" s="37"/>
      <c r="F89" s="37"/>
      <c r="G89" s="37"/>
      <c r="H89" s="37"/>
      <c r="I89" s="37"/>
      <c r="J89" s="37"/>
      <c r="K89" s="37"/>
      <c r="L89" s="60" t="str">
        <f>IF(E11= "","",E11)</f>
        <v xml:space="preserve"> </v>
      </c>
      <c r="M89" s="37"/>
      <c r="N89" s="37"/>
      <c r="O89" s="37"/>
      <c r="P89" s="37"/>
      <c r="Q89" s="37"/>
      <c r="R89" s="37"/>
      <c r="S89" s="37"/>
      <c r="T89" s="37"/>
      <c r="U89" s="37"/>
      <c r="V89" s="37"/>
      <c r="W89" s="37"/>
      <c r="X89" s="37"/>
      <c r="Y89" s="37"/>
      <c r="Z89" s="37"/>
      <c r="AA89" s="37"/>
      <c r="AB89" s="37"/>
      <c r="AC89" s="37"/>
      <c r="AD89" s="37"/>
      <c r="AE89" s="37"/>
      <c r="AF89" s="37"/>
      <c r="AG89" s="37"/>
      <c r="AH89" s="37"/>
      <c r="AI89" s="30" t="s">
        <v>31</v>
      </c>
      <c r="AJ89" s="37"/>
      <c r="AK89" s="37"/>
      <c r="AL89" s="37"/>
      <c r="AM89" s="278" t="str">
        <f>IF(E17="","",E17)</f>
        <v>Bořivoj Kovář</v>
      </c>
      <c r="AN89" s="279"/>
      <c r="AO89" s="279"/>
      <c r="AP89" s="279"/>
      <c r="AQ89" s="37"/>
      <c r="AR89" s="40"/>
      <c r="AS89" s="280" t="s">
        <v>56</v>
      </c>
      <c r="AT89" s="281"/>
      <c r="AU89" s="68"/>
      <c r="AV89" s="68"/>
      <c r="AW89" s="68"/>
      <c r="AX89" s="68"/>
      <c r="AY89" s="68"/>
      <c r="AZ89" s="68"/>
      <c r="BA89" s="68"/>
      <c r="BB89" s="68"/>
      <c r="BC89" s="68"/>
      <c r="BD89" s="69"/>
      <c r="BE89" s="35"/>
    </row>
    <row r="90" spans="1:91" s="2" customFormat="1" ht="15.2" customHeight="1">
      <c r="A90" s="35"/>
      <c r="B90" s="36"/>
      <c r="C90" s="30" t="s">
        <v>29</v>
      </c>
      <c r="D90" s="37"/>
      <c r="E90" s="37"/>
      <c r="F90" s="37"/>
      <c r="G90" s="37"/>
      <c r="H90" s="37"/>
      <c r="I90" s="37"/>
      <c r="J90" s="37"/>
      <c r="K90" s="37"/>
      <c r="L90" s="60" t="str">
        <f>IF(E14= "Vyplň údaj","",E14)</f>
        <v/>
      </c>
      <c r="M90" s="37"/>
      <c r="N90" s="37"/>
      <c r="O90" s="37"/>
      <c r="P90" s="37"/>
      <c r="Q90" s="37"/>
      <c r="R90" s="37"/>
      <c r="S90" s="37"/>
      <c r="T90" s="37"/>
      <c r="U90" s="37"/>
      <c r="V90" s="37"/>
      <c r="W90" s="37"/>
      <c r="X90" s="37"/>
      <c r="Y90" s="37"/>
      <c r="Z90" s="37"/>
      <c r="AA90" s="37"/>
      <c r="AB90" s="37"/>
      <c r="AC90" s="37"/>
      <c r="AD90" s="37"/>
      <c r="AE90" s="37"/>
      <c r="AF90" s="37"/>
      <c r="AG90" s="37"/>
      <c r="AH90" s="37"/>
      <c r="AI90" s="30" t="s">
        <v>34</v>
      </c>
      <c r="AJ90" s="37"/>
      <c r="AK90" s="37"/>
      <c r="AL90" s="37"/>
      <c r="AM90" s="278" t="str">
        <f>IF(E20="","",E20)</f>
        <v xml:space="preserve"> </v>
      </c>
      <c r="AN90" s="279"/>
      <c r="AO90" s="279"/>
      <c r="AP90" s="279"/>
      <c r="AQ90" s="37"/>
      <c r="AR90" s="40"/>
      <c r="AS90" s="282"/>
      <c r="AT90" s="283"/>
      <c r="AU90" s="70"/>
      <c r="AV90" s="70"/>
      <c r="AW90" s="70"/>
      <c r="AX90" s="70"/>
      <c r="AY90" s="70"/>
      <c r="AZ90" s="70"/>
      <c r="BA90" s="70"/>
      <c r="BB90" s="70"/>
      <c r="BC90" s="70"/>
      <c r="BD90" s="71"/>
      <c r="BE90" s="35"/>
    </row>
    <row r="91" spans="1:91" s="2" customFormat="1" ht="10.9" customHeight="1">
      <c r="A91" s="35"/>
      <c r="B91" s="36"/>
      <c r="C91" s="37"/>
      <c r="D91" s="37"/>
      <c r="E91" s="37"/>
      <c r="F91" s="37"/>
      <c r="G91" s="37"/>
      <c r="H91" s="37"/>
      <c r="I91" s="37"/>
      <c r="J91" s="37"/>
      <c r="K91" s="37"/>
      <c r="L91" s="37"/>
      <c r="M91" s="37"/>
      <c r="N91" s="37"/>
      <c r="O91" s="37"/>
      <c r="P91" s="37"/>
      <c r="Q91" s="37"/>
      <c r="R91" s="37"/>
      <c r="S91" s="37"/>
      <c r="T91" s="37"/>
      <c r="U91" s="37"/>
      <c r="V91" s="37"/>
      <c r="W91" s="37"/>
      <c r="X91" s="37"/>
      <c r="Y91" s="37"/>
      <c r="Z91" s="37"/>
      <c r="AA91" s="37"/>
      <c r="AB91" s="37"/>
      <c r="AC91" s="37"/>
      <c r="AD91" s="37"/>
      <c r="AE91" s="37"/>
      <c r="AF91" s="37"/>
      <c r="AG91" s="37"/>
      <c r="AH91" s="37"/>
      <c r="AI91" s="37"/>
      <c r="AJ91" s="37"/>
      <c r="AK91" s="37"/>
      <c r="AL91" s="37"/>
      <c r="AM91" s="37"/>
      <c r="AN91" s="37"/>
      <c r="AO91" s="37"/>
      <c r="AP91" s="37"/>
      <c r="AQ91" s="37"/>
      <c r="AR91" s="40"/>
      <c r="AS91" s="284"/>
      <c r="AT91" s="285"/>
      <c r="AU91" s="72"/>
      <c r="AV91" s="72"/>
      <c r="AW91" s="72"/>
      <c r="AX91" s="72"/>
      <c r="AY91" s="72"/>
      <c r="AZ91" s="72"/>
      <c r="BA91" s="72"/>
      <c r="BB91" s="72"/>
      <c r="BC91" s="72"/>
      <c r="BD91" s="73"/>
      <c r="BE91" s="35"/>
    </row>
    <row r="92" spans="1:91" s="2" customFormat="1" ht="29.25" customHeight="1">
      <c r="A92" s="35"/>
      <c r="B92" s="36"/>
      <c r="C92" s="286" t="s">
        <v>57</v>
      </c>
      <c r="D92" s="287"/>
      <c r="E92" s="287"/>
      <c r="F92" s="287"/>
      <c r="G92" s="287"/>
      <c r="H92" s="74"/>
      <c r="I92" s="289" t="s">
        <v>58</v>
      </c>
      <c r="J92" s="287"/>
      <c r="K92" s="287"/>
      <c r="L92" s="287"/>
      <c r="M92" s="287"/>
      <c r="N92" s="287"/>
      <c r="O92" s="287"/>
      <c r="P92" s="287"/>
      <c r="Q92" s="287"/>
      <c r="R92" s="287"/>
      <c r="S92" s="287"/>
      <c r="T92" s="287"/>
      <c r="U92" s="287"/>
      <c r="V92" s="287"/>
      <c r="W92" s="287"/>
      <c r="X92" s="287"/>
      <c r="Y92" s="287"/>
      <c r="Z92" s="287"/>
      <c r="AA92" s="287"/>
      <c r="AB92" s="287"/>
      <c r="AC92" s="287"/>
      <c r="AD92" s="287"/>
      <c r="AE92" s="287"/>
      <c r="AF92" s="287"/>
      <c r="AG92" s="288" t="s">
        <v>59</v>
      </c>
      <c r="AH92" s="287"/>
      <c r="AI92" s="287"/>
      <c r="AJ92" s="287"/>
      <c r="AK92" s="287"/>
      <c r="AL92" s="287"/>
      <c r="AM92" s="287"/>
      <c r="AN92" s="289" t="s">
        <v>60</v>
      </c>
      <c r="AO92" s="287"/>
      <c r="AP92" s="290"/>
      <c r="AQ92" s="75" t="s">
        <v>61</v>
      </c>
      <c r="AR92" s="40"/>
      <c r="AS92" s="76" t="s">
        <v>62</v>
      </c>
      <c r="AT92" s="77" t="s">
        <v>63</v>
      </c>
      <c r="AU92" s="77" t="s">
        <v>64</v>
      </c>
      <c r="AV92" s="77" t="s">
        <v>65</v>
      </c>
      <c r="AW92" s="77" t="s">
        <v>66</v>
      </c>
      <c r="AX92" s="77" t="s">
        <v>67</v>
      </c>
      <c r="AY92" s="77" t="s">
        <v>68</v>
      </c>
      <c r="AZ92" s="77" t="s">
        <v>69</v>
      </c>
      <c r="BA92" s="77" t="s">
        <v>70</v>
      </c>
      <c r="BB92" s="77" t="s">
        <v>71</v>
      </c>
      <c r="BC92" s="77" t="s">
        <v>72</v>
      </c>
      <c r="BD92" s="78" t="s">
        <v>73</v>
      </c>
      <c r="BE92" s="35"/>
    </row>
    <row r="93" spans="1:91" s="2" customFormat="1" ht="10.9" customHeight="1">
      <c r="A93" s="35"/>
      <c r="B93" s="36"/>
      <c r="C93" s="37"/>
      <c r="D93" s="37"/>
      <c r="E93" s="37"/>
      <c r="F93" s="37"/>
      <c r="G93" s="37"/>
      <c r="H93" s="37"/>
      <c r="I93" s="37"/>
      <c r="J93" s="37"/>
      <c r="K93" s="37"/>
      <c r="L93" s="37"/>
      <c r="M93" s="37"/>
      <c r="N93" s="37"/>
      <c r="O93" s="37"/>
      <c r="P93" s="37"/>
      <c r="Q93" s="37"/>
      <c r="R93" s="37"/>
      <c r="S93" s="37"/>
      <c r="T93" s="37"/>
      <c r="U93" s="37"/>
      <c r="V93" s="37"/>
      <c r="W93" s="37"/>
      <c r="X93" s="37"/>
      <c r="Y93" s="37"/>
      <c r="Z93" s="37"/>
      <c r="AA93" s="37"/>
      <c r="AB93" s="37"/>
      <c r="AC93" s="37"/>
      <c r="AD93" s="37"/>
      <c r="AE93" s="37"/>
      <c r="AF93" s="37"/>
      <c r="AG93" s="37"/>
      <c r="AH93" s="37"/>
      <c r="AI93" s="37"/>
      <c r="AJ93" s="37"/>
      <c r="AK93" s="37"/>
      <c r="AL93" s="37"/>
      <c r="AM93" s="37"/>
      <c r="AN93" s="37"/>
      <c r="AO93" s="37"/>
      <c r="AP93" s="37"/>
      <c r="AQ93" s="37"/>
      <c r="AR93" s="40"/>
      <c r="AS93" s="79"/>
      <c r="AT93" s="80"/>
      <c r="AU93" s="80"/>
      <c r="AV93" s="80"/>
      <c r="AW93" s="80"/>
      <c r="AX93" s="80"/>
      <c r="AY93" s="80"/>
      <c r="AZ93" s="80"/>
      <c r="BA93" s="80"/>
      <c r="BB93" s="80"/>
      <c r="BC93" s="80"/>
      <c r="BD93" s="81"/>
      <c r="BE93" s="35"/>
    </row>
    <row r="94" spans="1:91" s="6" customFormat="1" ht="32.450000000000003" customHeight="1">
      <c r="B94" s="82"/>
      <c r="C94" s="83" t="s">
        <v>74</v>
      </c>
      <c r="D94" s="84"/>
      <c r="E94" s="84"/>
      <c r="F94" s="84"/>
      <c r="G94" s="84"/>
      <c r="H94" s="84"/>
      <c r="I94" s="84"/>
      <c r="J94" s="84"/>
      <c r="K94" s="84"/>
      <c r="L94" s="84"/>
      <c r="M94" s="84"/>
      <c r="N94" s="84"/>
      <c r="O94" s="84"/>
      <c r="P94" s="84"/>
      <c r="Q94" s="84"/>
      <c r="R94" s="84"/>
      <c r="S94" s="84"/>
      <c r="T94" s="84"/>
      <c r="U94" s="84"/>
      <c r="V94" s="84"/>
      <c r="W94" s="84"/>
      <c r="X94" s="84"/>
      <c r="Y94" s="84"/>
      <c r="Z94" s="84"/>
      <c r="AA94" s="84"/>
      <c r="AB94" s="84"/>
      <c r="AC94" s="84"/>
      <c r="AD94" s="84"/>
      <c r="AE94" s="84"/>
      <c r="AF94" s="84"/>
      <c r="AG94" s="298">
        <f>ROUND(AG95+SUM(AG96:AG99)+AG103,2)</f>
        <v>0</v>
      </c>
      <c r="AH94" s="298"/>
      <c r="AI94" s="298"/>
      <c r="AJ94" s="298"/>
      <c r="AK94" s="298"/>
      <c r="AL94" s="298"/>
      <c r="AM94" s="298"/>
      <c r="AN94" s="299">
        <f t="shared" ref="AN94:AN103" si="0">SUM(AG94,AT94)</f>
        <v>0</v>
      </c>
      <c r="AO94" s="299"/>
      <c r="AP94" s="299"/>
      <c r="AQ94" s="86" t="s">
        <v>1</v>
      </c>
      <c r="AR94" s="87"/>
      <c r="AS94" s="88">
        <f>ROUND(AS95+SUM(AS96:AS99)+AS103,2)</f>
        <v>0</v>
      </c>
      <c r="AT94" s="89">
        <f t="shared" ref="AT94:AT103" si="1">ROUND(SUM(AV94:AW94),2)</f>
        <v>0</v>
      </c>
      <c r="AU94" s="90">
        <f>ROUND(AU95+SUM(AU96:AU99)+AU103,5)</f>
        <v>0</v>
      </c>
      <c r="AV94" s="89">
        <f>ROUND(AZ94*L29,2)</f>
        <v>0</v>
      </c>
      <c r="AW94" s="89">
        <f>ROUND(BA94*L30,2)</f>
        <v>0</v>
      </c>
      <c r="AX94" s="89">
        <f>ROUND(BB94*L29,2)</f>
        <v>0</v>
      </c>
      <c r="AY94" s="89">
        <f>ROUND(BC94*L30,2)</f>
        <v>0</v>
      </c>
      <c r="AZ94" s="89">
        <f>ROUND(AZ95+SUM(AZ96:AZ99)+AZ103,2)</f>
        <v>0</v>
      </c>
      <c r="BA94" s="89">
        <f>ROUND(BA95+SUM(BA96:BA99)+BA103,2)</f>
        <v>0</v>
      </c>
      <c r="BB94" s="89">
        <f>ROUND(BB95+SUM(BB96:BB99)+BB103,2)</f>
        <v>0</v>
      </c>
      <c r="BC94" s="89">
        <f>ROUND(BC95+SUM(BC96:BC99)+BC103,2)</f>
        <v>0</v>
      </c>
      <c r="BD94" s="91">
        <f>ROUND(BD95+SUM(BD96:BD99)+BD103,2)</f>
        <v>0</v>
      </c>
      <c r="BS94" s="92" t="s">
        <v>75</v>
      </c>
      <c r="BT94" s="92" t="s">
        <v>76</v>
      </c>
      <c r="BU94" s="93" t="s">
        <v>77</v>
      </c>
      <c r="BV94" s="92" t="s">
        <v>78</v>
      </c>
      <c r="BW94" s="92" t="s">
        <v>5</v>
      </c>
      <c r="BX94" s="92" t="s">
        <v>79</v>
      </c>
      <c r="CL94" s="92" t="s">
        <v>19</v>
      </c>
    </row>
    <row r="95" spans="1:91" s="7" customFormat="1" ht="16.5" customHeight="1">
      <c r="A95" s="94" t="s">
        <v>80</v>
      </c>
      <c r="B95" s="95"/>
      <c r="C95" s="96"/>
      <c r="D95" s="291" t="s">
        <v>81</v>
      </c>
      <c r="E95" s="291"/>
      <c r="F95" s="291"/>
      <c r="G95" s="291"/>
      <c r="H95" s="291"/>
      <c r="I95" s="97"/>
      <c r="J95" s="291" t="s">
        <v>82</v>
      </c>
      <c r="K95" s="291"/>
      <c r="L95" s="291"/>
      <c r="M95" s="291"/>
      <c r="N95" s="291"/>
      <c r="O95" s="291"/>
      <c r="P95" s="291"/>
      <c r="Q95" s="291"/>
      <c r="R95" s="291"/>
      <c r="S95" s="291"/>
      <c r="T95" s="291"/>
      <c r="U95" s="291"/>
      <c r="V95" s="291"/>
      <c r="W95" s="291"/>
      <c r="X95" s="291"/>
      <c r="Y95" s="291"/>
      <c r="Z95" s="291"/>
      <c r="AA95" s="291"/>
      <c r="AB95" s="291"/>
      <c r="AC95" s="291"/>
      <c r="AD95" s="291"/>
      <c r="AE95" s="291"/>
      <c r="AF95" s="291"/>
      <c r="AG95" s="292">
        <f>'D.1.1 - Architektonicko-s...'!J30</f>
        <v>0</v>
      </c>
      <c r="AH95" s="293"/>
      <c r="AI95" s="293"/>
      <c r="AJ95" s="293"/>
      <c r="AK95" s="293"/>
      <c r="AL95" s="293"/>
      <c r="AM95" s="293"/>
      <c r="AN95" s="292">
        <f t="shared" si="0"/>
        <v>0</v>
      </c>
      <c r="AO95" s="293"/>
      <c r="AP95" s="293"/>
      <c r="AQ95" s="98" t="s">
        <v>83</v>
      </c>
      <c r="AR95" s="99"/>
      <c r="AS95" s="100">
        <v>0</v>
      </c>
      <c r="AT95" s="101">
        <f t="shared" si="1"/>
        <v>0</v>
      </c>
      <c r="AU95" s="102">
        <f>'D.1.1 - Architektonicko-s...'!P141</f>
        <v>0</v>
      </c>
      <c r="AV95" s="101">
        <f>'D.1.1 - Architektonicko-s...'!J33</f>
        <v>0</v>
      </c>
      <c r="AW95" s="101">
        <f>'D.1.1 - Architektonicko-s...'!J34</f>
        <v>0</v>
      </c>
      <c r="AX95" s="101">
        <f>'D.1.1 - Architektonicko-s...'!J35</f>
        <v>0</v>
      </c>
      <c r="AY95" s="101">
        <f>'D.1.1 - Architektonicko-s...'!J36</f>
        <v>0</v>
      </c>
      <c r="AZ95" s="101">
        <f>'D.1.1 - Architektonicko-s...'!F33</f>
        <v>0</v>
      </c>
      <c r="BA95" s="101">
        <f>'D.1.1 - Architektonicko-s...'!F34</f>
        <v>0</v>
      </c>
      <c r="BB95" s="101">
        <f>'D.1.1 - Architektonicko-s...'!F35</f>
        <v>0</v>
      </c>
      <c r="BC95" s="101">
        <f>'D.1.1 - Architektonicko-s...'!F36</f>
        <v>0</v>
      </c>
      <c r="BD95" s="103">
        <f>'D.1.1 - Architektonicko-s...'!F37</f>
        <v>0</v>
      </c>
      <c r="BT95" s="104" t="s">
        <v>84</v>
      </c>
      <c r="BV95" s="104" t="s">
        <v>78</v>
      </c>
      <c r="BW95" s="104" t="s">
        <v>85</v>
      </c>
      <c r="BX95" s="104" t="s">
        <v>5</v>
      </c>
      <c r="CL95" s="104" t="s">
        <v>19</v>
      </c>
      <c r="CM95" s="104" t="s">
        <v>86</v>
      </c>
    </row>
    <row r="96" spans="1:91" s="7" customFormat="1" ht="16.5" customHeight="1">
      <c r="A96" s="94" t="s">
        <v>80</v>
      </c>
      <c r="B96" s="95"/>
      <c r="C96" s="96"/>
      <c r="D96" s="291" t="s">
        <v>87</v>
      </c>
      <c r="E96" s="291"/>
      <c r="F96" s="291"/>
      <c r="G96" s="291"/>
      <c r="H96" s="291"/>
      <c r="I96" s="97"/>
      <c r="J96" s="291" t="s">
        <v>88</v>
      </c>
      <c r="K96" s="291"/>
      <c r="L96" s="291"/>
      <c r="M96" s="291"/>
      <c r="N96" s="291"/>
      <c r="O96" s="291"/>
      <c r="P96" s="291"/>
      <c r="Q96" s="291"/>
      <c r="R96" s="291"/>
      <c r="S96" s="291"/>
      <c r="T96" s="291"/>
      <c r="U96" s="291"/>
      <c r="V96" s="291"/>
      <c r="W96" s="291"/>
      <c r="X96" s="291"/>
      <c r="Y96" s="291"/>
      <c r="Z96" s="291"/>
      <c r="AA96" s="291"/>
      <c r="AB96" s="291"/>
      <c r="AC96" s="291"/>
      <c r="AD96" s="291"/>
      <c r="AE96" s="291"/>
      <c r="AF96" s="291"/>
      <c r="AG96" s="292">
        <f>'D.1.4a - Vzduchotechnika'!J30</f>
        <v>0</v>
      </c>
      <c r="AH96" s="293"/>
      <c r="AI96" s="293"/>
      <c r="AJ96" s="293"/>
      <c r="AK96" s="293"/>
      <c r="AL96" s="293"/>
      <c r="AM96" s="293"/>
      <c r="AN96" s="292">
        <f t="shared" si="0"/>
        <v>0</v>
      </c>
      <c r="AO96" s="293"/>
      <c r="AP96" s="293"/>
      <c r="AQ96" s="98" t="s">
        <v>83</v>
      </c>
      <c r="AR96" s="99"/>
      <c r="AS96" s="100">
        <v>0</v>
      </c>
      <c r="AT96" s="101">
        <f t="shared" si="1"/>
        <v>0</v>
      </c>
      <c r="AU96" s="102">
        <f>'D.1.4a - Vzduchotechnika'!P121</f>
        <v>0</v>
      </c>
      <c r="AV96" s="101">
        <f>'D.1.4a - Vzduchotechnika'!J33</f>
        <v>0</v>
      </c>
      <c r="AW96" s="101">
        <f>'D.1.4a - Vzduchotechnika'!J34</f>
        <v>0</v>
      </c>
      <c r="AX96" s="101">
        <f>'D.1.4a - Vzduchotechnika'!J35</f>
        <v>0</v>
      </c>
      <c r="AY96" s="101">
        <f>'D.1.4a - Vzduchotechnika'!J36</f>
        <v>0</v>
      </c>
      <c r="AZ96" s="101">
        <f>'D.1.4a - Vzduchotechnika'!F33</f>
        <v>0</v>
      </c>
      <c r="BA96" s="101">
        <f>'D.1.4a - Vzduchotechnika'!F34</f>
        <v>0</v>
      </c>
      <c r="BB96" s="101">
        <f>'D.1.4a - Vzduchotechnika'!F35</f>
        <v>0</v>
      </c>
      <c r="BC96" s="101">
        <f>'D.1.4a - Vzduchotechnika'!F36</f>
        <v>0</v>
      </c>
      <c r="BD96" s="103">
        <f>'D.1.4a - Vzduchotechnika'!F37</f>
        <v>0</v>
      </c>
      <c r="BT96" s="104" t="s">
        <v>84</v>
      </c>
      <c r="BV96" s="104" t="s">
        <v>78</v>
      </c>
      <c r="BW96" s="104" t="s">
        <v>89</v>
      </c>
      <c r="BX96" s="104" t="s">
        <v>5</v>
      </c>
      <c r="CL96" s="104" t="s">
        <v>19</v>
      </c>
      <c r="CM96" s="104" t="s">
        <v>86</v>
      </c>
    </row>
    <row r="97" spans="1:91" s="7" customFormat="1" ht="16.5" customHeight="1">
      <c r="A97" s="94" t="s">
        <v>80</v>
      </c>
      <c r="B97" s="95"/>
      <c r="C97" s="96"/>
      <c r="D97" s="291" t="s">
        <v>90</v>
      </c>
      <c r="E97" s="291"/>
      <c r="F97" s="291"/>
      <c r="G97" s="291"/>
      <c r="H97" s="291"/>
      <c r="I97" s="97"/>
      <c r="J97" s="291" t="s">
        <v>91</v>
      </c>
      <c r="K97" s="291"/>
      <c r="L97" s="291"/>
      <c r="M97" s="291"/>
      <c r="N97" s="291"/>
      <c r="O97" s="291"/>
      <c r="P97" s="291"/>
      <c r="Q97" s="291"/>
      <c r="R97" s="291"/>
      <c r="S97" s="291"/>
      <c r="T97" s="291"/>
      <c r="U97" s="291"/>
      <c r="V97" s="291"/>
      <c r="W97" s="291"/>
      <c r="X97" s="291"/>
      <c r="Y97" s="291"/>
      <c r="Z97" s="291"/>
      <c r="AA97" s="291"/>
      <c r="AB97" s="291"/>
      <c r="AC97" s="291"/>
      <c r="AD97" s="291"/>
      <c r="AE97" s="291"/>
      <c r="AF97" s="291"/>
      <c r="AG97" s="292">
        <f>'D.1.4b - Zařízení zdravot...'!J30</f>
        <v>0</v>
      </c>
      <c r="AH97" s="293"/>
      <c r="AI97" s="293"/>
      <c r="AJ97" s="293"/>
      <c r="AK97" s="293"/>
      <c r="AL97" s="293"/>
      <c r="AM97" s="293"/>
      <c r="AN97" s="292">
        <f t="shared" si="0"/>
        <v>0</v>
      </c>
      <c r="AO97" s="293"/>
      <c r="AP97" s="293"/>
      <c r="AQ97" s="98" t="s">
        <v>83</v>
      </c>
      <c r="AR97" s="99"/>
      <c r="AS97" s="100">
        <v>0</v>
      </c>
      <c r="AT97" s="101">
        <f t="shared" si="1"/>
        <v>0</v>
      </c>
      <c r="AU97" s="102">
        <f>'D.1.4b - Zařízení zdravot...'!P121</f>
        <v>0</v>
      </c>
      <c r="AV97" s="101">
        <f>'D.1.4b - Zařízení zdravot...'!J33</f>
        <v>0</v>
      </c>
      <c r="AW97" s="101">
        <f>'D.1.4b - Zařízení zdravot...'!J34</f>
        <v>0</v>
      </c>
      <c r="AX97" s="101">
        <f>'D.1.4b - Zařízení zdravot...'!J35</f>
        <v>0</v>
      </c>
      <c r="AY97" s="101">
        <f>'D.1.4b - Zařízení zdravot...'!J36</f>
        <v>0</v>
      </c>
      <c r="AZ97" s="101">
        <f>'D.1.4b - Zařízení zdravot...'!F33</f>
        <v>0</v>
      </c>
      <c r="BA97" s="101">
        <f>'D.1.4b - Zařízení zdravot...'!F34</f>
        <v>0</v>
      </c>
      <c r="BB97" s="101">
        <f>'D.1.4b - Zařízení zdravot...'!F35</f>
        <v>0</v>
      </c>
      <c r="BC97" s="101">
        <f>'D.1.4b - Zařízení zdravot...'!F36</f>
        <v>0</v>
      </c>
      <c r="BD97" s="103">
        <f>'D.1.4b - Zařízení zdravot...'!F37</f>
        <v>0</v>
      </c>
      <c r="BT97" s="104" t="s">
        <v>84</v>
      </c>
      <c r="BV97" s="104" t="s">
        <v>78</v>
      </c>
      <c r="BW97" s="104" t="s">
        <v>92</v>
      </c>
      <c r="BX97" s="104" t="s">
        <v>5</v>
      </c>
      <c r="CL97" s="104" t="s">
        <v>19</v>
      </c>
      <c r="CM97" s="104" t="s">
        <v>86</v>
      </c>
    </row>
    <row r="98" spans="1:91" s="7" customFormat="1" ht="16.5" customHeight="1">
      <c r="A98" s="94" t="s">
        <v>80</v>
      </c>
      <c r="B98" s="95"/>
      <c r="C98" s="96"/>
      <c r="D98" s="291" t="s">
        <v>93</v>
      </c>
      <c r="E98" s="291"/>
      <c r="F98" s="291"/>
      <c r="G98" s="291"/>
      <c r="H98" s="291"/>
      <c r="I98" s="97"/>
      <c r="J98" s="291" t="s">
        <v>94</v>
      </c>
      <c r="K98" s="291"/>
      <c r="L98" s="291"/>
      <c r="M98" s="291"/>
      <c r="N98" s="291"/>
      <c r="O98" s="291"/>
      <c r="P98" s="291"/>
      <c r="Q98" s="291"/>
      <c r="R98" s="291"/>
      <c r="S98" s="291"/>
      <c r="T98" s="291"/>
      <c r="U98" s="291"/>
      <c r="V98" s="291"/>
      <c r="W98" s="291"/>
      <c r="X98" s="291"/>
      <c r="Y98" s="291"/>
      <c r="Z98" s="291"/>
      <c r="AA98" s="291"/>
      <c r="AB98" s="291"/>
      <c r="AC98" s="291"/>
      <c r="AD98" s="291"/>
      <c r="AE98" s="291"/>
      <c r="AF98" s="291"/>
      <c r="AG98" s="292">
        <f>'D.1.4c - Zařízení pro vyt...'!J30</f>
        <v>0</v>
      </c>
      <c r="AH98" s="293"/>
      <c r="AI98" s="293"/>
      <c r="AJ98" s="293"/>
      <c r="AK98" s="293"/>
      <c r="AL98" s="293"/>
      <c r="AM98" s="293"/>
      <c r="AN98" s="292">
        <f t="shared" si="0"/>
        <v>0</v>
      </c>
      <c r="AO98" s="293"/>
      <c r="AP98" s="293"/>
      <c r="AQ98" s="98" t="s">
        <v>83</v>
      </c>
      <c r="AR98" s="99"/>
      <c r="AS98" s="100">
        <v>0</v>
      </c>
      <c r="AT98" s="101">
        <f t="shared" si="1"/>
        <v>0</v>
      </c>
      <c r="AU98" s="102">
        <f>'D.1.4c - Zařízení pro vyt...'!P120</f>
        <v>0</v>
      </c>
      <c r="AV98" s="101">
        <f>'D.1.4c - Zařízení pro vyt...'!J33</f>
        <v>0</v>
      </c>
      <c r="AW98" s="101">
        <f>'D.1.4c - Zařízení pro vyt...'!J34</f>
        <v>0</v>
      </c>
      <c r="AX98" s="101">
        <f>'D.1.4c - Zařízení pro vyt...'!J35</f>
        <v>0</v>
      </c>
      <c r="AY98" s="101">
        <f>'D.1.4c - Zařízení pro vyt...'!J36</f>
        <v>0</v>
      </c>
      <c r="AZ98" s="101">
        <f>'D.1.4c - Zařízení pro vyt...'!F33</f>
        <v>0</v>
      </c>
      <c r="BA98" s="101">
        <f>'D.1.4c - Zařízení pro vyt...'!F34</f>
        <v>0</v>
      </c>
      <c r="BB98" s="101">
        <f>'D.1.4c - Zařízení pro vyt...'!F35</f>
        <v>0</v>
      </c>
      <c r="BC98" s="101">
        <f>'D.1.4c - Zařízení pro vyt...'!F36</f>
        <v>0</v>
      </c>
      <c r="BD98" s="103">
        <f>'D.1.4c - Zařízení pro vyt...'!F37</f>
        <v>0</v>
      </c>
      <c r="BT98" s="104" t="s">
        <v>84</v>
      </c>
      <c r="BV98" s="104" t="s">
        <v>78</v>
      </c>
      <c r="BW98" s="104" t="s">
        <v>95</v>
      </c>
      <c r="BX98" s="104" t="s">
        <v>5</v>
      </c>
      <c r="CL98" s="104" t="s">
        <v>19</v>
      </c>
      <c r="CM98" s="104" t="s">
        <v>86</v>
      </c>
    </row>
    <row r="99" spans="1:91" s="7" customFormat="1" ht="16.5" customHeight="1">
      <c r="B99" s="95"/>
      <c r="C99" s="96"/>
      <c r="D99" s="291" t="s">
        <v>96</v>
      </c>
      <c r="E99" s="291"/>
      <c r="F99" s="291"/>
      <c r="G99" s="291"/>
      <c r="H99" s="291"/>
      <c r="I99" s="97"/>
      <c r="J99" s="291" t="s">
        <v>97</v>
      </c>
      <c r="K99" s="291"/>
      <c r="L99" s="291"/>
      <c r="M99" s="291"/>
      <c r="N99" s="291"/>
      <c r="O99" s="291"/>
      <c r="P99" s="291"/>
      <c r="Q99" s="291"/>
      <c r="R99" s="291"/>
      <c r="S99" s="291"/>
      <c r="T99" s="291"/>
      <c r="U99" s="291"/>
      <c r="V99" s="291"/>
      <c r="W99" s="291"/>
      <c r="X99" s="291"/>
      <c r="Y99" s="291"/>
      <c r="Z99" s="291"/>
      <c r="AA99" s="291"/>
      <c r="AB99" s="291"/>
      <c r="AC99" s="291"/>
      <c r="AD99" s="291"/>
      <c r="AE99" s="291"/>
      <c r="AF99" s="291"/>
      <c r="AG99" s="294">
        <f>ROUND(SUM(AG100:AG102),2)</f>
        <v>0</v>
      </c>
      <c r="AH99" s="293"/>
      <c r="AI99" s="293"/>
      <c r="AJ99" s="293"/>
      <c r="AK99" s="293"/>
      <c r="AL99" s="293"/>
      <c r="AM99" s="293"/>
      <c r="AN99" s="292">
        <f t="shared" si="0"/>
        <v>0</v>
      </c>
      <c r="AO99" s="293"/>
      <c r="AP99" s="293"/>
      <c r="AQ99" s="98" t="s">
        <v>83</v>
      </c>
      <c r="AR99" s="99"/>
      <c r="AS99" s="100">
        <f>ROUND(SUM(AS100:AS102),2)</f>
        <v>0</v>
      </c>
      <c r="AT99" s="101">
        <f t="shared" si="1"/>
        <v>0</v>
      </c>
      <c r="AU99" s="102">
        <f>ROUND(SUM(AU100:AU102),5)</f>
        <v>0</v>
      </c>
      <c r="AV99" s="101">
        <f>ROUND(AZ99*L29,2)</f>
        <v>0</v>
      </c>
      <c r="AW99" s="101">
        <f>ROUND(BA99*L30,2)</f>
        <v>0</v>
      </c>
      <c r="AX99" s="101">
        <f>ROUND(BB99*L29,2)</f>
        <v>0</v>
      </c>
      <c r="AY99" s="101">
        <f>ROUND(BC99*L30,2)</f>
        <v>0</v>
      </c>
      <c r="AZ99" s="101">
        <f>ROUND(SUM(AZ100:AZ102),2)</f>
        <v>0</v>
      </c>
      <c r="BA99" s="101">
        <f>ROUND(SUM(BA100:BA102),2)</f>
        <v>0</v>
      </c>
      <c r="BB99" s="101">
        <f>ROUND(SUM(BB100:BB102),2)</f>
        <v>0</v>
      </c>
      <c r="BC99" s="101">
        <f>ROUND(SUM(BC100:BC102),2)</f>
        <v>0</v>
      </c>
      <c r="BD99" s="103">
        <f>ROUND(SUM(BD100:BD102),2)</f>
        <v>0</v>
      </c>
      <c r="BS99" s="104" t="s">
        <v>75</v>
      </c>
      <c r="BT99" s="104" t="s">
        <v>84</v>
      </c>
      <c r="BU99" s="104" t="s">
        <v>77</v>
      </c>
      <c r="BV99" s="104" t="s">
        <v>78</v>
      </c>
      <c r="BW99" s="104" t="s">
        <v>98</v>
      </c>
      <c r="BX99" s="104" t="s">
        <v>5</v>
      </c>
      <c r="CL99" s="104" t="s">
        <v>19</v>
      </c>
      <c r="CM99" s="104" t="s">
        <v>86</v>
      </c>
    </row>
    <row r="100" spans="1:91" s="4" customFormat="1" ht="16.5" customHeight="1">
      <c r="A100" s="94" t="s">
        <v>80</v>
      </c>
      <c r="B100" s="59"/>
      <c r="C100" s="105"/>
      <c r="D100" s="105"/>
      <c r="E100" s="297" t="s">
        <v>99</v>
      </c>
      <c r="F100" s="297"/>
      <c r="G100" s="297"/>
      <c r="H100" s="297"/>
      <c r="I100" s="297"/>
      <c r="J100" s="105"/>
      <c r="K100" s="297" t="s">
        <v>97</v>
      </c>
      <c r="L100" s="297"/>
      <c r="M100" s="297"/>
      <c r="N100" s="297"/>
      <c r="O100" s="297"/>
      <c r="P100" s="297"/>
      <c r="Q100" s="297"/>
      <c r="R100" s="297"/>
      <c r="S100" s="297"/>
      <c r="T100" s="297"/>
      <c r="U100" s="297"/>
      <c r="V100" s="297"/>
      <c r="W100" s="297"/>
      <c r="X100" s="297"/>
      <c r="Y100" s="297"/>
      <c r="Z100" s="297"/>
      <c r="AA100" s="297"/>
      <c r="AB100" s="297"/>
      <c r="AC100" s="297"/>
      <c r="AD100" s="297"/>
      <c r="AE100" s="297"/>
      <c r="AF100" s="297"/>
      <c r="AG100" s="295">
        <f>'01 - Zařízení silnoprodé ...'!J32</f>
        <v>0</v>
      </c>
      <c r="AH100" s="296"/>
      <c r="AI100" s="296"/>
      <c r="AJ100" s="296"/>
      <c r="AK100" s="296"/>
      <c r="AL100" s="296"/>
      <c r="AM100" s="296"/>
      <c r="AN100" s="295">
        <f t="shared" si="0"/>
        <v>0</v>
      </c>
      <c r="AO100" s="296"/>
      <c r="AP100" s="296"/>
      <c r="AQ100" s="106" t="s">
        <v>100</v>
      </c>
      <c r="AR100" s="61"/>
      <c r="AS100" s="107">
        <v>0</v>
      </c>
      <c r="AT100" s="108">
        <f t="shared" si="1"/>
        <v>0</v>
      </c>
      <c r="AU100" s="109">
        <f>'01 - Zařízení silnoprodé ...'!P134</f>
        <v>0</v>
      </c>
      <c r="AV100" s="108">
        <f>'01 - Zařízení silnoprodé ...'!J35</f>
        <v>0</v>
      </c>
      <c r="AW100" s="108">
        <f>'01 - Zařízení silnoprodé ...'!J36</f>
        <v>0</v>
      </c>
      <c r="AX100" s="108">
        <f>'01 - Zařízení silnoprodé ...'!J37</f>
        <v>0</v>
      </c>
      <c r="AY100" s="108">
        <f>'01 - Zařízení silnoprodé ...'!J38</f>
        <v>0</v>
      </c>
      <c r="AZ100" s="108">
        <f>'01 - Zařízení silnoprodé ...'!F35</f>
        <v>0</v>
      </c>
      <c r="BA100" s="108">
        <f>'01 - Zařízení silnoprodé ...'!F36</f>
        <v>0</v>
      </c>
      <c r="BB100" s="108">
        <f>'01 - Zařízení silnoprodé ...'!F37</f>
        <v>0</v>
      </c>
      <c r="BC100" s="108">
        <f>'01 - Zařízení silnoprodé ...'!F38</f>
        <v>0</v>
      </c>
      <c r="BD100" s="110">
        <f>'01 - Zařízení silnoprodé ...'!F39</f>
        <v>0</v>
      </c>
      <c r="BT100" s="111" t="s">
        <v>86</v>
      </c>
      <c r="BV100" s="111" t="s">
        <v>78</v>
      </c>
      <c r="BW100" s="111" t="s">
        <v>101</v>
      </c>
      <c r="BX100" s="111" t="s">
        <v>98</v>
      </c>
      <c r="CL100" s="111" t="s">
        <v>19</v>
      </c>
    </row>
    <row r="101" spans="1:91" s="4" customFormat="1" ht="16.5" customHeight="1">
      <c r="A101" s="94" t="s">
        <v>80</v>
      </c>
      <c r="B101" s="59"/>
      <c r="C101" s="105"/>
      <c r="D101" s="105"/>
      <c r="E101" s="297" t="s">
        <v>102</v>
      </c>
      <c r="F101" s="297"/>
      <c r="G101" s="297"/>
      <c r="H101" s="297"/>
      <c r="I101" s="297"/>
      <c r="J101" s="105"/>
      <c r="K101" s="297" t="s">
        <v>103</v>
      </c>
      <c r="L101" s="297"/>
      <c r="M101" s="297"/>
      <c r="N101" s="297"/>
      <c r="O101" s="297"/>
      <c r="P101" s="297"/>
      <c r="Q101" s="297"/>
      <c r="R101" s="297"/>
      <c r="S101" s="297"/>
      <c r="T101" s="297"/>
      <c r="U101" s="297"/>
      <c r="V101" s="297"/>
      <c r="W101" s="297"/>
      <c r="X101" s="297"/>
      <c r="Y101" s="297"/>
      <c r="Z101" s="297"/>
      <c r="AA101" s="297"/>
      <c r="AB101" s="297"/>
      <c r="AC101" s="297"/>
      <c r="AD101" s="297"/>
      <c r="AE101" s="297"/>
      <c r="AF101" s="297"/>
      <c r="AG101" s="295">
        <f>'02 - Uzemnění a ochrana p...'!J32</f>
        <v>0</v>
      </c>
      <c r="AH101" s="296"/>
      <c r="AI101" s="296"/>
      <c r="AJ101" s="296"/>
      <c r="AK101" s="296"/>
      <c r="AL101" s="296"/>
      <c r="AM101" s="296"/>
      <c r="AN101" s="295">
        <f t="shared" si="0"/>
        <v>0</v>
      </c>
      <c r="AO101" s="296"/>
      <c r="AP101" s="296"/>
      <c r="AQ101" s="106" t="s">
        <v>100</v>
      </c>
      <c r="AR101" s="61"/>
      <c r="AS101" s="107">
        <v>0</v>
      </c>
      <c r="AT101" s="108">
        <f t="shared" si="1"/>
        <v>0</v>
      </c>
      <c r="AU101" s="109">
        <f>'02 - Uzemnění a ochrana p...'!P133</f>
        <v>0</v>
      </c>
      <c r="AV101" s="108">
        <f>'02 - Uzemnění a ochrana p...'!J35</f>
        <v>0</v>
      </c>
      <c r="AW101" s="108">
        <f>'02 - Uzemnění a ochrana p...'!J36</f>
        <v>0</v>
      </c>
      <c r="AX101" s="108">
        <f>'02 - Uzemnění a ochrana p...'!J37</f>
        <v>0</v>
      </c>
      <c r="AY101" s="108">
        <f>'02 - Uzemnění a ochrana p...'!J38</f>
        <v>0</v>
      </c>
      <c r="AZ101" s="108">
        <f>'02 - Uzemnění a ochrana p...'!F35</f>
        <v>0</v>
      </c>
      <c r="BA101" s="108">
        <f>'02 - Uzemnění a ochrana p...'!F36</f>
        <v>0</v>
      </c>
      <c r="BB101" s="108">
        <f>'02 - Uzemnění a ochrana p...'!F37</f>
        <v>0</v>
      </c>
      <c r="BC101" s="108">
        <f>'02 - Uzemnění a ochrana p...'!F38</f>
        <v>0</v>
      </c>
      <c r="BD101" s="110">
        <f>'02 - Uzemnění a ochrana p...'!F39</f>
        <v>0</v>
      </c>
      <c r="BT101" s="111" t="s">
        <v>86</v>
      </c>
      <c r="BV101" s="111" t="s">
        <v>78</v>
      </c>
      <c r="BW101" s="111" t="s">
        <v>104</v>
      </c>
      <c r="BX101" s="111" t="s">
        <v>98</v>
      </c>
      <c r="CL101" s="111" t="s">
        <v>19</v>
      </c>
    </row>
    <row r="102" spans="1:91" s="4" customFormat="1" ht="23.25" customHeight="1">
      <c r="A102" s="94" t="s">
        <v>80</v>
      </c>
      <c r="B102" s="59"/>
      <c r="C102" s="105"/>
      <c r="D102" s="105"/>
      <c r="E102" s="297" t="s">
        <v>105</v>
      </c>
      <c r="F102" s="297"/>
      <c r="G102" s="297"/>
      <c r="H102" s="297"/>
      <c r="I102" s="297"/>
      <c r="J102" s="105"/>
      <c r="K102" s="297" t="s">
        <v>106</v>
      </c>
      <c r="L102" s="297"/>
      <c r="M102" s="297"/>
      <c r="N102" s="297"/>
      <c r="O102" s="297"/>
      <c r="P102" s="297"/>
      <c r="Q102" s="297"/>
      <c r="R102" s="297"/>
      <c r="S102" s="297"/>
      <c r="T102" s="297"/>
      <c r="U102" s="297"/>
      <c r="V102" s="297"/>
      <c r="W102" s="297"/>
      <c r="X102" s="297"/>
      <c r="Y102" s="297"/>
      <c r="Z102" s="297"/>
      <c r="AA102" s="297"/>
      <c r="AB102" s="297"/>
      <c r="AC102" s="297"/>
      <c r="AD102" s="297"/>
      <c r="AE102" s="297"/>
      <c r="AF102" s="297"/>
      <c r="AG102" s="295">
        <f>'03 - Dodatek č.1 ze dne 3...'!J32</f>
        <v>0</v>
      </c>
      <c r="AH102" s="296"/>
      <c r="AI102" s="296"/>
      <c r="AJ102" s="296"/>
      <c r="AK102" s="296"/>
      <c r="AL102" s="296"/>
      <c r="AM102" s="296"/>
      <c r="AN102" s="295">
        <f t="shared" si="0"/>
        <v>0</v>
      </c>
      <c r="AO102" s="296"/>
      <c r="AP102" s="296"/>
      <c r="AQ102" s="106" t="s">
        <v>100</v>
      </c>
      <c r="AR102" s="61"/>
      <c r="AS102" s="107">
        <v>0</v>
      </c>
      <c r="AT102" s="108">
        <f t="shared" si="1"/>
        <v>0</v>
      </c>
      <c r="AU102" s="109">
        <f>'03 - Dodatek č.1 ze dne 3...'!P123</f>
        <v>0</v>
      </c>
      <c r="AV102" s="108">
        <f>'03 - Dodatek č.1 ze dne 3...'!J35</f>
        <v>0</v>
      </c>
      <c r="AW102" s="108">
        <f>'03 - Dodatek č.1 ze dne 3...'!J36</f>
        <v>0</v>
      </c>
      <c r="AX102" s="108">
        <f>'03 - Dodatek č.1 ze dne 3...'!J37</f>
        <v>0</v>
      </c>
      <c r="AY102" s="108">
        <f>'03 - Dodatek č.1 ze dne 3...'!J38</f>
        <v>0</v>
      </c>
      <c r="AZ102" s="108">
        <f>'03 - Dodatek č.1 ze dne 3...'!F35</f>
        <v>0</v>
      </c>
      <c r="BA102" s="108">
        <f>'03 - Dodatek č.1 ze dne 3...'!F36</f>
        <v>0</v>
      </c>
      <c r="BB102" s="108">
        <f>'03 - Dodatek č.1 ze dne 3...'!F37</f>
        <v>0</v>
      </c>
      <c r="BC102" s="108">
        <f>'03 - Dodatek č.1 ze dne 3...'!F38</f>
        <v>0</v>
      </c>
      <c r="BD102" s="110">
        <f>'03 - Dodatek č.1 ze dne 3...'!F39</f>
        <v>0</v>
      </c>
      <c r="BT102" s="111" t="s">
        <v>86</v>
      </c>
      <c r="BV102" s="111" t="s">
        <v>78</v>
      </c>
      <c r="BW102" s="111" t="s">
        <v>107</v>
      </c>
      <c r="BX102" s="111" t="s">
        <v>98</v>
      </c>
      <c r="CL102" s="111" t="s">
        <v>19</v>
      </c>
    </row>
    <row r="103" spans="1:91" s="7" customFormat="1" ht="16.5" customHeight="1">
      <c r="A103" s="94" t="s">
        <v>80</v>
      </c>
      <c r="B103" s="95"/>
      <c r="C103" s="96"/>
      <c r="D103" s="291" t="s">
        <v>108</v>
      </c>
      <c r="E103" s="291"/>
      <c r="F103" s="291"/>
      <c r="G103" s="291"/>
      <c r="H103" s="291"/>
      <c r="I103" s="97"/>
      <c r="J103" s="291" t="s">
        <v>109</v>
      </c>
      <c r="K103" s="291"/>
      <c r="L103" s="291"/>
      <c r="M103" s="291"/>
      <c r="N103" s="291"/>
      <c r="O103" s="291"/>
      <c r="P103" s="291"/>
      <c r="Q103" s="291"/>
      <c r="R103" s="291"/>
      <c r="S103" s="291"/>
      <c r="T103" s="291"/>
      <c r="U103" s="291"/>
      <c r="V103" s="291"/>
      <c r="W103" s="291"/>
      <c r="X103" s="291"/>
      <c r="Y103" s="291"/>
      <c r="Z103" s="291"/>
      <c r="AA103" s="291"/>
      <c r="AB103" s="291"/>
      <c r="AC103" s="291"/>
      <c r="AD103" s="291"/>
      <c r="AE103" s="291"/>
      <c r="AF103" s="291"/>
      <c r="AG103" s="292">
        <f>'VRN - Vedlejší rozpočtové...'!J30</f>
        <v>0</v>
      </c>
      <c r="AH103" s="293"/>
      <c r="AI103" s="293"/>
      <c r="AJ103" s="293"/>
      <c r="AK103" s="293"/>
      <c r="AL103" s="293"/>
      <c r="AM103" s="293"/>
      <c r="AN103" s="292">
        <f t="shared" si="0"/>
        <v>0</v>
      </c>
      <c r="AO103" s="293"/>
      <c r="AP103" s="293"/>
      <c r="AQ103" s="98" t="s">
        <v>83</v>
      </c>
      <c r="AR103" s="99"/>
      <c r="AS103" s="112">
        <v>0</v>
      </c>
      <c r="AT103" s="113">
        <f t="shared" si="1"/>
        <v>0</v>
      </c>
      <c r="AU103" s="114">
        <f>'VRN - Vedlejší rozpočtové...'!P120</f>
        <v>0</v>
      </c>
      <c r="AV103" s="113">
        <f>'VRN - Vedlejší rozpočtové...'!J33</f>
        <v>0</v>
      </c>
      <c r="AW103" s="113">
        <f>'VRN - Vedlejší rozpočtové...'!J34</f>
        <v>0</v>
      </c>
      <c r="AX103" s="113">
        <f>'VRN - Vedlejší rozpočtové...'!J35</f>
        <v>0</v>
      </c>
      <c r="AY103" s="113">
        <f>'VRN - Vedlejší rozpočtové...'!J36</f>
        <v>0</v>
      </c>
      <c r="AZ103" s="113">
        <f>'VRN - Vedlejší rozpočtové...'!F33</f>
        <v>0</v>
      </c>
      <c r="BA103" s="113">
        <f>'VRN - Vedlejší rozpočtové...'!F34</f>
        <v>0</v>
      </c>
      <c r="BB103" s="113">
        <f>'VRN - Vedlejší rozpočtové...'!F35</f>
        <v>0</v>
      </c>
      <c r="BC103" s="113">
        <f>'VRN - Vedlejší rozpočtové...'!F36</f>
        <v>0</v>
      </c>
      <c r="BD103" s="115">
        <f>'VRN - Vedlejší rozpočtové...'!F37</f>
        <v>0</v>
      </c>
      <c r="BT103" s="104" t="s">
        <v>84</v>
      </c>
      <c r="BV103" s="104" t="s">
        <v>78</v>
      </c>
      <c r="BW103" s="104" t="s">
        <v>110</v>
      </c>
      <c r="BX103" s="104" t="s">
        <v>5</v>
      </c>
      <c r="CL103" s="104" t="s">
        <v>19</v>
      </c>
      <c r="CM103" s="104" t="s">
        <v>86</v>
      </c>
    </row>
    <row r="104" spans="1:91" s="2" customFormat="1" ht="30" customHeight="1">
      <c r="A104" s="35"/>
      <c r="B104" s="36"/>
      <c r="C104" s="37"/>
      <c r="D104" s="37"/>
      <c r="E104" s="37"/>
      <c r="F104" s="37"/>
      <c r="G104" s="37"/>
      <c r="H104" s="37"/>
      <c r="I104" s="37"/>
      <c r="J104" s="37"/>
      <c r="K104" s="37"/>
      <c r="L104" s="37"/>
      <c r="M104" s="37"/>
      <c r="N104" s="37"/>
      <c r="O104" s="37"/>
      <c r="P104" s="37"/>
      <c r="Q104" s="37"/>
      <c r="R104" s="37"/>
      <c r="S104" s="37"/>
      <c r="T104" s="37"/>
      <c r="U104" s="37"/>
      <c r="V104" s="37"/>
      <c r="W104" s="37"/>
      <c r="X104" s="37"/>
      <c r="Y104" s="37"/>
      <c r="Z104" s="37"/>
      <c r="AA104" s="37"/>
      <c r="AB104" s="37"/>
      <c r="AC104" s="37"/>
      <c r="AD104" s="37"/>
      <c r="AE104" s="37"/>
      <c r="AF104" s="37"/>
      <c r="AG104" s="37"/>
      <c r="AH104" s="37"/>
      <c r="AI104" s="37"/>
      <c r="AJ104" s="37"/>
      <c r="AK104" s="37"/>
      <c r="AL104" s="37"/>
      <c r="AM104" s="37"/>
      <c r="AN104" s="37"/>
      <c r="AO104" s="37"/>
      <c r="AP104" s="37"/>
      <c r="AQ104" s="37"/>
      <c r="AR104" s="40"/>
      <c r="AS104" s="35"/>
      <c r="AT104" s="35"/>
      <c r="AU104" s="35"/>
      <c r="AV104" s="35"/>
      <c r="AW104" s="35"/>
      <c r="AX104" s="35"/>
      <c r="AY104" s="35"/>
      <c r="AZ104" s="35"/>
      <c r="BA104" s="35"/>
      <c r="BB104" s="35"/>
      <c r="BC104" s="35"/>
      <c r="BD104" s="35"/>
      <c r="BE104" s="35"/>
    </row>
    <row r="105" spans="1:91" s="2" customFormat="1" ht="6.95" customHeight="1">
      <c r="A105" s="35"/>
      <c r="B105" s="55"/>
      <c r="C105" s="56"/>
      <c r="D105" s="56"/>
      <c r="E105" s="56"/>
      <c r="F105" s="56"/>
      <c r="G105" s="56"/>
      <c r="H105" s="56"/>
      <c r="I105" s="56"/>
      <c r="J105" s="56"/>
      <c r="K105" s="56"/>
      <c r="L105" s="56"/>
      <c r="M105" s="56"/>
      <c r="N105" s="56"/>
      <c r="O105" s="56"/>
      <c r="P105" s="56"/>
      <c r="Q105" s="56"/>
      <c r="R105" s="56"/>
      <c r="S105" s="56"/>
      <c r="T105" s="56"/>
      <c r="U105" s="56"/>
      <c r="V105" s="56"/>
      <c r="W105" s="56"/>
      <c r="X105" s="56"/>
      <c r="Y105" s="56"/>
      <c r="Z105" s="56"/>
      <c r="AA105" s="56"/>
      <c r="AB105" s="56"/>
      <c r="AC105" s="56"/>
      <c r="AD105" s="56"/>
      <c r="AE105" s="56"/>
      <c r="AF105" s="56"/>
      <c r="AG105" s="56"/>
      <c r="AH105" s="56"/>
      <c r="AI105" s="56"/>
      <c r="AJ105" s="56"/>
      <c r="AK105" s="56"/>
      <c r="AL105" s="56"/>
      <c r="AM105" s="56"/>
      <c r="AN105" s="56"/>
      <c r="AO105" s="56"/>
      <c r="AP105" s="56"/>
      <c r="AQ105" s="56"/>
      <c r="AR105" s="40"/>
      <c r="AS105" s="35"/>
      <c r="AT105" s="35"/>
      <c r="AU105" s="35"/>
      <c r="AV105" s="35"/>
      <c r="AW105" s="35"/>
      <c r="AX105" s="35"/>
      <c r="AY105" s="35"/>
      <c r="AZ105" s="35"/>
      <c r="BA105" s="35"/>
      <c r="BB105" s="35"/>
      <c r="BC105" s="35"/>
      <c r="BD105" s="35"/>
      <c r="BE105" s="35"/>
    </row>
  </sheetData>
  <sheetProtection algorithmName="SHA-512" hashValue="KGV0fOk2YmmV+k6j19bag7iSJ+OVJaF4Xl0fk3X8UiCGVs3zv9zCv7qOuERmEFFhVq8TpddBVSEBCEkBRC0SjQ==" saltValue="mbhVeEoNTeDnmAbDelU9cjVMui0Gdez1rmW/+zRKz1BiPVRZTUZk0wKjPSyDYCylKtNq1JE7pR7JNSOr7c9Elw==" spinCount="100000" sheet="1" objects="1" scenarios="1" formatColumns="0" formatRows="0"/>
  <mergeCells count="74">
    <mergeCell ref="AR2:BE2"/>
    <mergeCell ref="AK33:AO33"/>
    <mergeCell ref="L33:P33"/>
    <mergeCell ref="W33:AE33"/>
    <mergeCell ref="AK35:AO35"/>
    <mergeCell ref="X35:AB35"/>
    <mergeCell ref="W31:AE31"/>
    <mergeCell ref="AK31:AO31"/>
    <mergeCell ref="AK32:AO32"/>
    <mergeCell ref="L32:P32"/>
    <mergeCell ref="W32:AE32"/>
    <mergeCell ref="BE5:BE34"/>
    <mergeCell ref="K5:AJ5"/>
    <mergeCell ref="K6:AJ6"/>
    <mergeCell ref="E14:AJ14"/>
    <mergeCell ref="E23:AN23"/>
    <mergeCell ref="AK26:AO26"/>
    <mergeCell ref="L28:P28"/>
    <mergeCell ref="W28:AE28"/>
    <mergeCell ref="AK28:AO28"/>
    <mergeCell ref="W29:AE29"/>
    <mergeCell ref="L29:P29"/>
    <mergeCell ref="AK29:AO29"/>
    <mergeCell ref="AK30:AO30"/>
    <mergeCell ref="L30:P30"/>
    <mergeCell ref="W30:AE30"/>
    <mergeCell ref="L31:P31"/>
    <mergeCell ref="AN102:AP102"/>
    <mergeCell ref="AG102:AM102"/>
    <mergeCell ref="E102:I102"/>
    <mergeCell ref="K102:AF102"/>
    <mergeCell ref="AN103:AP103"/>
    <mergeCell ref="AG103:AM103"/>
    <mergeCell ref="D103:H103"/>
    <mergeCell ref="J103:AF103"/>
    <mergeCell ref="AN100:AP100"/>
    <mergeCell ref="AG100:AM100"/>
    <mergeCell ref="E100:I100"/>
    <mergeCell ref="K100:AF100"/>
    <mergeCell ref="AN101:AP101"/>
    <mergeCell ref="AG101:AM101"/>
    <mergeCell ref="E101:I101"/>
    <mergeCell ref="K101:AF101"/>
    <mergeCell ref="AN98:AP98"/>
    <mergeCell ref="AG98:AM98"/>
    <mergeCell ref="D98:H98"/>
    <mergeCell ref="J98:AF98"/>
    <mergeCell ref="AN99:AP99"/>
    <mergeCell ref="AG99:AM99"/>
    <mergeCell ref="D99:H99"/>
    <mergeCell ref="J99:AF99"/>
    <mergeCell ref="J96:AF96"/>
    <mergeCell ref="D96:H96"/>
    <mergeCell ref="AG96:AM96"/>
    <mergeCell ref="AN96:AP96"/>
    <mergeCell ref="AN97:AP97"/>
    <mergeCell ref="D97:H97"/>
    <mergeCell ref="J97:AF97"/>
    <mergeCell ref="AG97:AM97"/>
    <mergeCell ref="C92:G92"/>
    <mergeCell ref="AG92:AM92"/>
    <mergeCell ref="I92:AF92"/>
    <mergeCell ref="AN92:AP92"/>
    <mergeCell ref="D95:H95"/>
    <mergeCell ref="AG95:AM95"/>
    <mergeCell ref="J95:AF95"/>
    <mergeCell ref="AN95:AP95"/>
    <mergeCell ref="AG94:AM94"/>
    <mergeCell ref="AN94:AP94"/>
    <mergeCell ref="L85:AJ85"/>
    <mergeCell ref="AM87:AN87"/>
    <mergeCell ref="AM89:AP89"/>
    <mergeCell ref="AS89:AT91"/>
    <mergeCell ref="AM90:AP90"/>
  </mergeCells>
  <hyperlinks>
    <hyperlink ref="A95" location="'D.1.1 - Architektonicko-s...'!C2" display="/"/>
    <hyperlink ref="A96" location="'D.1.4a - Vzduchotechnika'!C2" display="/"/>
    <hyperlink ref="A97" location="'D.1.4b - Zařízení zdravot...'!C2" display="/"/>
    <hyperlink ref="A98" location="'D.1.4c - Zařízení pro vyt...'!C2" display="/"/>
    <hyperlink ref="A100" location="'01 - Zařízení silnoprodé ...'!C2" display="/"/>
    <hyperlink ref="A101" location="'02 - Uzemnění a ochrana p...'!C2" display="/"/>
    <hyperlink ref="A102" location="'03 - Dodatek č.1 ze dne 3...'!C2" display="/"/>
    <hyperlink ref="A103" location="'VRN - Vedlejší rozpočtové...'!C2" display="/"/>
  </hyperlinks>
  <pageMargins left="0.39374999999999999" right="0.39374999999999999" top="0.39374999999999999" bottom="0.39374999999999999" header="0" footer="0"/>
  <pageSetup paperSize="9" fitToHeight="100" orientation="portrait" blackAndWhite="1"/>
  <headerFooter>
    <oddFooter>&amp;CStrana &amp;P z &amp;N</oddFooter>
  </headerFooter>
  <drawing r:id="rId1"/>
</worksheet>
</file>

<file path=xl/worksheets/sheet2.xml><?xml version="1.0" encoding="utf-8"?>
<worksheet xmlns="http://schemas.openxmlformats.org/spreadsheetml/2006/main" xmlns:r="http://schemas.openxmlformats.org/officeDocument/2006/relationships">
  <sheetPr>
    <pageSetUpPr fitToPage="1"/>
  </sheetPr>
  <dimension ref="A2:BM2199"/>
  <sheetViews>
    <sheetView showGridLines="0" workbookViewId="0"/>
  </sheetViews>
  <sheetFormatPr defaultRowHeight="15"/>
  <cols>
    <col min="1" max="1" width="8.33203125" style="1" customWidth="1"/>
    <col min="2" max="2" width="1.1640625" style="1" customWidth="1"/>
    <col min="3" max="3" width="4.1640625" style="1" customWidth="1"/>
    <col min="4" max="4" width="4.33203125" style="1" customWidth="1"/>
    <col min="5" max="5" width="17.1640625" style="1" customWidth="1"/>
    <col min="6" max="6" width="50.83203125" style="1" customWidth="1"/>
    <col min="7" max="7" width="7.5" style="1" customWidth="1"/>
    <col min="8" max="8" width="14" style="1" customWidth="1"/>
    <col min="9" max="9" width="15.83203125" style="1" customWidth="1"/>
    <col min="10" max="10" width="22.33203125" style="1" customWidth="1"/>
    <col min="11" max="11" width="22.33203125" style="1" hidden="1" customWidth="1"/>
    <col min="12" max="12" width="9.33203125" style="1" customWidth="1"/>
    <col min="13" max="13" width="10.83203125" style="1" hidden="1" customWidth="1"/>
    <col min="14" max="14" width="9.33203125" style="1" hidden="1"/>
    <col min="15" max="20" width="14.1640625" style="1" hidden="1" customWidth="1"/>
    <col min="21" max="21" width="16.33203125" style="1" hidden="1" customWidth="1"/>
    <col min="22" max="22" width="12.33203125" style="1" customWidth="1"/>
    <col min="23" max="23" width="16.33203125" style="1" customWidth="1"/>
    <col min="24" max="24" width="12.33203125" style="1" customWidth="1"/>
    <col min="25" max="25" width="15" style="1" customWidth="1"/>
    <col min="26" max="26" width="11" style="1" customWidth="1"/>
    <col min="27" max="27" width="15" style="1" customWidth="1"/>
    <col min="28" max="28" width="16.33203125" style="1" customWidth="1"/>
    <col min="29" max="29" width="11" style="1" customWidth="1"/>
    <col min="30" max="30" width="15" style="1" customWidth="1"/>
    <col min="31" max="31" width="16.33203125" style="1" customWidth="1"/>
    <col min="44" max="65" width="9.33203125" style="1" hidden="1"/>
  </cols>
  <sheetData>
    <row r="2" spans="1:46" s="1" customFormat="1" ht="36.950000000000003" customHeight="1">
      <c r="L2" s="319"/>
      <c r="M2" s="319"/>
      <c r="N2" s="319"/>
      <c r="O2" s="319"/>
      <c r="P2" s="319"/>
      <c r="Q2" s="319"/>
      <c r="R2" s="319"/>
      <c r="S2" s="319"/>
      <c r="T2" s="319"/>
      <c r="U2" s="319"/>
      <c r="V2" s="319"/>
      <c r="AT2" s="18" t="s">
        <v>85</v>
      </c>
    </row>
    <row r="3" spans="1:46" s="1" customFormat="1" ht="6.95" customHeight="1">
      <c r="B3" s="116"/>
      <c r="C3" s="117"/>
      <c r="D3" s="117"/>
      <c r="E3" s="117"/>
      <c r="F3" s="117"/>
      <c r="G3" s="117"/>
      <c r="H3" s="117"/>
      <c r="I3" s="117"/>
      <c r="J3" s="117"/>
      <c r="K3" s="117"/>
      <c r="L3" s="21"/>
      <c r="AT3" s="18" t="s">
        <v>86</v>
      </c>
    </row>
    <row r="4" spans="1:46" s="1" customFormat="1" ht="24.95" customHeight="1">
      <c r="B4" s="21"/>
      <c r="D4" s="118" t="s">
        <v>111</v>
      </c>
      <c r="L4" s="21"/>
      <c r="M4" s="119" t="s">
        <v>10</v>
      </c>
      <c r="AT4" s="18" t="s">
        <v>4</v>
      </c>
    </row>
    <row r="5" spans="1:46" s="1" customFormat="1" ht="6.95" customHeight="1">
      <c r="B5" s="21"/>
      <c r="L5" s="21"/>
    </row>
    <row r="6" spans="1:46" s="1" customFormat="1" ht="12" customHeight="1">
      <c r="B6" s="21"/>
      <c r="D6" s="120" t="s">
        <v>16</v>
      </c>
      <c r="L6" s="21"/>
    </row>
    <row r="7" spans="1:46" s="1" customFormat="1" ht="26.25" customHeight="1">
      <c r="B7" s="21"/>
      <c r="E7" s="320" t="str">
        <f>'Rekapitulace stavby'!K6</f>
        <v>Přístavba odborné učebny pro výuku přípravy pokrmů pro I. II. stupeň ZŠ Dub nad Moravou</v>
      </c>
      <c r="F7" s="321"/>
      <c r="G7" s="321"/>
      <c r="H7" s="321"/>
      <c r="L7" s="21"/>
    </row>
    <row r="8" spans="1:46" s="2" customFormat="1" ht="12" customHeight="1">
      <c r="A8" s="35"/>
      <c r="B8" s="40"/>
      <c r="C8" s="35"/>
      <c r="D8" s="120" t="s">
        <v>112</v>
      </c>
      <c r="E8" s="35"/>
      <c r="F8" s="35"/>
      <c r="G8" s="35"/>
      <c r="H8" s="35"/>
      <c r="I8" s="35"/>
      <c r="J8" s="35"/>
      <c r="K8" s="35"/>
      <c r="L8" s="52"/>
      <c r="S8" s="35"/>
      <c r="T8" s="35"/>
      <c r="U8" s="35"/>
      <c r="V8" s="35"/>
      <c r="W8" s="35"/>
      <c r="X8" s="35"/>
      <c r="Y8" s="35"/>
      <c r="Z8" s="35"/>
      <c r="AA8" s="35"/>
      <c r="AB8" s="35"/>
      <c r="AC8" s="35"/>
      <c r="AD8" s="35"/>
      <c r="AE8" s="35"/>
    </row>
    <row r="9" spans="1:46" s="2" customFormat="1" ht="16.5" customHeight="1">
      <c r="A9" s="35"/>
      <c r="B9" s="40"/>
      <c r="C9" s="35"/>
      <c r="D9" s="35"/>
      <c r="E9" s="322" t="s">
        <v>113</v>
      </c>
      <c r="F9" s="323"/>
      <c r="G9" s="323"/>
      <c r="H9" s="323"/>
      <c r="I9" s="35"/>
      <c r="J9" s="35"/>
      <c r="K9" s="35"/>
      <c r="L9" s="52"/>
      <c r="S9" s="35"/>
      <c r="T9" s="35"/>
      <c r="U9" s="35"/>
      <c r="V9" s="35"/>
      <c r="W9" s="35"/>
      <c r="X9" s="35"/>
      <c r="Y9" s="35"/>
      <c r="Z9" s="35"/>
      <c r="AA9" s="35"/>
      <c r="AB9" s="35"/>
      <c r="AC9" s="35"/>
      <c r="AD9" s="35"/>
      <c r="AE9" s="35"/>
    </row>
    <row r="10" spans="1:46" s="2" customFormat="1" ht="11.25">
      <c r="A10" s="35"/>
      <c r="B10" s="40"/>
      <c r="C10" s="35"/>
      <c r="D10" s="35"/>
      <c r="E10" s="35"/>
      <c r="F10" s="35"/>
      <c r="G10" s="35"/>
      <c r="H10" s="35"/>
      <c r="I10" s="35"/>
      <c r="J10" s="35"/>
      <c r="K10" s="35"/>
      <c r="L10" s="52"/>
      <c r="S10" s="35"/>
      <c r="T10" s="35"/>
      <c r="U10" s="35"/>
      <c r="V10" s="35"/>
      <c r="W10" s="35"/>
      <c r="X10" s="35"/>
      <c r="Y10" s="35"/>
      <c r="Z10" s="35"/>
      <c r="AA10" s="35"/>
      <c r="AB10" s="35"/>
      <c r="AC10" s="35"/>
      <c r="AD10" s="35"/>
      <c r="AE10" s="35"/>
    </row>
    <row r="11" spans="1:46" s="2" customFormat="1" ht="12" customHeight="1">
      <c r="A11" s="35"/>
      <c r="B11" s="40"/>
      <c r="C11" s="35"/>
      <c r="D11" s="120" t="s">
        <v>18</v>
      </c>
      <c r="E11" s="35"/>
      <c r="F11" s="111" t="s">
        <v>19</v>
      </c>
      <c r="G11" s="35"/>
      <c r="H11" s="35"/>
      <c r="I11" s="120" t="s">
        <v>20</v>
      </c>
      <c r="J11" s="111" t="s">
        <v>1</v>
      </c>
      <c r="K11" s="35"/>
      <c r="L11" s="52"/>
      <c r="S11" s="35"/>
      <c r="T11" s="35"/>
      <c r="U11" s="35"/>
      <c r="V11" s="35"/>
      <c r="W11" s="35"/>
      <c r="X11" s="35"/>
      <c r="Y11" s="35"/>
      <c r="Z11" s="35"/>
      <c r="AA11" s="35"/>
      <c r="AB11" s="35"/>
      <c r="AC11" s="35"/>
      <c r="AD11" s="35"/>
      <c r="AE11" s="35"/>
    </row>
    <row r="12" spans="1:46" s="2" customFormat="1" ht="12" customHeight="1">
      <c r="A12" s="35"/>
      <c r="B12" s="40"/>
      <c r="C12" s="35"/>
      <c r="D12" s="120" t="s">
        <v>21</v>
      </c>
      <c r="E12" s="35"/>
      <c r="F12" s="111" t="s">
        <v>22</v>
      </c>
      <c r="G12" s="35"/>
      <c r="H12" s="35"/>
      <c r="I12" s="120" t="s">
        <v>23</v>
      </c>
      <c r="J12" s="121" t="str">
        <f>'Rekapitulace stavby'!AN8</f>
        <v>27. 5. 2024</v>
      </c>
      <c r="K12" s="35"/>
      <c r="L12" s="52"/>
      <c r="S12" s="35"/>
      <c r="T12" s="35"/>
      <c r="U12" s="35"/>
      <c r="V12" s="35"/>
      <c r="W12" s="35"/>
      <c r="X12" s="35"/>
      <c r="Y12" s="35"/>
      <c r="Z12" s="35"/>
      <c r="AA12" s="35"/>
      <c r="AB12" s="35"/>
      <c r="AC12" s="35"/>
      <c r="AD12" s="35"/>
      <c r="AE12" s="35"/>
    </row>
    <row r="13" spans="1:46" s="2" customFormat="1" ht="10.9" customHeight="1">
      <c r="A13" s="35"/>
      <c r="B13" s="40"/>
      <c r="C13" s="35"/>
      <c r="D13" s="35"/>
      <c r="E13" s="35"/>
      <c r="F13" s="35"/>
      <c r="G13" s="35"/>
      <c r="H13" s="35"/>
      <c r="I13" s="35"/>
      <c r="J13" s="35"/>
      <c r="K13" s="35"/>
      <c r="L13" s="52"/>
      <c r="S13" s="35"/>
      <c r="T13" s="35"/>
      <c r="U13" s="35"/>
      <c r="V13" s="35"/>
      <c r="W13" s="35"/>
      <c r="X13" s="35"/>
      <c r="Y13" s="35"/>
      <c r="Z13" s="35"/>
      <c r="AA13" s="35"/>
      <c r="AB13" s="35"/>
      <c r="AC13" s="35"/>
      <c r="AD13" s="35"/>
      <c r="AE13" s="35"/>
    </row>
    <row r="14" spans="1:46" s="2" customFormat="1" ht="12" customHeight="1">
      <c r="A14" s="35"/>
      <c r="B14" s="40"/>
      <c r="C14" s="35"/>
      <c r="D14" s="120" t="s">
        <v>25</v>
      </c>
      <c r="E14" s="35"/>
      <c r="F14" s="35"/>
      <c r="G14" s="35"/>
      <c r="H14" s="35"/>
      <c r="I14" s="120" t="s">
        <v>26</v>
      </c>
      <c r="J14" s="111" t="s">
        <v>1</v>
      </c>
      <c r="K14" s="35"/>
      <c r="L14" s="52"/>
      <c r="S14" s="35"/>
      <c r="T14" s="35"/>
      <c r="U14" s="35"/>
      <c r="V14" s="35"/>
      <c r="W14" s="35"/>
      <c r="X14" s="35"/>
      <c r="Y14" s="35"/>
      <c r="Z14" s="35"/>
      <c r="AA14" s="35"/>
      <c r="AB14" s="35"/>
      <c r="AC14" s="35"/>
      <c r="AD14" s="35"/>
      <c r="AE14" s="35"/>
    </row>
    <row r="15" spans="1:46" s="2" customFormat="1" ht="18" customHeight="1">
      <c r="A15" s="35"/>
      <c r="B15" s="40"/>
      <c r="C15" s="35"/>
      <c r="D15" s="35"/>
      <c r="E15" s="111" t="s">
        <v>114</v>
      </c>
      <c r="F15" s="35"/>
      <c r="G15" s="35"/>
      <c r="H15" s="35"/>
      <c r="I15" s="120" t="s">
        <v>28</v>
      </c>
      <c r="J15" s="111" t="s">
        <v>1</v>
      </c>
      <c r="K15" s="35"/>
      <c r="L15" s="52"/>
      <c r="S15" s="35"/>
      <c r="T15" s="35"/>
      <c r="U15" s="35"/>
      <c r="V15" s="35"/>
      <c r="W15" s="35"/>
      <c r="X15" s="35"/>
      <c r="Y15" s="35"/>
      <c r="Z15" s="35"/>
      <c r="AA15" s="35"/>
      <c r="AB15" s="35"/>
      <c r="AC15" s="35"/>
      <c r="AD15" s="35"/>
      <c r="AE15" s="35"/>
    </row>
    <row r="16" spans="1:46" s="2" customFormat="1" ht="6.95" customHeight="1">
      <c r="A16" s="35"/>
      <c r="B16" s="40"/>
      <c r="C16" s="35"/>
      <c r="D16" s="35"/>
      <c r="E16" s="35"/>
      <c r="F16" s="35"/>
      <c r="G16" s="35"/>
      <c r="H16" s="35"/>
      <c r="I16" s="35"/>
      <c r="J16" s="35"/>
      <c r="K16" s="35"/>
      <c r="L16" s="52"/>
      <c r="S16" s="35"/>
      <c r="T16" s="35"/>
      <c r="U16" s="35"/>
      <c r="V16" s="35"/>
      <c r="W16" s="35"/>
      <c r="X16" s="35"/>
      <c r="Y16" s="35"/>
      <c r="Z16" s="35"/>
      <c r="AA16" s="35"/>
      <c r="AB16" s="35"/>
      <c r="AC16" s="35"/>
      <c r="AD16" s="35"/>
      <c r="AE16" s="35"/>
    </row>
    <row r="17" spans="1:31" s="2" customFormat="1" ht="12" customHeight="1">
      <c r="A17" s="35"/>
      <c r="B17" s="40"/>
      <c r="C17" s="35"/>
      <c r="D17" s="120" t="s">
        <v>29</v>
      </c>
      <c r="E17" s="35"/>
      <c r="F17" s="35"/>
      <c r="G17" s="35"/>
      <c r="H17" s="35"/>
      <c r="I17" s="120" t="s">
        <v>26</v>
      </c>
      <c r="J17" s="31" t="str">
        <f>'Rekapitulace stavby'!AN13</f>
        <v>Vyplň údaj</v>
      </c>
      <c r="K17" s="35"/>
      <c r="L17" s="52"/>
      <c r="S17" s="35"/>
      <c r="T17" s="35"/>
      <c r="U17" s="35"/>
      <c r="V17" s="35"/>
      <c r="W17" s="35"/>
      <c r="X17" s="35"/>
      <c r="Y17" s="35"/>
      <c r="Z17" s="35"/>
      <c r="AA17" s="35"/>
      <c r="AB17" s="35"/>
      <c r="AC17" s="35"/>
      <c r="AD17" s="35"/>
      <c r="AE17" s="35"/>
    </row>
    <row r="18" spans="1:31" s="2" customFormat="1" ht="18" customHeight="1">
      <c r="A18" s="35"/>
      <c r="B18" s="40"/>
      <c r="C18" s="35"/>
      <c r="D18" s="35"/>
      <c r="E18" s="324" t="str">
        <f>'Rekapitulace stavby'!E14</f>
        <v>Vyplň údaj</v>
      </c>
      <c r="F18" s="325"/>
      <c r="G18" s="325"/>
      <c r="H18" s="325"/>
      <c r="I18" s="120" t="s">
        <v>28</v>
      </c>
      <c r="J18" s="31" t="str">
        <f>'Rekapitulace stavby'!AN14</f>
        <v>Vyplň údaj</v>
      </c>
      <c r="K18" s="35"/>
      <c r="L18" s="52"/>
      <c r="S18" s="35"/>
      <c r="T18" s="35"/>
      <c r="U18" s="35"/>
      <c r="V18" s="35"/>
      <c r="W18" s="35"/>
      <c r="X18" s="35"/>
      <c r="Y18" s="35"/>
      <c r="Z18" s="35"/>
      <c r="AA18" s="35"/>
      <c r="AB18" s="35"/>
      <c r="AC18" s="35"/>
      <c r="AD18" s="35"/>
      <c r="AE18" s="35"/>
    </row>
    <row r="19" spans="1:31" s="2" customFormat="1" ht="6.95" customHeight="1">
      <c r="A19" s="35"/>
      <c r="B19" s="40"/>
      <c r="C19" s="35"/>
      <c r="D19" s="35"/>
      <c r="E19" s="35"/>
      <c r="F19" s="35"/>
      <c r="G19" s="35"/>
      <c r="H19" s="35"/>
      <c r="I19" s="35"/>
      <c r="J19" s="35"/>
      <c r="K19" s="35"/>
      <c r="L19" s="52"/>
      <c r="S19" s="35"/>
      <c r="T19" s="35"/>
      <c r="U19" s="35"/>
      <c r="V19" s="35"/>
      <c r="W19" s="35"/>
      <c r="X19" s="35"/>
      <c r="Y19" s="35"/>
      <c r="Z19" s="35"/>
      <c r="AA19" s="35"/>
      <c r="AB19" s="35"/>
      <c r="AC19" s="35"/>
      <c r="AD19" s="35"/>
      <c r="AE19" s="35"/>
    </row>
    <row r="20" spans="1:31" s="2" customFormat="1" ht="12" customHeight="1">
      <c r="A20" s="35"/>
      <c r="B20" s="40"/>
      <c r="C20" s="35"/>
      <c r="D20" s="120" t="s">
        <v>31</v>
      </c>
      <c r="E20" s="35"/>
      <c r="F20" s="35"/>
      <c r="G20" s="35"/>
      <c r="H20" s="35"/>
      <c r="I20" s="120" t="s">
        <v>26</v>
      </c>
      <c r="J20" s="111" t="s">
        <v>1</v>
      </c>
      <c r="K20" s="35"/>
      <c r="L20" s="52"/>
      <c r="S20" s="35"/>
      <c r="T20" s="35"/>
      <c r="U20" s="35"/>
      <c r="V20" s="35"/>
      <c r="W20" s="35"/>
      <c r="X20" s="35"/>
      <c r="Y20" s="35"/>
      <c r="Z20" s="35"/>
      <c r="AA20" s="35"/>
      <c r="AB20" s="35"/>
      <c r="AC20" s="35"/>
      <c r="AD20" s="35"/>
      <c r="AE20" s="35"/>
    </row>
    <row r="21" spans="1:31" s="2" customFormat="1" ht="18" customHeight="1">
      <c r="A21" s="35"/>
      <c r="B21" s="40"/>
      <c r="C21" s="35"/>
      <c r="D21" s="35"/>
      <c r="E21" s="111" t="s">
        <v>32</v>
      </c>
      <c r="F21" s="35"/>
      <c r="G21" s="35"/>
      <c r="H21" s="35"/>
      <c r="I21" s="120" t="s">
        <v>28</v>
      </c>
      <c r="J21" s="111" t="s">
        <v>1</v>
      </c>
      <c r="K21" s="35"/>
      <c r="L21" s="52"/>
      <c r="S21" s="35"/>
      <c r="T21" s="35"/>
      <c r="U21" s="35"/>
      <c r="V21" s="35"/>
      <c r="W21" s="35"/>
      <c r="X21" s="35"/>
      <c r="Y21" s="35"/>
      <c r="Z21" s="35"/>
      <c r="AA21" s="35"/>
      <c r="AB21" s="35"/>
      <c r="AC21" s="35"/>
      <c r="AD21" s="35"/>
      <c r="AE21" s="35"/>
    </row>
    <row r="22" spans="1:31" s="2" customFormat="1" ht="6.95" customHeight="1">
      <c r="A22" s="35"/>
      <c r="B22" s="40"/>
      <c r="C22" s="35"/>
      <c r="D22" s="35"/>
      <c r="E22" s="35"/>
      <c r="F22" s="35"/>
      <c r="G22" s="35"/>
      <c r="H22" s="35"/>
      <c r="I22" s="35"/>
      <c r="J22" s="35"/>
      <c r="K22" s="35"/>
      <c r="L22" s="52"/>
      <c r="S22" s="35"/>
      <c r="T22" s="35"/>
      <c r="U22" s="35"/>
      <c r="V22" s="35"/>
      <c r="W22" s="35"/>
      <c r="X22" s="35"/>
      <c r="Y22" s="35"/>
      <c r="Z22" s="35"/>
      <c r="AA22" s="35"/>
      <c r="AB22" s="35"/>
      <c r="AC22" s="35"/>
      <c r="AD22" s="35"/>
      <c r="AE22" s="35"/>
    </row>
    <row r="23" spans="1:31" s="2" customFormat="1" ht="12" customHeight="1">
      <c r="A23" s="35"/>
      <c r="B23" s="40"/>
      <c r="C23" s="35"/>
      <c r="D23" s="120" t="s">
        <v>34</v>
      </c>
      <c r="E23" s="35"/>
      <c r="F23" s="35"/>
      <c r="G23" s="35"/>
      <c r="H23" s="35"/>
      <c r="I23" s="120" t="s">
        <v>26</v>
      </c>
      <c r="J23" s="111" t="str">
        <f>IF('Rekapitulace stavby'!AN19="","",'Rekapitulace stavby'!AN19)</f>
        <v/>
      </c>
      <c r="K23" s="35"/>
      <c r="L23" s="52"/>
      <c r="S23" s="35"/>
      <c r="T23" s="35"/>
      <c r="U23" s="35"/>
      <c r="V23" s="35"/>
      <c r="W23" s="35"/>
      <c r="X23" s="35"/>
      <c r="Y23" s="35"/>
      <c r="Z23" s="35"/>
      <c r="AA23" s="35"/>
      <c r="AB23" s="35"/>
      <c r="AC23" s="35"/>
      <c r="AD23" s="35"/>
      <c r="AE23" s="35"/>
    </row>
    <row r="24" spans="1:31" s="2" customFormat="1" ht="18" customHeight="1">
      <c r="A24" s="35"/>
      <c r="B24" s="40"/>
      <c r="C24" s="35"/>
      <c r="D24" s="35"/>
      <c r="E24" s="111" t="str">
        <f>IF('Rekapitulace stavby'!E20="","",'Rekapitulace stavby'!E20)</f>
        <v xml:space="preserve"> </v>
      </c>
      <c r="F24" s="35"/>
      <c r="G24" s="35"/>
      <c r="H24" s="35"/>
      <c r="I24" s="120" t="s">
        <v>28</v>
      </c>
      <c r="J24" s="111" t="str">
        <f>IF('Rekapitulace stavby'!AN20="","",'Rekapitulace stavby'!AN20)</f>
        <v/>
      </c>
      <c r="K24" s="35"/>
      <c r="L24" s="52"/>
      <c r="S24" s="35"/>
      <c r="T24" s="35"/>
      <c r="U24" s="35"/>
      <c r="V24" s="35"/>
      <c r="W24" s="35"/>
      <c r="X24" s="35"/>
      <c r="Y24" s="35"/>
      <c r="Z24" s="35"/>
      <c r="AA24" s="35"/>
      <c r="AB24" s="35"/>
      <c r="AC24" s="35"/>
      <c r="AD24" s="35"/>
      <c r="AE24" s="35"/>
    </row>
    <row r="25" spans="1:31" s="2" customFormat="1" ht="6.95" customHeight="1">
      <c r="A25" s="35"/>
      <c r="B25" s="40"/>
      <c r="C25" s="35"/>
      <c r="D25" s="35"/>
      <c r="E25" s="35"/>
      <c r="F25" s="35"/>
      <c r="G25" s="35"/>
      <c r="H25" s="35"/>
      <c r="I25" s="35"/>
      <c r="J25" s="35"/>
      <c r="K25" s="35"/>
      <c r="L25" s="52"/>
      <c r="S25" s="35"/>
      <c r="T25" s="35"/>
      <c r="U25" s="35"/>
      <c r="V25" s="35"/>
      <c r="W25" s="35"/>
      <c r="X25" s="35"/>
      <c r="Y25" s="35"/>
      <c r="Z25" s="35"/>
      <c r="AA25" s="35"/>
      <c r="AB25" s="35"/>
      <c r="AC25" s="35"/>
      <c r="AD25" s="35"/>
      <c r="AE25" s="35"/>
    </row>
    <row r="26" spans="1:31" s="2" customFormat="1" ht="12" customHeight="1">
      <c r="A26" s="35"/>
      <c r="B26" s="40"/>
      <c r="C26" s="35"/>
      <c r="D26" s="120" t="s">
        <v>35</v>
      </c>
      <c r="E26" s="35"/>
      <c r="F26" s="35"/>
      <c r="G26" s="35"/>
      <c r="H26" s="35"/>
      <c r="I26" s="35"/>
      <c r="J26" s="35"/>
      <c r="K26" s="35"/>
      <c r="L26" s="52"/>
      <c r="S26" s="35"/>
      <c r="T26" s="35"/>
      <c r="U26" s="35"/>
      <c r="V26" s="35"/>
      <c r="W26" s="35"/>
      <c r="X26" s="35"/>
      <c r="Y26" s="35"/>
      <c r="Z26" s="35"/>
      <c r="AA26" s="35"/>
      <c r="AB26" s="35"/>
      <c r="AC26" s="35"/>
      <c r="AD26" s="35"/>
      <c r="AE26" s="35"/>
    </row>
    <row r="27" spans="1:31" s="8" customFormat="1" ht="16.5" customHeight="1">
      <c r="A27" s="122"/>
      <c r="B27" s="123"/>
      <c r="C27" s="122"/>
      <c r="D27" s="122"/>
      <c r="E27" s="326" t="s">
        <v>1</v>
      </c>
      <c r="F27" s="326"/>
      <c r="G27" s="326"/>
      <c r="H27" s="326"/>
      <c r="I27" s="122"/>
      <c r="J27" s="122"/>
      <c r="K27" s="122"/>
      <c r="L27" s="124"/>
      <c r="S27" s="122"/>
      <c r="T27" s="122"/>
      <c r="U27" s="122"/>
      <c r="V27" s="122"/>
      <c r="W27" s="122"/>
      <c r="X27" s="122"/>
      <c r="Y27" s="122"/>
      <c r="Z27" s="122"/>
      <c r="AA27" s="122"/>
      <c r="AB27" s="122"/>
      <c r="AC27" s="122"/>
      <c r="AD27" s="122"/>
      <c r="AE27" s="122"/>
    </row>
    <row r="28" spans="1:31" s="2" customFormat="1" ht="6.95" customHeight="1">
      <c r="A28" s="35"/>
      <c r="B28" s="40"/>
      <c r="C28" s="35"/>
      <c r="D28" s="35"/>
      <c r="E28" s="35"/>
      <c r="F28" s="35"/>
      <c r="G28" s="35"/>
      <c r="H28" s="35"/>
      <c r="I28" s="35"/>
      <c r="J28" s="35"/>
      <c r="K28" s="35"/>
      <c r="L28" s="52"/>
      <c r="S28" s="35"/>
      <c r="T28" s="35"/>
      <c r="U28" s="35"/>
      <c r="V28" s="35"/>
      <c r="W28" s="35"/>
      <c r="X28" s="35"/>
      <c r="Y28" s="35"/>
      <c r="Z28" s="35"/>
      <c r="AA28" s="35"/>
      <c r="AB28" s="35"/>
      <c r="AC28" s="35"/>
      <c r="AD28" s="35"/>
      <c r="AE28" s="35"/>
    </row>
    <row r="29" spans="1:31" s="2" customFormat="1" ht="6.95" customHeight="1">
      <c r="A29" s="35"/>
      <c r="B29" s="40"/>
      <c r="C29" s="35"/>
      <c r="D29" s="125"/>
      <c r="E29" s="125"/>
      <c r="F29" s="125"/>
      <c r="G29" s="125"/>
      <c r="H29" s="125"/>
      <c r="I29" s="125"/>
      <c r="J29" s="125"/>
      <c r="K29" s="125"/>
      <c r="L29" s="52"/>
      <c r="S29" s="35"/>
      <c r="T29" s="35"/>
      <c r="U29" s="35"/>
      <c r="V29" s="35"/>
      <c r="W29" s="35"/>
      <c r="X29" s="35"/>
      <c r="Y29" s="35"/>
      <c r="Z29" s="35"/>
      <c r="AA29" s="35"/>
      <c r="AB29" s="35"/>
      <c r="AC29" s="35"/>
      <c r="AD29" s="35"/>
      <c r="AE29" s="35"/>
    </row>
    <row r="30" spans="1:31" s="2" customFormat="1" ht="25.35" customHeight="1">
      <c r="A30" s="35"/>
      <c r="B30" s="40"/>
      <c r="C30" s="35"/>
      <c r="D30" s="126" t="s">
        <v>36</v>
      </c>
      <c r="E30" s="35"/>
      <c r="F30" s="35"/>
      <c r="G30" s="35"/>
      <c r="H30" s="35"/>
      <c r="I30" s="35"/>
      <c r="J30" s="127">
        <f>ROUND(J141, 2)</f>
        <v>0</v>
      </c>
      <c r="K30" s="35"/>
      <c r="L30" s="52"/>
      <c r="S30" s="35"/>
      <c r="T30" s="35"/>
      <c r="U30" s="35"/>
      <c r="V30" s="35"/>
      <c r="W30" s="35"/>
      <c r="X30" s="35"/>
      <c r="Y30" s="35"/>
      <c r="Z30" s="35"/>
      <c r="AA30" s="35"/>
      <c r="AB30" s="35"/>
      <c r="AC30" s="35"/>
      <c r="AD30" s="35"/>
      <c r="AE30" s="35"/>
    </row>
    <row r="31" spans="1:31" s="2" customFormat="1" ht="6.95" customHeight="1">
      <c r="A31" s="35"/>
      <c r="B31" s="40"/>
      <c r="C31" s="35"/>
      <c r="D31" s="125"/>
      <c r="E31" s="125"/>
      <c r="F31" s="125"/>
      <c r="G31" s="125"/>
      <c r="H31" s="125"/>
      <c r="I31" s="125"/>
      <c r="J31" s="125"/>
      <c r="K31" s="125"/>
      <c r="L31" s="52"/>
      <c r="S31" s="35"/>
      <c r="T31" s="35"/>
      <c r="U31" s="35"/>
      <c r="V31" s="35"/>
      <c r="W31" s="35"/>
      <c r="X31" s="35"/>
      <c r="Y31" s="35"/>
      <c r="Z31" s="35"/>
      <c r="AA31" s="35"/>
      <c r="AB31" s="35"/>
      <c r="AC31" s="35"/>
      <c r="AD31" s="35"/>
      <c r="AE31" s="35"/>
    </row>
    <row r="32" spans="1:31" s="2" customFormat="1" ht="14.45" customHeight="1">
      <c r="A32" s="35"/>
      <c r="B32" s="40"/>
      <c r="C32" s="35"/>
      <c r="D32" s="35"/>
      <c r="E32" s="35"/>
      <c r="F32" s="128" t="s">
        <v>38</v>
      </c>
      <c r="G32" s="35"/>
      <c r="H32" s="35"/>
      <c r="I32" s="128" t="s">
        <v>37</v>
      </c>
      <c r="J32" s="128" t="s">
        <v>39</v>
      </c>
      <c r="K32" s="35"/>
      <c r="L32" s="52"/>
      <c r="S32" s="35"/>
      <c r="T32" s="35"/>
      <c r="U32" s="35"/>
      <c r="V32" s="35"/>
      <c r="W32" s="35"/>
      <c r="X32" s="35"/>
      <c r="Y32" s="35"/>
      <c r="Z32" s="35"/>
      <c r="AA32" s="35"/>
      <c r="AB32" s="35"/>
      <c r="AC32" s="35"/>
      <c r="AD32" s="35"/>
      <c r="AE32" s="35"/>
    </row>
    <row r="33" spans="1:31" s="2" customFormat="1" ht="14.45" customHeight="1">
      <c r="A33" s="35"/>
      <c r="B33" s="40"/>
      <c r="C33" s="35"/>
      <c r="D33" s="129" t="s">
        <v>40</v>
      </c>
      <c r="E33" s="120" t="s">
        <v>41</v>
      </c>
      <c r="F33" s="130">
        <f>ROUND((SUM(BE141:BE2198)),  2)</f>
        <v>0</v>
      </c>
      <c r="G33" s="35"/>
      <c r="H33" s="35"/>
      <c r="I33" s="131">
        <v>0.21</v>
      </c>
      <c r="J33" s="130">
        <f>ROUND(((SUM(BE141:BE2198))*I33),  2)</f>
        <v>0</v>
      </c>
      <c r="K33" s="35"/>
      <c r="L33" s="52"/>
      <c r="S33" s="35"/>
      <c r="T33" s="35"/>
      <c r="U33" s="35"/>
      <c r="V33" s="35"/>
      <c r="W33" s="35"/>
      <c r="X33" s="35"/>
      <c r="Y33" s="35"/>
      <c r="Z33" s="35"/>
      <c r="AA33" s="35"/>
      <c r="AB33" s="35"/>
      <c r="AC33" s="35"/>
      <c r="AD33" s="35"/>
      <c r="AE33" s="35"/>
    </row>
    <row r="34" spans="1:31" s="2" customFormat="1" ht="14.45" customHeight="1">
      <c r="A34" s="35"/>
      <c r="B34" s="40"/>
      <c r="C34" s="35"/>
      <c r="D34" s="35"/>
      <c r="E34" s="120" t="s">
        <v>42</v>
      </c>
      <c r="F34" s="130">
        <f>ROUND((SUM(BF141:BF2198)),  2)</f>
        <v>0</v>
      </c>
      <c r="G34" s="35"/>
      <c r="H34" s="35"/>
      <c r="I34" s="131">
        <v>0.12</v>
      </c>
      <c r="J34" s="130">
        <f>ROUND(((SUM(BF141:BF2198))*I34),  2)</f>
        <v>0</v>
      </c>
      <c r="K34" s="35"/>
      <c r="L34" s="52"/>
      <c r="S34" s="35"/>
      <c r="T34" s="35"/>
      <c r="U34" s="35"/>
      <c r="V34" s="35"/>
      <c r="W34" s="35"/>
      <c r="X34" s="35"/>
      <c r="Y34" s="35"/>
      <c r="Z34" s="35"/>
      <c r="AA34" s="35"/>
      <c r="AB34" s="35"/>
      <c r="AC34" s="35"/>
      <c r="AD34" s="35"/>
      <c r="AE34" s="35"/>
    </row>
    <row r="35" spans="1:31" s="2" customFormat="1" ht="14.45" hidden="1" customHeight="1">
      <c r="A35" s="35"/>
      <c r="B35" s="40"/>
      <c r="C35" s="35"/>
      <c r="D35" s="35"/>
      <c r="E35" s="120" t="s">
        <v>43</v>
      </c>
      <c r="F35" s="130">
        <f>ROUND((SUM(BG141:BG2198)),  2)</f>
        <v>0</v>
      </c>
      <c r="G35" s="35"/>
      <c r="H35" s="35"/>
      <c r="I35" s="131">
        <v>0.21</v>
      </c>
      <c r="J35" s="130">
        <f>0</f>
        <v>0</v>
      </c>
      <c r="K35" s="35"/>
      <c r="L35" s="52"/>
      <c r="S35" s="35"/>
      <c r="T35" s="35"/>
      <c r="U35" s="35"/>
      <c r="V35" s="35"/>
      <c r="W35" s="35"/>
      <c r="X35" s="35"/>
      <c r="Y35" s="35"/>
      <c r="Z35" s="35"/>
      <c r="AA35" s="35"/>
      <c r="AB35" s="35"/>
      <c r="AC35" s="35"/>
      <c r="AD35" s="35"/>
      <c r="AE35" s="35"/>
    </row>
    <row r="36" spans="1:31" s="2" customFormat="1" ht="14.45" hidden="1" customHeight="1">
      <c r="A36" s="35"/>
      <c r="B36" s="40"/>
      <c r="C36" s="35"/>
      <c r="D36" s="35"/>
      <c r="E36" s="120" t="s">
        <v>44</v>
      </c>
      <c r="F36" s="130">
        <f>ROUND((SUM(BH141:BH2198)),  2)</f>
        <v>0</v>
      </c>
      <c r="G36" s="35"/>
      <c r="H36" s="35"/>
      <c r="I36" s="131">
        <v>0.12</v>
      </c>
      <c r="J36" s="130">
        <f>0</f>
        <v>0</v>
      </c>
      <c r="K36" s="35"/>
      <c r="L36" s="52"/>
      <c r="S36" s="35"/>
      <c r="T36" s="35"/>
      <c r="U36" s="35"/>
      <c r="V36" s="35"/>
      <c r="W36" s="35"/>
      <c r="X36" s="35"/>
      <c r="Y36" s="35"/>
      <c r="Z36" s="35"/>
      <c r="AA36" s="35"/>
      <c r="AB36" s="35"/>
      <c r="AC36" s="35"/>
      <c r="AD36" s="35"/>
      <c r="AE36" s="35"/>
    </row>
    <row r="37" spans="1:31" s="2" customFormat="1" ht="14.45" hidden="1" customHeight="1">
      <c r="A37" s="35"/>
      <c r="B37" s="40"/>
      <c r="C37" s="35"/>
      <c r="D37" s="35"/>
      <c r="E37" s="120" t="s">
        <v>45</v>
      </c>
      <c r="F37" s="130">
        <f>ROUND((SUM(BI141:BI2198)),  2)</f>
        <v>0</v>
      </c>
      <c r="G37" s="35"/>
      <c r="H37" s="35"/>
      <c r="I37" s="131">
        <v>0</v>
      </c>
      <c r="J37" s="130">
        <f>0</f>
        <v>0</v>
      </c>
      <c r="K37" s="35"/>
      <c r="L37" s="52"/>
      <c r="S37" s="35"/>
      <c r="T37" s="35"/>
      <c r="U37" s="35"/>
      <c r="V37" s="35"/>
      <c r="W37" s="35"/>
      <c r="X37" s="35"/>
      <c r="Y37" s="35"/>
      <c r="Z37" s="35"/>
      <c r="AA37" s="35"/>
      <c r="AB37" s="35"/>
      <c r="AC37" s="35"/>
      <c r="AD37" s="35"/>
      <c r="AE37" s="35"/>
    </row>
    <row r="38" spans="1:31" s="2" customFormat="1" ht="6.95" customHeight="1">
      <c r="A38" s="35"/>
      <c r="B38" s="40"/>
      <c r="C38" s="35"/>
      <c r="D38" s="35"/>
      <c r="E38" s="35"/>
      <c r="F38" s="35"/>
      <c r="G38" s="35"/>
      <c r="H38" s="35"/>
      <c r="I38" s="35"/>
      <c r="J38" s="35"/>
      <c r="K38" s="35"/>
      <c r="L38" s="52"/>
      <c r="S38" s="35"/>
      <c r="T38" s="35"/>
      <c r="U38" s="35"/>
      <c r="V38" s="35"/>
      <c r="W38" s="35"/>
      <c r="X38" s="35"/>
      <c r="Y38" s="35"/>
      <c r="Z38" s="35"/>
      <c r="AA38" s="35"/>
      <c r="AB38" s="35"/>
      <c r="AC38" s="35"/>
      <c r="AD38" s="35"/>
      <c r="AE38" s="35"/>
    </row>
    <row r="39" spans="1:31" s="2" customFormat="1" ht="25.35" customHeight="1">
      <c r="A39" s="35"/>
      <c r="B39" s="40"/>
      <c r="C39" s="132"/>
      <c r="D39" s="133" t="s">
        <v>46</v>
      </c>
      <c r="E39" s="134"/>
      <c r="F39" s="134"/>
      <c r="G39" s="135" t="s">
        <v>47</v>
      </c>
      <c r="H39" s="136" t="s">
        <v>48</v>
      </c>
      <c r="I39" s="134"/>
      <c r="J39" s="137">
        <f>SUM(J30:J37)</f>
        <v>0</v>
      </c>
      <c r="K39" s="138"/>
      <c r="L39" s="52"/>
      <c r="S39" s="35"/>
      <c r="T39" s="35"/>
      <c r="U39" s="35"/>
      <c r="V39" s="35"/>
      <c r="W39" s="35"/>
      <c r="X39" s="35"/>
      <c r="Y39" s="35"/>
      <c r="Z39" s="35"/>
      <c r="AA39" s="35"/>
      <c r="AB39" s="35"/>
      <c r="AC39" s="35"/>
      <c r="AD39" s="35"/>
      <c r="AE39" s="35"/>
    </row>
    <row r="40" spans="1:31" s="2" customFormat="1" ht="14.45" customHeight="1">
      <c r="A40" s="35"/>
      <c r="B40" s="40"/>
      <c r="C40" s="35"/>
      <c r="D40" s="35"/>
      <c r="E40" s="35"/>
      <c r="F40" s="35"/>
      <c r="G40" s="35"/>
      <c r="H40" s="35"/>
      <c r="I40" s="35"/>
      <c r="J40" s="35"/>
      <c r="K40" s="35"/>
      <c r="L40" s="52"/>
      <c r="S40" s="35"/>
      <c r="T40" s="35"/>
      <c r="U40" s="35"/>
      <c r="V40" s="35"/>
      <c r="W40" s="35"/>
      <c r="X40" s="35"/>
      <c r="Y40" s="35"/>
      <c r="Z40" s="35"/>
      <c r="AA40" s="35"/>
      <c r="AB40" s="35"/>
      <c r="AC40" s="35"/>
      <c r="AD40" s="35"/>
      <c r="AE40" s="35"/>
    </row>
    <row r="41" spans="1:31" s="1" customFormat="1" ht="14.45" customHeight="1">
      <c r="B41" s="21"/>
      <c r="L41" s="21"/>
    </row>
    <row r="42" spans="1:31" s="1" customFormat="1" ht="14.45" customHeight="1">
      <c r="B42" s="21"/>
      <c r="L42" s="21"/>
    </row>
    <row r="43" spans="1:31" s="1" customFormat="1" ht="14.45" customHeight="1">
      <c r="B43" s="21"/>
      <c r="L43" s="21"/>
    </row>
    <row r="44" spans="1:31" s="1" customFormat="1" ht="14.45" customHeight="1">
      <c r="B44" s="21"/>
      <c r="L44" s="21"/>
    </row>
    <row r="45" spans="1:31" s="1" customFormat="1" ht="14.45" customHeight="1">
      <c r="B45" s="21"/>
      <c r="L45" s="21"/>
    </row>
    <row r="46" spans="1:31" s="1" customFormat="1" ht="14.45" customHeight="1">
      <c r="B46" s="21"/>
      <c r="L46" s="21"/>
    </row>
    <row r="47" spans="1:31" s="1" customFormat="1" ht="14.45" customHeight="1">
      <c r="B47" s="21"/>
      <c r="L47" s="21"/>
    </row>
    <row r="48" spans="1:31" s="1" customFormat="1" ht="14.45" customHeight="1">
      <c r="B48" s="21"/>
      <c r="L48" s="21"/>
    </row>
    <row r="49" spans="1:31" s="1" customFormat="1" ht="14.45" customHeight="1">
      <c r="B49" s="21"/>
      <c r="L49" s="21"/>
    </row>
    <row r="50" spans="1:31" s="2" customFormat="1" ht="14.45" customHeight="1">
      <c r="B50" s="52"/>
      <c r="D50" s="139" t="s">
        <v>49</v>
      </c>
      <c r="E50" s="140"/>
      <c r="F50" s="140"/>
      <c r="G50" s="139" t="s">
        <v>50</v>
      </c>
      <c r="H50" s="140"/>
      <c r="I50" s="140"/>
      <c r="J50" s="140"/>
      <c r="K50" s="140"/>
      <c r="L50" s="52"/>
    </row>
    <row r="51" spans="1:31" ht="11.25">
      <c r="B51" s="21"/>
      <c r="L51" s="21"/>
    </row>
    <row r="52" spans="1:31" ht="11.25">
      <c r="B52" s="21"/>
      <c r="L52" s="21"/>
    </row>
    <row r="53" spans="1:31" ht="11.25">
      <c r="B53" s="21"/>
      <c r="L53" s="21"/>
    </row>
    <row r="54" spans="1:31" ht="11.25">
      <c r="B54" s="21"/>
      <c r="L54" s="21"/>
    </row>
    <row r="55" spans="1:31" ht="11.25">
      <c r="B55" s="21"/>
      <c r="L55" s="21"/>
    </row>
    <row r="56" spans="1:31" ht="11.25">
      <c r="B56" s="21"/>
      <c r="L56" s="21"/>
    </row>
    <row r="57" spans="1:31" ht="11.25">
      <c r="B57" s="21"/>
      <c r="L57" s="21"/>
    </row>
    <row r="58" spans="1:31" ht="11.25">
      <c r="B58" s="21"/>
      <c r="L58" s="21"/>
    </row>
    <row r="59" spans="1:31" ht="11.25">
      <c r="B59" s="21"/>
      <c r="L59" s="21"/>
    </row>
    <row r="60" spans="1:31" ht="11.25">
      <c r="B60" s="21"/>
      <c r="L60" s="21"/>
    </row>
    <row r="61" spans="1:31" s="2" customFormat="1" ht="12.75">
      <c r="A61" s="35"/>
      <c r="B61" s="40"/>
      <c r="C61" s="35"/>
      <c r="D61" s="141" t="s">
        <v>51</v>
      </c>
      <c r="E61" s="142"/>
      <c r="F61" s="143" t="s">
        <v>52</v>
      </c>
      <c r="G61" s="141" t="s">
        <v>51</v>
      </c>
      <c r="H61" s="142"/>
      <c r="I61" s="142"/>
      <c r="J61" s="144" t="s">
        <v>52</v>
      </c>
      <c r="K61" s="142"/>
      <c r="L61" s="52"/>
      <c r="S61" s="35"/>
      <c r="T61" s="35"/>
      <c r="U61" s="35"/>
      <c r="V61" s="35"/>
      <c r="W61" s="35"/>
      <c r="X61" s="35"/>
      <c r="Y61" s="35"/>
      <c r="Z61" s="35"/>
      <c r="AA61" s="35"/>
      <c r="AB61" s="35"/>
      <c r="AC61" s="35"/>
      <c r="AD61" s="35"/>
      <c r="AE61" s="35"/>
    </row>
    <row r="62" spans="1:31" ht="11.25">
      <c r="B62" s="21"/>
      <c r="L62" s="21"/>
    </row>
    <row r="63" spans="1:31" ht="11.25">
      <c r="B63" s="21"/>
      <c r="L63" s="21"/>
    </row>
    <row r="64" spans="1:31" ht="11.25">
      <c r="B64" s="21"/>
      <c r="L64" s="21"/>
    </row>
    <row r="65" spans="1:31" s="2" customFormat="1" ht="12.75">
      <c r="A65" s="35"/>
      <c r="B65" s="40"/>
      <c r="C65" s="35"/>
      <c r="D65" s="139" t="s">
        <v>53</v>
      </c>
      <c r="E65" s="145"/>
      <c r="F65" s="145"/>
      <c r="G65" s="139" t="s">
        <v>54</v>
      </c>
      <c r="H65" s="145"/>
      <c r="I65" s="145"/>
      <c r="J65" s="145"/>
      <c r="K65" s="145"/>
      <c r="L65" s="52"/>
      <c r="S65" s="35"/>
      <c r="T65" s="35"/>
      <c r="U65" s="35"/>
      <c r="V65" s="35"/>
      <c r="W65" s="35"/>
      <c r="X65" s="35"/>
      <c r="Y65" s="35"/>
      <c r="Z65" s="35"/>
      <c r="AA65" s="35"/>
      <c r="AB65" s="35"/>
      <c r="AC65" s="35"/>
      <c r="AD65" s="35"/>
      <c r="AE65" s="35"/>
    </row>
    <row r="66" spans="1:31" ht="11.25">
      <c r="B66" s="21"/>
      <c r="L66" s="21"/>
    </row>
    <row r="67" spans="1:31" ht="11.25">
      <c r="B67" s="21"/>
      <c r="L67" s="21"/>
    </row>
    <row r="68" spans="1:31" ht="11.25">
      <c r="B68" s="21"/>
      <c r="L68" s="21"/>
    </row>
    <row r="69" spans="1:31" ht="11.25">
      <c r="B69" s="21"/>
      <c r="L69" s="21"/>
    </row>
    <row r="70" spans="1:31" ht="11.25">
      <c r="B70" s="21"/>
      <c r="L70" s="21"/>
    </row>
    <row r="71" spans="1:31" ht="11.25">
      <c r="B71" s="21"/>
      <c r="L71" s="21"/>
    </row>
    <row r="72" spans="1:31" ht="11.25">
      <c r="B72" s="21"/>
      <c r="L72" s="21"/>
    </row>
    <row r="73" spans="1:31" ht="11.25">
      <c r="B73" s="21"/>
      <c r="L73" s="21"/>
    </row>
    <row r="74" spans="1:31" ht="11.25">
      <c r="B74" s="21"/>
      <c r="L74" s="21"/>
    </row>
    <row r="75" spans="1:31" ht="11.25">
      <c r="B75" s="21"/>
      <c r="L75" s="21"/>
    </row>
    <row r="76" spans="1:31" s="2" customFormat="1" ht="12.75">
      <c r="A76" s="35"/>
      <c r="B76" s="40"/>
      <c r="C76" s="35"/>
      <c r="D76" s="141" t="s">
        <v>51</v>
      </c>
      <c r="E76" s="142"/>
      <c r="F76" s="143" t="s">
        <v>52</v>
      </c>
      <c r="G76" s="141" t="s">
        <v>51</v>
      </c>
      <c r="H76" s="142"/>
      <c r="I76" s="142"/>
      <c r="J76" s="144" t="s">
        <v>52</v>
      </c>
      <c r="K76" s="142"/>
      <c r="L76" s="52"/>
      <c r="S76" s="35"/>
      <c r="T76" s="35"/>
      <c r="U76" s="35"/>
      <c r="V76" s="35"/>
      <c r="W76" s="35"/>
      <c r="X76" s="35"/>
      <c r="Y76" s="35"/>
      <c r="Z76" s="35"/>
      <c r="AA76" s="35"/>
      <c r="AB76" s="35"/>
      <c r="AC76" s="35"/>
      <c r="AD76" s="35"/>
      <c r="AE76" s="35"/>
    </row>
    <row r="77" spans="1:31" s="2" customFormat="1" ht="14.45" customHeight="1">
      <c r="A77" s="35"/>
      <c r="B77" s="146"/>
      <c r="C77" s="147"/>
      <c r="D77" s="147"/>
      <c r="E77" s="147"/>
      <c r="F77" s="147"/>
      <c r="G77" s="147"/>
      <c r="H77" s="147"/>
      <c r="I77" s="147"/>
      <c r="J77" s="147"/>
      <c r="K77" s="147"/>
      <c r="L77" s="52"/>
      <c r="S77" s="35"/>
      <c r="T77" s="35"/>
      <c r="U77" s="35"/>
      <c r="V77" s="35"/>
      <c r="W77" s="35"/>
      <c r="X77" s="35"/>
      <c r="Y77" s="35"/>
      <c r="Z77" s="35"/>
      <c r="AA77" s="35"/>
      <c r="AB77" s="35"/>
      <c r="AC77" s="35"/>
      <c r="AD77" s="35"/>
      <c r="AE77" s="35"/>
    </row>
    <row r="81" spans="1:47" s="2" customFormat="1" ht="6.95" customHeight="1">
      <c r="A81" s="35"/>
      <c r="B81" s="148"/>
      <c r="C81" s="149"/>
      <c r="D81" s="149"/>
      <c r="E81" s="149"/>
      <c r="F81" s="149"/>
      <c r="G81" s="149"/>
      <c r="H81" s="149"/>
      <c r="I81" s="149"/>
      <c r="J81" s="149"/>
      <c r="K81" s="149"/>
      <c r="L81" s="52"/>
      <c r="S81" s="35"/>
      <c r="T81" s="35"/>
      <c r="U81" s="35"/>
      <c r="V81" s="35"/>
      <c r="W81" s="35"/>
      <c r="X81" s="35"/>
      <c r="Y81" s="35"/>
      <c r="Z81" s="35"/>
      <c r="AA81" s="35"/>
      <c r="AB81" s="35"/>
      <c r="AC81" s="35"/>
      <c r="AD81" s="35"/>
      <c r="AE81" s="35"/>
    </row>
    <row r="82" spans="1:47" s="2" customFormat="1" ht="24.95" customHeight="1">
      <c r="A82" s="35"/>
      <c r="B82" s="36"/>
      <c r="C82" s="24" t="s">
        <v>115</v>
      </c>
      <c r="D82" s="37"/>
      <c r="E82" s="37"/>
      <c r="F82" s="37"/>
      <c r="G82" s="37"/>
      <c r="H82" s="37"/>
      <c r="I82" s="37"/>
      <c r="J82" s="37"/>
      <c r="K82" s="37"/>
      <c r="L82" s="52"/>
      <c r="S82" s="35"/>
      <c r="T82" s="35"/>
      <c r="U82" s="35"/>
      <c r="V82" s="35"/>
      <c r="W82" s="35"/>
      <c r="X82" s="35"/>
      <c r="Y82" s="35"/>
      <c r="Z82" s="35"/>
      <c r="AA82" s="35"/>
      <c r="AB82" s="35"/>
      <c r="AC82" s="35"/>
      <c r="AD82" s="35"/>
      <c r="AE82" s="35"/>
    </row>
    <row r="83" spans="1:47" s="2" customFormat="1" ht="6.95" customHeight="1">
      <c r="A83" s="35"/>
      <c r="B83" s="36"/>
      <c r="C83" s="37"/>
      <c r="D83" s="37"/>
      <c r="E83" s="37"/>
      <c r="F83" s="37"/>
      <c r="G83" s="37"/>
      <c r="H83" s="37"/>
      <c r="I83" s="37"/>
      <c r="J83" s="37"/>
      <c r="K83" s="37"/>
      <c r="L83" s="52"/>
      <c r="S83" s="35"/>
      <c r="T83" s="35"/>
      <c r="U83" s="35"/>
      <c r="V83" s="35"/>
      <c r="W83" s="35"/>
      <c r="X83" s="35"/>
      <c r="Y83" s="35"/>
      <c r="Z83" s="35"/>
      <c r="AA83" s="35"/>
      <c r="AB83" s="35"/>
      <c r="AC83" s="35"/>
      <c r="AD83" s="35"/>
      <c r="AE83" s="35"/>
    </row>
    <row r="84" spans="1:47" s="2" customFormat="1" ht="12" customHeight="1">
      <c r="A84" s="35"/>
      <c r="B84" s="36"/>
      <c r="C84" s="30" t="s">
        <v>16</v>
      </c>
      <c r="D84" s="37"/>
      <c r="E84" s="37"/>
      <c r="F84" s="37"/>
      <c r="G84" s="37"/>
      <c r="H84" s="37"/>
      <c r="I84" s="37"/>
      <c r="J84" s="37"/>
      <c r="K84" s="37"/>
      <c r="L84" s="52"/>
      <c r="S84" s="35"/>
      <c r="T84" s="35"/>
      <c r="U84" s="35"/>
      <c r="V84" s="35"/>
      <c r="W84" s="35"/>
      <c r="X84" s="35"/>
      <c r="Y84" s="35"/>
      <c r="Z84" s="35"/>
      <c r="AA84" s="35"/>
      <c r="AB84" s="35"/>
      <c r="AC84" s="35"/>
      <c r="AD84" s="35"/>
      <c r="AE84" s="35"/>
    </row>
    <row r="85" spans="1:47" s="2" customFormat="1" ht="26.25" customHeight="1">
      <c r="A85" s="35"/>
      <c r="B85" s="36"/>
      <c r="C85" s="37"/>
      <c r="D85" s="37"/>
      <c r="E85" s="327" t="str">
        <f>E7</f>
        <v>Přístavba odborné učebny pro výuku přípravy pokrmů pro I. II. stupeň ZŠ Dub nad Moravou</v>
      </c>
      <c r="F85" s="328"/>
      <c r="G85" s="328"/>
      <c r="H85" s="328"/>
      <c r="I85" s="37"/>
      <c r="J85" s="37"/>
      <c r="K85" s="37"/>
      <c r="L85" s="52"/>
      <c r="S85" s="35"/>
      <c r="T85" s="35"/>
      <c r="U85" s="35"/>
      <c r="V85" s="35"/>
      <c r="W85" s="35"/>
      <c r="X85" s="35"/>
      <c r="Y85" s="35"/>
      <c r="Z85" s="35"/>
      <c r="AA85" s="35"/>
      <c r="AB85" s="35"/>
      <c r="AC85" s="35"/>
      <c r="AD85" s="35"/>
      <c r="AE85" s="35"/>
    </row>
    <row r="86" spans="1:47" s="2" customFormat="1" ht="12" customHeight="1">
      <c r="A86" s="35"/>
      <c r="B86" s="36"/>
      <c r="C86" s="30" t="s">
        <v>112</v>
      </c>
      <c r="D86" s="37"/>
      <c r="E86" s="37"/>
      <c r="F86" s="37"/>
      <c r="G86" s="37"/>
      <c r="H86" s="37"/>
      <c r="I86" s="37"/>
      <c r="J86" s="37"/>
      <c r="K86" s="37"/>
      <c r="L86" s="52"/>
      <c r="S86" s="35"/>
      <c r="T86" s="35"/>
      <c r="U86" s="35"/>
      <c r="V86" s="35"/>
      <c r="W86" s="35"/>
      <c r="X86" s="35"/>
      <c r="Y86" s="35"/>
      <c r="Z86" s="35"/>
      <c r="AA86" s="35"/>
      <c r="AB86" s="35"/>
      <c r="AC86" s="35"/>
      <c r="AD86" s="35"/>
      <c r="AE86" s="35"/>
    </row>
    <row r="87" spans="1:47" s="2" customFormat="1" ht="16.5" customHeight="1">
      <c r="A87" s="35"/>
      <c r="B87" s="36"/>
      <c r="C87" s="37"/>
      <c r="D87" s="37"/>
      <c r="E87" s="275" t="str">
        <f>E9</f>
        <v>D.1.1 - Architektonicko-stavební část</v>
      </c>
      <c r="F87" s="329"/>
      <c r="G87" s="329"/>
      <c r="H87" s="329"/>
      <c r="I87" s="37"/>
      <c r="J87" s="37"/>
      <c r="K87" s="37"/>
      <c r="L87" s="52"/>
      <c r="S87" s="35"/>
      <c r="T87" s="35"/>
      <c r="U87" s="35"/>
      <c r="V87" s="35"/>
      <c r="W87" s="35"/>
      <c r="X87" s="35"/>
      <c r="Y87" s="35"/>
      <c r="Z87" s="35"/>
      <c r="AA87" s="35"/>
      <c r="AB87" s="35"/>
      <c r="AC87" s="35"/>
      <c r="AD87" s="35"/>
      <c r="AE87" s="35"/>
    </row>
    <row r="88" spans="1:47" s="2" customFormat="1" ht="6.95" customHeight="1">
      <c r="A88" s="35"/>
      <c r="B88" s="36"/>
      <c r="C88" s="37"/>
      <c r="D88" s="37"/>
      <c r="E88" s="37"/>
      <c r="F88" s="37"/>
      <c r="G88" s="37"/>
      <c r="H88" s="37"/>
      <c r="I88" s="37"/>
      <c r="J88" s="37"/>
      <c r="K88" s="37"/>
      <c r="L88" s="52"/>
      <c r="S88" s="35"/>
      <c r="T88" s="35"/>
      <c r="U88" s="35"/>
      <c r="V88" s="35"/>
      <c r="W88" s="35"/>
      <c r="X88" s="35"/>
      <c r="Y88" s="35"/>
      <c r="Z88" s="35"/>
      <c r="AA88" s="35"/>
      <c r="AB88" s="35"/>
      <c r="AC88" s="35"/>
      <c r="AD88" s="35"/>
      <c r="AE88" s="35"/>
    </row>
    <row r="89" spans="1:47" s="2" customFormat="1" ht="12" customHeight="1">
      <c r="A89" s="35"/>
      <c r="B89" s="36"/>
      <c r="C89" s="30" t="s">
        <v>21</v>
      </c>
      <c r="D89" s="37"/>
      <c r="E89" s="37"/>
      <c r="F89" s="28" t="str">
        <f>F12</f>
        <v>Dub nad Moravou</v>
      </c>
      <c r="G89" s="37"/>
      <c r="H89" s="37"/>
      <c r="I89" s="30" t="s">
        <v>23</v>
      </c>
      <c r="J89" s="67" t="str">
        <f>IF(J12="","",J12)</f>
        <v>27. 5. 2024</v>
      </c>
      <c r="K89" s="37"/>
      <c r="L89" s="52"/>
      <c r="S89" s="35"/>
      <c r="T89" s="35"/>
      <c r="U89" s="35"/>
      <c r="V89" s="35"/>
      <c r="W89" s="35"/>
      <c r="X89" s="35"/>
      <c r="Y89" s="35"/>
      <c r="Z89" s="35"/>
      <c r="AA89" s="35"/>
      <c r="AB89" s="35"/>
      <c r="AC89" s="35"/>
      <c r="AD89" s="35"/>
      <c r="AE89" s="35"/>
    </row>
    <row r="90" spans="1:47" s="2" customFormat="1" ht="6.95" customHeight="1">
      <c r="A90" s="35"/>
      <c r="B90" s="36"/>
      <c r="C90" s="37"/>
      <c r="D90" s="37"/>
      <c r="E90" s="37"/>
      <c r="F90" s="37"/>
      <c r="G90" s="37"/>
      <c r="H90" s="37"/>
      <c r="I90" s="37"/>
      <c r="J90" s="37"/>
      <c r="K90" s="37"/>
      <c r="L90" s="52"/>
      <c r="S90" s="35"/>
      <c r="T90" s="35"/>
      <c r="U90" s="35"/>
      <c r="V90" s="35"/>
      <c r="W90" s="35"/>
      <c r="X90" s="35"/>
      <c r="Y90" s="35"/>
      <c r="Z90" s="35"/>
      <c r="AA90" s="35"/>
      <c r="AB90" s="35"/>
      <c r="AC90" s="35"/>
      <c r="AD90" s="35"/>
      <c r="AE90" s="35"/>
    </row>
    <row r="91" spans="1:47" s="2" customFormat="1" ht="15.2" customHeight="1">
      <c r="A91" s="35"/>
      <c r="B91" s="36"/>
      <c r="C91" s="30" t="s">
        <v>25</v>
      </c>
      <c r="D91" s="37"/>
      <c r="E91" s="37"/>
      <c r="F91" s="28" t="str">
        <f>E15</f>
        <v>ZŠ a MŠ, příspěvková organizace Dub n/M</v>
      </c>
      <c r="G91" s="37"/>
      <c r="H91" s="37"/>
      <c r="I91" s="30" t="s">
        <v>31</v>
      </c>
      <c r="J91" s="33" t="str">
        <f>E21</f>
        <v>Bořivoj Kovář</v>
      </c>
      <c r="K91" s="37"/>
      <c r="L91" s="52"/>
      <c r="S91" s="35"/>
      <c r="T91" s="35"/>
      <c r="U91" s="35"/>
      <c r="V91" s="35"/>
      <c r="W91" s="35"/>
      <c r="X91" s="35"/>
      <c r="Y91" s="35"/>
      <c r="Z91" s="35"/>
      <c r="AA91" s="35"/>
      <c r="AB91" s="35"/>
      <c r="AC91" s="35"/>
      <c r="AD91" s="35"/>
      <c r="AE91" s="35"/>
    </row>
    <row r="92" spans="1:47" s="2" customFormat="1" ht="15.2" customHeight="1">
      <c r="A92" s="35"/>
      <c r="B92" s="36"/>
      <c r="C92" s="30" t="s">
        <v>29</v>
      </c>
      <c r="D92" s="37"/>
      <c r="E92" s="37"/>
      <c r="F92" s="28" t="str">
        <f>IF(E18="","",E18)</f>
        <v>Vyplň údaj</v>
      </c>
      <c r="G92" s="37"/>
      <c r="H92" s="37"/>
      <c r="I92" s="30" t="s">
        <v>34</v>
      </c>
      <c r="J92" s="33" t="str">
        <f>E24</f>
        <v xml:space="preserve"> </v>
      </c>
      <c r="K92" s="37"/>
      <c r="L92" s="52"/>
      <c r="S92" s="35"/>
      <c r="T92" s="35"/>
      <c r="U92" s="35"/>
      <c r="V92" s="35"/>
      <c r="W92" s="35"/>
      <c r="X92" s="35"/>
      <c r="Y92" s="35"/>
      <c r="Z92" s="35"/>
      <c r="AA92" s="35"/>
      <c r="AB92" s="35"/>
      <c r="AC92" s="35"/>
      <c r="AD92" s="35"/>
      <c r="AE92" s="35"/>
    </row>
    <row r="93" spans="1:47" s="2" customFormat="1" ht="10.35" customHeight="1">
      <c r="A93" s="35"/>
      <c r="B93" s="36"/>
      <c r="C93" s="37"/>
      <c r="D93" s="37"/>
      <c r="E93" s="37"/>
      <c r="F93" s="37"/>
      <c r="G93" s="37"/>
      <c r="H93" s="37"/>
      <c r="I93" s="37"/>
      <c r="J93" s="37"/>
      <c r="K93" s="37"/>
      <c r="L93" s="52"/>
      <c r="S93" s="35"/>
      <c r="T93" s="35"/>
      <c r="U93" s="35"/>
      <c r="V93" s="35"/>
      <c r="W93" s="35"/>
      <c r="X93" s="35"/>
      <c r="Y93" s="35"/>
      <c r="Z93" s="35"/>
      <c r="AA93" s="35"/>
      <c r="AB93" s="35"/>
      <c r="AC93" s="35"/>
      <c r="AD93" s="35"/>
      <c r="AE93" s="35"/>
    </row>
    <row r="94" spans="1:47" s="2" customFormat="1" ht="29.25" customHeight="1">
      <c r="A94" s="35"/>
      <c r="B94" s="36"/>
      <c r="C94" s="150" t="s">
        <v>116</v>
      </c>
      <c r="D94" s="151"/>
      <c r="E94" s="151"/>
      <c r="F94" s="151"/>
      <c r="G94" s="151"/>
      <c r="H94" s="151"/>
      <c r="I94" s="151"/>
      <c r="J94" s="152" t="s">
        <v>117</v>
      </c>
      <c r="K94" s="151"/>
      <c r="L94" s="52"/>
      <c r="S94" s="35"/>
      <c r="T94" s="35"/>
      <c r="U94" s="35"/>
      <c r="V94" s="35"/>
      <c r="W94" s="35"/>
      <c r="X94" s="35"/>
      <c r="Y94" s="35"/>
      <c r="Z94" s="35"/>
      <c r="AA94" s="35"/>
      <c r="AB94" s="35"/>
      <c r="AC94" s="35"/>
      <c r="AD94" s="35"/>
      <c r="AE94" s="35"/>
    </row>
    <row r="95" spans="1:47" s="2" customFormat="1" ht="10.35" customHeight="1">
      <c r="A95" s="35"/>
      <c r="B95" s="36"/>
      <c r="C95" s="37"/>
      <c r="D95" s="37"/>
      <c r="E95" s="37"/>
      <c r="F95" s="37"/>
      <c r="G95" s="37"/>
      <c r="H95" s="37"/>
      <c r="I95" s="37"/>
      <c r="J95" s="37"/>
      <c r="K95" s="37"/>
      <c r="L95" s="52"/>
      <c r="S95" s="35"/>
      <c r="T95" s="35"/>
      <c r="U95" s="35"/>
      <c r="V95" s="35"/>
      <c r="W95" s="35"/>
      <c r="X95" s="35"/>
      <c r="Y95" s="35"/>
      <c r="Z95" s="35"/>
      <c r="AA95" s="35"/>
      <c r="AB95" s="35"/>
      <c r="AC95" s="35"/>
      <c r="AD95" s="35"/>
      <c r="AE95" s="35"/>
    </row>
    <row r="96" spans="1:47" s="2" customFormat="1" ht="22.9" customHeight="1">
      <c r="A96" s="35"/>
      <c r="B96" s="36"/>
      <c r="C96" s="153" t="s">
        <v>118</v>
      </c>
      <c r="D96" s="37"/>
      <c r="E96" s="37"/>
      <c r="F96" s="37"/>
      <c r="G96" s="37"/>
      <c r="H96" s="37"/>
      <c r="I96" s="37"/>
      <c r="J96" s="85">
        <f>J141</f>
        <v>0</v>
      </c>
      <c r="K96" s="37"/>
      <c r="L96" s="52"/>
      <c r="S96" s="35"/>
      <c r="T96" s="35"/>
      <c r="U96" s="35"/>
      <c r="V96" s="35"/>
      <c r="W96" s="35"/>
      <c r="X96" s="35"/>
      <c r="Y96" s="35"/>
      <c r="Z96" s="35"/>
      <c r="AA96" s="35"/>
      <c r="AB96" s="35"/>
      <c r="AC96" s="35"/>
      <c r="AD96" s="35"/>
      <c r="AE96" s="35"/>
      <c r="AU96" s="18" t="s">
        <v>119</v>
      </c>
    </row>
    <row r="97" spans="2:12" s="9" customFormat="1" ht="24.95" customHeight="1">
      <c r="B97" s="154"/>
      <c r="C97" s="155"/>
      <c r="D97" s="156" t="s">
        <v>120</v>
      </c>
      <c r="E97" s="157"/>
      <c r="F97" s="157"/>
      <c r="G97" s="157"/>
      <c r="H97" s="157"/>
      <c r="I97" s="157"/>
      <c r="J97" s="158">
        <f>J142</f>
        <v>0</v>
      </c>
      <c r="K97" s="155"/>
      <c r="L97" s="159"/>
    </row>
    <row r="98" spans="2:12" s="10" customFormat="1" ht="19.899999999999999" customHeight="1">
      <c r="B98" s="160"/>
      <c r="C98" s="105"/>
      <c r="D98" s="161" t="s">
        <v>121</v>
      </c>
      <c r="E98" s="162"/>
      <c r="F98" s="162"/>
      <c r="G98" s="162"/>
      <c r="H98" s="162"/>
      <c r="I98" s="162"/>
      <c r="J98" s="163">
        <f>J143</f>
        <v>0</v>
      </c>
      <c r="K98" s="105"/>
      <c r="L98" s="164"/>
    </row>
    <row r="99" spans="2:12" s="10" customFormat="1" ht="19.899999999999999" customHeight="1">
      <c r="B99" s="160"/>
      <c r="C99" s="105"/>
      <c r="D99" s="161" t="s">
        <v>122</v>
      </c>
      <c r="E99" s="162"/>
      <c r="F99" s="162"/>
      <c r="G99" s="162"/>
      <c r="H99" s="162"/>
      <c r="I99" s="162"/>
      <c r="J99" s="163">
        <f>J223</f>
        <v>0</v>
      </c>
      <c r="K99" s="105"/>
      <c r="L99" s="164"/>
    </row>
    <row r="100" spans="2:12" s="10" customFormat="1" ht="19.899999999999999" customHeight="1">
      <c r="B100" s="160"/>
      <c r="C100" s="105"/>
      <c r="D100" s="161" t="s">
        <v>123</v>
      </c>
      <c r="E100" s="162"/>
      <c r="F100" s="162"/>
      <c r="G100" s="162"/>
      <c r="H100" s="162"/>
      <c r="I100" s="162"/>
      <c r="J100" s="163">
        <f>J269</f>
        <v>0</v>
      </c>
      <c r="K100" s="105"/>
      <c r="L100" s="164"/>
    </row>
    <row r="101" spans="2:12" s="10" customFormat="1" ht="19.899999999999999" customHeight="1">
      <c r="B101" s="160"/>
      <c r="C101" s="105"/>
      <c r="D101" s="161" t="s">
        <v>124</v>
      </c>
      <c r="E101" s="162"/>
      <c r="F101" s="162"/>
      <c r="G101" s="162"/>
      <c r="H101" s="162"/>
      <c r="I101" s="162"/>
      <c r="J101" s="163">
        <f>J594</f>
        <v>0</v>
      </c>
      <c r="K101" s="105"/>
      <c r="L101" s="164"/>
    </row>
    <row r="102" spans="2:12" s="10" customFormat="1" ht="19.899999999999999" customHeight="1">
      <c r="B102" s="160"/>
      <c r="C102" s="105"/>
      <c r="D102" s="161" t="s">
        <v>125</v>
      </c>
      <c r="E102" s="162"/>
      <c r="F102" s="162"/>
      <c r="G102" s="162"/>
      <c r="H102" s="162"/>
      <c r="I102" s="162"/>
      <c r="J102" s="163">
        <f>J676</f>
        <v>0</v>
      </c>
      <c r="K102" s="105"/>
      <c r="L102" s="164"/>
    </row>
    <row r="103" spans="2:12" s="10" customFormat="1" ht="19.899999999999999" customHeight="1">
      <c r="B103" s="160"/>
      <c r="C103" s="105"/>
      <c r="D103" s="161" t="s">
        <v>126</v>
      </c>
      <c r="E103" s="162"/>
      <c r="F103" s="162"/>
      <c r="G103" s="162"/>
      <c r="H103" s="162"/>
      <c r="I103" s="162"/>
      <c r="J103" s="163">
        <f>J691</f>
        <v>0</v>
      </c>
      <c r="K103" s="105"/>
      <c r="L103" s="164"/>
    </row>
    <row r="104" spans="2:12" s="10" customFormat="1" ht="19.899999999999999" customHeight="1">
      <c r="B104" s="160"/>
      <c r="C104" s="105"/>
      <c r="D104" s="161" t="s">
        <v>127</v>
      </c>
      <c r="E104" s="162"/>
      <c r="F104" s="162"/>
      <c r="G104" s="162"/>
      <c r="H104" s="162"/>
      <c r="I104" s="162"/>
      <c r="J104" s="163">
        <f>J1005</f>
        <v>0</v>
      </c>
      <c r="K104" s="105"/>
      <c r="L104" s="164"/>
    </row>
    <row r="105" spans="2:12" s="10" customFormat="1" ht="19.899999999999999" customHeight="1">
      <c r="B105" s="160"/>
      <c r="C105" s="105"/>
      <c r="D105" s="161" t="s">
        <v>128</v>
      </c>
      <c r="E105" s="162"/>
      <c r="F105" s="162"/>
      <c r="G105" s="162"/>
      <c r="H105" s="162"/>
      <c r="I105" s="162"/>
      <c r="J105" s="163">
        <f>J1203</f>
        <v>0</v>
      </c>
      <c r="K105" s="105"/>
      <c r="L105" s="164"/>
    </row>
    <row r="106" spans="2:12" s="10" customFormat="1" ht="19.899999999999999" customHeight="1">
      <c r="B106" s="160"/>
      <c r="C106" s="105"/>
      <c r="D106" s="161" t="s">
        <v>129</v>
      </c>
      <c r="E106" s="162"/>
      <c r="F106" s="162"/>
      <c r="G106" s="162"/>
      <c r="H106" s="162"/>
      <c r="I106" s="162"/>
      <c r="J106" s="163">
        <f>J1214</f>
        <v>0</v>
      </c>
      <c r="K106" s="105"/>
      <c r="L106" s="164"/>
    </row>
    <row r="107" spans="2:12" s="9" customFormat="1" ht="24.95" customHeight="1">
      <c r="B107" s="154"/>
      <c r="C107" s="155"/>
      <c r="D107" s="156" t="s">
        <v>130</v>
      </c>
      <c r="E107" s="157"/>
      <c r="F107" s="157"/>
      <c r="G107" s="157"/>
      <c r="H107" s="157"/>
      <c r="I107" s="157"/>
      <c r="J107" s="158">
        <f>J1217</f>
        <v>0</v>
      </c>
      <c r="K107" s="155"/>
      <c r="L107" s="159"/>
    </row>
    <row r="108" spans="2:12" s="10" customFormat="1" ht="19.899999999999999" customHeight="1">
      <c r="B108" s="160"/>
      <c r="C108" s="105"/>
      <c r="D108" s="161" t="s">
        <v>131</v>
      </c>
      <c r="E108" s="162"/>
      <c r="F108" s="162"/>
      <c r="G108" s="162"/>
      <c r="H108" s="162"/>
      <c r="I108" s="162"/>
      <c r="J108" s="163">
        <f>J1218</f>
        <v>0</v>
      </c>
      <c r="K108" s="105"/>
      <c r="L108" s="164"/>
    </row>
    <row r="109" spans="2:12" s="10" customFormat="1" ht="19.899999999999999" customHeight="1">
      <c r="B109" s="160"/>
      <c r="C109" s="105"/>
      <c r="D109" s="161" t="s">
        <v>132</v>
      </c>
      <c r="E109" s="162"/>
      <c r="F109" s="162"/>
      <c r="G109" s="162"/>
      <c r="H109" s="162"/>
      <c r="I109" s="162"/>
      <c r="J109" s="163">
        <f>J1294</f>
        <v>0</v>
      </c>
      <c r="K109" s="105"/>
      <c r="L109" s="164"/>
    </row>
    <row r="110" spans="2:12" s="10" customFormat="1" ht="19.899999999999999" customHeight="1">
      <c r="B110" s="160"/>
      <c r="C110" s="105"/>
      <c r="D110" s="161" t="s">
        <v>133</v>
      </c>
      <c r="E110" s="162"/>
      <c r="F110" s="162"/>
      <c r="G110" s="162"/>
      <c r="H110" s="162"/>
      <c r="I110" s="162"/>
      <c r="J110" s="163">
        <f>J1382</f>
        <v>0</v>
      </c>
      <c r="K110" s="105"/>
      <c r="L110" s="164"/>
    </row>
    <row r="111" spans="2:12" s="10" customFormat="1" ht="19.899999999999999" customHeight="1">
      <c r="B111" s="160"/>
      <c r="C111" s="105"/>
      <c r="D111" s="161" t="s">
        <v>134</v>
      </c>
      <c r="E111" s="162"/>
      <c r="F111" s="162"/>
      <c r="G111" s="162"/>
      <c r="H111" s="162"/>
      <c r="I111" s="162"/>
      <c r="J111" s="163">
        <f>J1484</f>
        <v>0</v>
      </c>
      <c r="K111" s="105"/>
      <c r="L111" s="164"/>
    </row>
    <row r="112" spans="2:12" s="10" customFormat="1" ht="19.899999999999999" customHeight="1">
      <c r="B112" s="160"/>
      <c r="C112" s="105"/>
      <c r="D112" s="161" t="s">
        <v>135</v>
      </c>
      <c r="E112" s="162"/>
      <c r="F112" s="162"/>
      <c r="G112" s="162"/>
      <c r="H112" s="162"/>
      <c r="I112" s="162"/>
      <c r="J112" s="163">
        <f>J1505</f>
        <v>0</v>
      </c>
      <c r="K112" s="105"/>
      <c r="L112" s="164"/>
    </row>
    <row r="113" spans="1:31" s="10" customFormat="1" ht="19.899999999999999" customHeight="1">
      <c r="B113" s="160"/>
      <c r="C113" s="105"/>
      <c r="D113" s="161" t="s">
        <v>136</v>
      </c>
      <c r="E113" s="162"/>
      <c r="F113" s="162"/>
      <c r="G113" s="162"/>
      <c r="H113" s="162"/>
      <c r="I113" s="162"/>
      <c r="J113" s="163">
        <f>J1565</f>
        <v>0</v>
      </c>
      <c r="K113" s="105"/>
      <c r="L113" s="164"/>
    </row>
    <row r="114" spans="1:31" s="10" customFormat="1" ht="19.899999999999999" customHeight="1">
      <c r="B114" s="160"/>
      <c r="C114" s="105"/>
      <c r="D114" s="161" t="s">
        <v>137</v>
      </c>
      <c r="E114" s="162"/>
      <c r="F114" s="162"/>
      <c r="G114" s="162"/>
      <c r="H114" s="162"/>
      <c r="I114" s="162"/>
      <c r="J114" s="163">
        <f>J1603</f>
        <v>0</v>
      </c>
      <c r="K114" s="105"/>
      <c r="L114" s="164"/>
    </row>
    <row r="115" spans="1:31" s="10" customFormat="1" ht="19.899999999999999" customHeight="1">
      <c r="B115" s="160"/>
      <c r="C115" s="105"/>
      <c r="D115" s="161" t="s">
        <v>138</v>
      </c>
      <c r="E115" s="162"/>
      <c r="F115" s="162"/>
      <c r="G115" s="162"/>
      <c r="H115" s="162"/>
      <c r="I115" s="162"/>
      <c r="J115" s="163">
        <f>J1729</f>
        <v>0</v>
      </c>
      <c r="K115" s="105"/>
      <c r="L115" s="164"/>
    </row>
    <row r="116" spans="1:31" s="10" customFormat="1" ht="19.899999999999999" customHeight="1">
      <c r="B116" s="160"/>
      <c r="C116" s="105"/>
      <c r="D116" s="161" t="s">
        <v>139</v>
      </c>
      <c r="E116" s="162"/>
      <c r="F116" s="162"/>
      <c r="G116" s="162"/>
      <c r="H116" s="162"/>
      <c r="I116" s="162"/>
      <c r="J116" s="163">
        <f>J1868</f>
        <v>0</v>
      </c>
      <c r="K116" s="105"/>
      <c r="L116" s="164"/>
    </row>
    <row r="117" spans="1:31" s="10" customFormat="1" ht="19.899999999999999" customHeight="1">
      <c r="B117" s="160"/>
      <c r="C117" s="105"/>
      <c r="D117" s="161" t="s">
        <v>140</v>
      </c>
      <c r="E117" s="162"/>
      <c r="F117" s="162"/>
      <c r="G117" s="162"/>
      <c r="H117" s="162"/>
      <c r="I117" s="162"/>
      <c r="J117" s="163">
        <f>J1954</f>
        <v>0</v>
      </c>
      <c r="K117" s="105"/>
      <c r="L117" s="164"/>
    </row>
    <row r="118" spans="1:31" s="10" customFormat="1" ht="19.899999999999999" customHeight="1">
      <c r="B118" s="160"/>
      <c r="C118" s="105"/>
      <c r="D118" s="161" t="s">
        <v>141</v>
      </c>
      <c r="E118" s="162"/>
      <c r="F118" s="162"/>
      <c r="G118" s="162"/>
      <c r="H118" s="162"/>
      <c r="I118" s="162"/>
      <c r="J118" s="163">
        <f>J2008</f>
        <v>0</v>
      </c>
      <c r="K118" s="105"/>
      <c r="L118" s="164"/>
    </row>
    <row r="119" spans="1:31" s="10" customFormat="1" ht="19.899999999999999" customHeight="1">
      <c r="B119" s="160"/>
      <c r="C119" s="105"/>
      <c r="D119" s="161" t="s">
        <v>142</v>
      </c>
      <c r="E119" s="162"/>
      <c r="F119" s="162"/>
      <c r="G119" s="162"/>
      <c r="H119" s="162"/>
      <c r="I119" s="162"/>
      <c r="J119" s="163">
        <f>J2103</f>
        <v>0</v>
      </c>
      <c r="K119" s="105"/>
      <c r="L119" s="164"/>
    </row>
    <row r="120" spans="1:31" s="10" customFormat="1" ht="19.899999999999999" customHeight="1">
      <c r="B120" s="160"/>
      <c r="C120" s="105"/>
      <c r="D120" s="161" t="s">
        <v>143</v>
      </c>
      <c r="E120" s="162"/>
      <c r="F120" s="162"/>
      <c r="G120" s="162"/>
      <c r="H120" s="162"/>
      <c r="I120" s="162"/>
      <c r="J120" s="163">
        <f>J2160</f>
        <v>0</v>
      </c>
      <c r="K120" s="105"/>
      <c r="L120" s="164"/>
    </row>
    <row r="121" spans="1:31" s="10" customFormat="1" ht="19.899999999999999" customHeight="1">
      <c r="B121" s="160"/>
      <c r="C121" s="105"/>
      <c r="D121" s="161" t="s">
        <v>144</v>
      </c>
      <c r="E121" s="162"/>
      <c r="F121" s="162"/>
      <c r="G121" s="162"/>
      <c r="H121" s="162"/>
      <c r="I121" s="162"/>
      <c r="J121" s="163">
        <f>J2193</f>
        <v>0</v>
      </c>
      <c r="K121" s="105"/>
      <c r="L121" s="164"/>
    </row>
    <row r="122" spans="1:31" s="2" customFormat="1" ht="21.75" customHeight="1">
      <c r="A122" s="35"/>
      <c r="B122" s="36"/>
      <c r="C122" s="37"/>
      <c r="D122" s="37"/>
      <c r="E122" s="37"/>
      <c r="F122" s="37"/>
      <c r="G122" s="37"/>
      <c r="H122" s="37"/>
      <c r="I122" s="37"/>
      <c r="J122" s="37"/>
      <c r="K122" s="37"/>
      <c r="L122" s="52"/>
      <c r="S122" s="35"/>
      <c r="T122" s="35"/>
      <c r="U122" s="35"/>
      <c r="V122" s="35"/>
      <c r="W122" s="35"/>
      <c r="X122" s="35"/>
      <c r="Y122" s="35"/>
      <c r="Z122" s="35"/>
      <c r="AA122" s="35"/>
      <c r="AB122" s="35"/>
      <c r="AC122" s="35"/>
      <c r="AD122" s="35"/>
      <c r="AE122" s="35"/>
    </row>
    <row r="123" spans="1:31" s="2" customFormat="1" ht="6.95" customHeight="1">
      <c r="A123" s="35"/>
      <c r="B123" s="55"/>
      <c r="C123" s="56"/>
      <c r="D123" s="56"/>
      <c r="E123" s="56"/>
      <c r="F123" s="56"/>
      <c r="G123" s="56"/>
      <c r="H123" s="56"/>
      <c r="I123" s="56"/>
      <c r="J123" s="56"/>
      <c r="K123" s="56"/>
      <c r="L123" s="52"/>
      <c r="S123" s="35"/>
      <c r="T123" s="35"/>
      <c r="U123" s="35"/>
      <c r="V123" s="35"/>
      <c r="W123" s="35"/>
      <c r="X123" s="35"/>
      <c r="Y123" s="35"/>
      <c r="Z123" s="35"/>
      <c r="AA123" s="35"/>
      <c r="AB123" s="35"/>
      <c r="AC123" s="35"/>
      <c r="AD123" s="35"/>
      <c r="AE123" s="35"/>
    </row>
    <row r="127" spans="1:31" s="2" customFormat="1" ht="6.95" customHeight="1">
      <c r="A127" s="35"/>
      <c r="B127" s="57"/>
      <c r="C127" s="58"/>
      <c r="D127" s="58"/>
      <c r="E127" s="58"/>
      <c r="F127" s="58"/>
      <c r="G127" s="58"/>
      <c r="H127" s="58"/>
      <c r="I127" s="58"/>
      <c r="J127" s="58"/>
      <c r="K127" s="58"/>
      <c r="L127" s="52"/>
      <c r="S127" s="35"/>
      <c r="T127" s="35"/>
      <c r="U127" s="35"/>
      <c r="V127" s="35"/>
      <c r="W127" s="35"/>
      <c r="X127" s="35"/>
      <c r="Y127" s="35"/>
      <c r="Z127" s="35"/>
      <c r="AA127" s="35"/>
      <c r="AB127" s="35"/>
      <c r="AC127" s="35"/>
      <c r="AD127" s="35"/>
      <c r="AE127" s="35"/>
    </row>
    <row r="128" spans="1:31" s="2" customFormat="1" ht="24.95" customHeight="1">
      <c r="A128" s="35"/>
      <c r="B128" s="36"/>
      <c r="C128" s="24" t="s">
        <v>145</v>
      </c>
      <c r="D128" s="37"/>
      <c r="E128" s="37"/>
      <c r="F128" s="37"/>
      <c r="G128" s="37"/>
      <c r="H128" s="37"/>
      <c r="I128" s="37"/>
      <c r="J128" s="37"/>
      <c r="K128" s="37"/>
      <c r="L128" s="52"/>
      <c r="S128" s="35"/>
      <c r="T128" s="35"/>
      <c r="U128" s="35"/>
      <c r="V128" s="35"/>
      <c r="W128" s="35"/>
      <c r="X128" s="35"/>
      <c r="Y128" s="35"/>
      <c r="Z128" s="35"/>
      <c r="AA128" s="35"/>
      <c r="AB128" s="35"/>
      <c r="AC128" s="35"/>
      <c r="AD128" s="35"/>
      <c r="AE128" s="35"/>
    </row>
    <row r="129" spans="1:65" s="2" customFormat="1" ht="6.95" customHeight="1">
      <c r="A129" s="35"/>
      <c r="B129" s="36"/>
      <c r="C129" s="37"/>
      <c r="D129" s="37"/>
      <c r="E129" s="37"/>
      <c r="F129" s="37"/>
      <c r="G129" s="37"/>
      <c r="H129" s="37"/>
      <c r="I129" s="37"/>
      <c r="J129" s="37"/>
      <c r="K129" s="37"/>
      <c r="L129" s="52"/>
      <c r="S129" s="35"/>
      <c r="T129" s="35"/>
      <c r="U129" s="35"/>
      <c r="V129" s="35"/>
      <c r="W129" s="35"/>
      <c r="X129" s="35"/>
      <c r="Y129" s="35"/>
      <c r="Z129" s="35"/>
      <c r="AA129" s="35"/>
      <c r="AB129" s="35"/>
      <c r="AC129" s="35"/>
      <c r="AD129" s="35"/>
      <c r="AE129" s="35"/>
    </row>
    <row r="130" spans="1:65" s="2" customFormat="1" ht="12" customHeight="1">
      <c r="A130" s="35"/>
      <c r="B130" s="36"/>
      <c r="C130" s="30" t="s">
        <v>16</v>
      </c>
      <c r="D130" s="37"/>
      <c r="E130" s="37"/>
      <c r="F130" s="37"/>
      <c r="G130" s="37"/>
      <c r="H130" s="37"/>
      <c r="I130" s="37"/>
      <c r="J130" s="37"/>
      <c r="K130" s="37"/>
      <c r="L130" s="52"/>
      <c r="S130" s="35"/>
      <c r="T130" s="35"/>
      <c r="U130" s="35"/>
      <c r="V130" s="35"/>
      <c r="W130" s="35"/>
      <c r="X130" s="35"/>
      <c r="Y130" s="35"/>
      <c r="Z130" s="35"/>
      <c r="AA130" s="35"/>
      <c r="AB130" s="35"/>
      <c r="AC130" s="35"/>
      <c r="AD130" s="35"/>
      <c r="AE130" s="35"/>
    </row>
    <row r="131" spans="1:65" s="2" customFormat="1" ht="26.25" customHeight="1">
      <c r="A131" s="35"/>
      <c r="B131" s="36"/>
      <c r="C131" s="37"/>
      <c r="D131" s="37"/>
      <c r="E131" s="327" t="str">
        <f>E7</f>
        <v>Přístavba odborné učebny pro výuku přípravy pokrmů pro I. II. stupeň ZŠ Dub nad Moravou</v>
      </c>
      <c r="F131" s="328"/>
      <c r="G131" s="328"/>
      <c r="H131" s="328"/>
      <c r="I131" s="37"/>
      <c r="J131" s="37"/>
      <c r="K131" s="37"/>
      <c r="L131" s="52"/>
      <c r="S131" s="35"/>
      <c r="T131" s="35"/>
      <c r="U131" s="35"/>
      <c r="V131" s="35"/>
      <c r="W131" s="35"/>
      <c r="X131" s="35"/>
      <c r="Y131" s="35"/>
      <c r="Z131" s="35"/>
      <c r="AA131" s="35"/>
      <c r="AB131" s="35"/>
      <c r="AC131" s="35"/>
      <c r="AD131" s="35"/>
      <c r="AE131" s="35"/>
    </row>
    <row r="132" spans="1:65" s="2" customFormat="1" ht="12" customHeight="1">
      <c r="A132" s="35"/>
      <c r="B132" s="36"/>
      <c r="C132" s="30" t="s">
        <v>112</v>
      </c>
      <c r="D132" s="37"/>
      <c r="E132" s="37"/>
      <c r="F132" s="37"/>
      <c r="G132" s="37"/>
      <c r="H132" s="37"/>
      <c r="I132" s="37"/>
      <c r="J132" s="37"/>
      <c r="K132" s="37"/>
      <c r="L132" s="52"/>
      <c r="S132" s="35"/>
      <c r="T132" s="35"/>
      <c r="U132" s="35"/>
      <c r="V132" s="35"/>
      <c r="W132" s="35"/>
      <c r="X132" s="35"/>
      <c r="Y132" s="35"/>
      <c r="Z132" s="35"/>
      <c r="AA132" s="35"/>
      <c r="AB132" s="35"/>
      <c r="AC132" s="35"/>
      <c r="AD132" s="35"/>
      <c r="AE132" s="35"/>
    </row>
    <row r="133" spans="1:65" s="2" customFormat="1" ht="16.5" customHeight="1">
      <c r="A133" s="35"/>
      <c r="B133" s="36"/>
      <c r="C133" s="37"/>
      <c r="D133" s="37"/>
      <c r="E133" s="275" t="str">
        <f>E9</f>
        <v>D.1.1 - Architektonicko-stavební část</v>
      </c>
      <c r="F133" s="329"/>
      <c r="G133" s="329"/>
      <c r="H133" s="329"/>
      <c r="I133" s="37"/>
      <c r="J133" s="37"/>
      <c r="K133" s="37"/>
      <c r="L133" s="52"/>
      <c r="S133" s="35"/>
      <c r="T133" s="35"/>
      <c r="U133" s="35"/>
      <c r="V133" s="35"/>
      <c r="W133" s="35"/>
      <c r="X133" s="35"/>
      <c r="Y133" s="35"/>
      <c r="Z133" s="35"/>
      <c r="AA133" s="35"/>
      <c r="AB133" s="35"/>
      <c r="AC133" s="35"/>
      <c r="AD133" s="35"/>
      <c r="AE133" s="35"/>
    </row>
    <row r="134" spans="1:65" s="2" customFormat="1" ht="6.95" customHeight="1">
      <c r="A134" s="35"/>
      <c r="B134" s="36"/>
      <c r="C134" s="37"/>
      <c r="D134" s="37"/>
      <c r="E134" s="37"/>
      <c r="F134" s="37"/>
      <c r="G134" s="37"/>
      <c r="H134" s="37"/>
      <c r="I134" s="37"/>
      <c r="J134" s="37"/>
      <c r="K134" s="37"/>
      <c r="L134" s="52"/>
      <c r="S134" s="35"/>
      <c r="T134" s="35"/>
      <c r="U134" s="35"/>
      <c r="V134" s="35"/>
      <c r="W134" s="35"/>
      <c r="X134" s="35"/>
      <c r="Y134" s="35"/>
      <c r="Z134" s="35"/>
      <c r="AA134" s="35"/>
      <c r="AB134" s="35"/>
      <c r="AC134" s="35"/>
      <c r="AD134" s="35"/>
      <c r="AE134" s="35"/>
    </row>
    <row r="135" spans="1:65" s="2" customFormat="1" ht="12" customHeight="1">
      <c r="A135" s="35"/>
      <c r="B135" s="36"/>
      <c r="C135" s="30" t="s">
        <v>21</v>
      </c>
      <c r="D135" s="37"/>
      <c r="E135" s="37"/>
      <c r="F135" s="28" t="str">
        <f>F12</f>
        <v>Dub nad Moravou</v>
      </c>
      <c r="G135" s="37"/>
      <c r="H135" s="37"/>
      <c r="I135" s="30" t="s">
        <v>23</v>
      </c>
      <c r="J135" s="67" t="str">
        <f>IF(J12="","",J12)</f>
        <v>27. 5. 2024</v>
      </c>
      <c r="K135" s="37"/>
      <c r="L135" s="52"/>
      <c r="S135" s="35"/>
      <c r="T135" s="35"/>
      <c r="U135" s="35"/>
      <c r="V135" s="35"/>
      <c r="W135" s="35"/>
      <c r="X135" s="35"/>
      <c r="Y135" s="35"/>
      <c r="Z135" s="35"/>
      <c r="AA135" s="35"/>
      <c r="AB135" s="35"/>
      <c r="AC135" s="35"/>
      <c r="AD135" s="35"/>
      <c r="AE135" s="35"/>
    </row>
    <row r="136" spans="1:65" s="2" customFormat="1" ht="6.95" customHeight="1">
      <c r="A136" s="35"/>
      <c r="B136" s="36"/>
      <c r="C136" s="37"/>
      <c r="D136" s="37"/>
      <c r="E136" s="37"/>
      <c r="F136" s="37"/>
      <c r="G136" s="37"/>
      <c r="H136" s="37"/>
      <c r="I136" s="37"/>
      <c r="J136" s="37"/>
      <c r="K136" s="37"/>
      <c r="L136" s="52"/>
      <c r="S136" s="35"/>
      <c r="T136" s="35"/>
      <c r="U136" s="35"/>
      <c r="V136" s="35"/>
      <c r="W136" s="35"/>
      <c r="X136" s="35"/>
      <c r="Y136" s="35"/>
      <c r="Z136" s="35"/>
      <c r="AA136" s="35"/>
      <c r="AB136" s="35"/>
      <c r="AC136" s="35"/>
      <c r="AD136" s="35"/>
      <c r="AE136" s="35"/>
    </row>
    <row r="137" spans="1:65" s="2" customFormat="1" ht="15.2" customHeight="1">
      <c r="A137" s="35"/>
      <c r="B137" s="36"/>
      <c r="C137" s="30" t="s">
        <v>25</v>
      </c>
      <c r="D137" s="37"/>
      <c r="E137" s="37"/>
      <c r="F137" s="28" t="str">
        <f>E15</f>
        <v>ZŠ a MŠ, příspěvková organizace Dub n/M</v>
      </c>
      <c r="G137" s="37"/>
      <c r="H137" s="37"/>
      <c r="I137" s="30" t="s">
        <v>31</v>
      </c>
      <c r="J137" s="33" t="str">
        <f>E21</f>
        <v>Bořivoj Kovář</v>
      </c>
      <c r="K137" s="37"/>
      <c r="L137" s="52"/>
      <c r="S137" s="35"/>
      <c r="T137" s="35"/>
      <c r="U137" s="35"/>
      <c r="V137" s="35"/>
      <c r="W137" s="35"/>
      <c r="X137" s="35"/>
      <c r="Y137" s="35"/>
      <c r="Z137" s="35"/>
      <c r="AA137" s="35"/>
      <c r="AB137" s="35"/>
      <c r="AC137" s="35"/>
      <c r="AD137" s="35"/>
      <c r="AE137" s="35"/>
    </row>
    <row r="138" spans="1:65" s="2" customFormat="1" ht="15.2" customHeight="1">
      <c r="A138" s="35"/>
      <c r="B138" s="36"/>
      <c r="C138" s="30" t="s">
        <v>29</v>
      </c>
      <c r="D138" s="37"/>
      <c r="E138" s="37"/>
      <c r="F138" s="28" t="str">
        <f>IF(E18="","",E18)</f>
        <v>Vyplň údaj</v>
      </c>
      <c r="G138" s="37"/>
      <c r="H138" s="37"/>
      <c r="I138" s="30" t="s">
        <v>34</v>
      </c>
      <c r="J138" s="33" t="str">
        <f>E24</f>
        <v xml:space="preserve"> </v>
      </c>
      <c r="K138" s="37"/>
      <c r="L138" s="52"/>
      <c r="S138" s="35"/>
      <c r="T138" s="35"/>
      <c r="U138" s="35"/>
      <c r="V138" s="35"/>
      <c r="W138" s="35"/>
      <c r="X138" s="35"/>
      <c r="Y138" s="35"/>
      <c r="Z138" s="35"/>
      <c r="AA138" s="35"/>
      <c r="AB138" s="35"/>
      <c r="AC138" s="35"/>
      <c r="AD138" s="35"/>
      <c r="AE138" s="35"/>
    </row>
    <row r="139" spans="1:65" s="2" customFormat="1" ht="10.35" customHeight="1">
      <c r="A139" s="35"/>
      <c r="B139" s="36"/>
      <c r="C139" s="37"/>
      <c r="D139" s="37"/>
      <c r="E139" s="37"/>
      <c r="F139" s="37"/>
      <c r="G139" s="37"/>
      <c r="H139" s="37"/>
      <c r="I139" s="37"/>
      <c r="J139" s="37"/>
      <c r="K139" s="37"/>
      <c r="L139" s="52"/>
      <c r="S139" s="35"/>
      <c r="T139" s="35"/>
      <c r="U139" s="35"/>
      <c r="V139" s="35"/>
      <c r="W139" s="35"/>
      <c r="X139" s="35"/>
      <c r="Y139" s="35"/>
      <c r="Z139" s="35"/>
      <c r="AA139" s="35"/>
      <c r="AB139" s="35"/>
      <c r="AC139" s="35"/>
      <c r="AD139" s="35"/>
      <c r="AE139" s="35"/>
    </row>
    <row r="140" spans="1:65" s="11" customFormat="1" ht="29.25" customHeight="1">
      <c r="A140" s="165"/>
      <c r="B140" s="166"/>
      <c r="C140" s="167" t="s">
        <v>146</v>
      </c>
      <c r="D140" s="168" t="s">
        <v>61</v>
      </c>
      <c r="E140" s="168" t="s">
        <v>57</v>
      </c>
      <c r="F140" s="168" t="s">
        <v>58</v>
      </c>
      <c r="G140" s="168" t="s">
        <v>147</v>
      </c>
      <c r="H140" s="168" t="s">
        <v>148</v>
      </c>
      <c r="I140" s="168" t="s">
        <v>149</v>
      </c>
      <c r="J140" s="169" t="s">
        <v>117</v>
      </c>
      <c r="K140" s="170" t="s">
        <v>150</v>
      </c>
      <c r="L140" s="171"/>
      <c r="M140" s="76" t="s">
        <v>1</v>
      </c>
      <c r="N140" s="77" t="s">
        <v>40</v>
      </c>
      <c r="O140" s="77" t="s">
        <v>151</v>
      </c>
      <c r="P140" s="77" t="s">
        <v>152</v>
      </c>
      <c r="Q140" s="77" t="s">
        <v>153</v>
      </c>
      <c r="R140" s="77" t="s">
        <v>154</v>
      </c>
      <c r="S140" s="77" t="s">
        <v>155</v>
      </c>
      <c r="T140" s="78" t="s">
        <v>156</v>
      </c>
      <c r="U140" s="165"/>
      <c r="V140" s="165"/>
      <c r="W140" s="165"/>
      <c r="X140" s="165"/>
      <c r="Y140" s="165"/>
      <c r="Z140" s="165"/>
      <c r="AA140" s="165"/>
      <c r="AB140" s="165"/>
      <c r="AC140" s="165"/>
      <c r="AD140" s="165"/>
      <c r="AE140" s="165"/>
    </row>
    <row r="141" spans="1:65" s="2" customFormat="1" ht="22.9" customHeight="1">
      <c r="A141" s="35"/>
      <c r="B141" s="36"/>
      <c r="C141" s="83" t="s">
        <v>157</v>
      </c>
      <c r="D141" s="37"/>
      <c r="E141" s="37"/>
      <c r="F141" s="37"/>
      <c r="G141" s="37"/>
      <c r="H141" s="37"/>
      <c r="I141" s="37"/>
      <c r="J141" s="172">
        <f>BK141</f>
        <v>0</v>
      </c>
      <c r="K141" s="37"/>
      <c r="L141" s="40"/>
      <c r="M141" s="79"/>
      <c r="N141" s="173"/>
      <c r="O141" s="80"/>
      <c r="P141" s="174">
        <f>P142+P1217</f>
        <v>0</v>
      </c>
      <c r="Q141" s="80"/>
      <c r="R141" s="174">
        <f>R142+R1217</f>
        <v>2.9751610872000001</v>
      </c>
      <c r="S141" s="80"/>
      <c r="T141" s="175">
        <f>T142+T1217</f>
        <v>0</v>
      </c>
      <c r="U141" s="35"/>
      <c r="V141" s="35"/>
      <c r="W141" s="35"/>
      <c r="X141" s="35"/>
      <c r="Y141" s="35"/>
      <c r="Z141" s="35"/>
      <c r="AA141" s="35"/>
      <c r="AB141" s="35"/>
      <c r="AC141" s="35"/>
      <c r="AD141" s="35"/>
      <c r="AE141" s="35"/>
      <c r="AT141" s="18" t="s">
        <v>75</v>
      </c>
      <c r="AU141" s="18" t="s">
        <v>119</v>
      </c>
      <c r="BK141" s="176">
        <f>BK142+BK1217</f>
        <v>0</v>
      </c>
    </row>
    <row r="142" spans="1:65" s="12" customFormat="1" ht="25.9" customHeight="1">
      <c r="B142" s="177"/>
      <c r="C142" s="178"/>
      <c r="D142" s="179" t="s">
        <v>75</v>
      </c>
      <c r="E142" s="180" t="s">
        <v>158</v>
      </c>
      <c r="F142" s="180" t="s">
        <v>159</v>
      </c>
      <c r="G142" s="178"/>
      <c r="H142" s="178"/>
      <c r="I142" s="181"/>
      <c r="J142" s="182">
        <f>BK142</f>
        <v>0</v>
      </c>
      <c r="K142" s="178"/>
      <c r="L142" s="183"/>
      <c r="M142" s="184"/>
      <c r="N142" s="185"/>
      <c r="O142" s="185"/>
      <c r="P142" s="186">
        <f>P143+P223+P269+P594+P676+P691+P1005+P1203+P1214</f>
        <v>0</v>
      </c>
      <c r="Q142" s="185"/>
      <c r="R142" s="186">
        <f>R143+R223+R269+R594+R676+R691+R1005+R1203+R1214</f>
        <v>2.7667971599999999</v>
      </c>
      <c r="S142" s="185"/>
      <c r="T142" s="187">
        <f>T143+T223+T269+T594+T676+T691+T1005+T1203+T1214</f>
        <v>0</v>
      </c>
      <c r="AR142" s="188" t="s">
        <v>84</v>
      </c>
      <c r="AT142" s="189" t="s">
        <v>75</v>
      </c>
      <c r="AU142" s="189" t="s">
        <v>76</v>
      </c>
      <c r="AY142" s="188" t="s">
        <v>160</v>
      </c>
      <c r="BK142" s="190">
        <f>BK143+BK223+BK269+BK594+BK676+BK691+BK1005+BK1203+BK1214</f>
        <v>0</v>
      </c>
    </row>
    <row r="143" spans="1:65" s="12" customFormat="1" ht="22.9" customHeight="1">
      <c r="B143" s="177"/>
      <c r="C143" s="178"/>
      <c r="D143" s="179" t="s">
        <v>75</v>
      </c>
      <c r="E143" s="191" t="s">
        <v>84</v>
      </c>
      <c r="F143" s="191" t="s">
        <v>161</v>
      </c>
      <c r="G143" s="178"/>
      <c r="H143" s="178"/>
      <c r="I143" s="181"/>
      <c r="J143" s="192">
        <f>BK143</f>
        <v>0</v>
      </c>
      <c r="K143" s="178"/>
      <c r="L143" s="183"/>
      <c r="M143" s="184"/>
      <c r="N143" s="185"/>
      <c r="O143" s="185"/>
      <c r="P143" s="186">
        <f>SUM(P144:P222)</f>
        <v>0</v>
      </c>
      <c r="Q143" s="185"/>
      <c r="R143" s="186">
        <f>SUM(R144:R222)</f>
        <v>0</v>
      </c>
      <c r="S143" s="185"/>
      <c r="T143" s="187">
        <f>SUM(T144:T222)</f>
        <v>0</v>
      </c>
      <c r="AR143" s="188" t="s">
        <v>84</v>
      </c>
      <c r="AT143" s="189" t="s">
        <v>75</v>
      </c>
      <c r="AU143" s="189" t="s">
        <v>84</v>
      </c>
      <c r="AY143" s="188" t="s">
        <v>160</v>
      </c>
      <c r="BK143" s="190">
        <f>SUM(BK144:BK222)</f>
        <v>0</v>
      </c>
    </row>
    <row r="144" spans="1:65" s="2" customFormat="1" ht="24.2" customHeight="1">
      <c r="A144" s="35"/>
      <c r="B144" s="36"/>
      <c r="C144" s="193" t="s">
        <v>84</v>
      </c>
      <c r="D144" s="193" t="s">
        <v>162</v>
      </c>
      <c r="E144" s="194" t="s">
        <v>163</v>
      </c>
      <c r="F144" s="195" t="s">
        <v>164</v>
      </c>
      <c r="G144" s="196" t="s">
        <v>165</v>
      </c>
      <c r="H144" s="197">
        <v>54.6</v>
      </c>
      <c r="I144" s="198"/>
      <c r="J144" s="199">
        <f>ROUND(I144*H144,2)</f>
        <v>0</v>
      </c>
      <c r="K144" s="200"/>
      <c r="L144" s="40"/>
      <c r="M144" s="201" t="s">
        <v>1</v>
      </c>
      <c r="N144" s="202" t="s">
        <v>41</v>
      </c>
      <c r="O144" s="72"/>
      <c r="P144" s="203">
        <f>O144*H144</f>
        <v>0</v>
      </c>
      <c r="Q144" s="203">
        <v>0</v>
      </c>
      <c r="R144" s="203">
        <f>Q144*H144</f>
        <v>0</v>
      </c>
      <c r="S144" s="203">
        <v>0</v>
      </c>
      <c r="T144" s="204">
        <f>S144*H144</f>
        <v>0</v>
      </c>
      <c r="U144" s="35"/>
      <c r="V144" s="35"/>
      <c r="W144" s="35"/>
      <c r="X144" s="35"/>
      <c r="Y144" s="35"/>
      <c r="Z144" s="35"/>
      <c r="AA144" s="35"/>
      <c r="AB144" s="35"/>
      <c r="AC144" s="35"/>
      <c r="AD144" s="35"/>
      <c r="AE144" s="35"/>
      <c r="AR144" s="205" t="s">
        <v>166</v>
      </c>
      <c r="AT144" s="205" t="s">
        <v>162</v>
      </c>
      <c r="AU144" s="205" t="s">
        <v>86</v>
      </c>
      <c r="AY144" s="18" t="s">
        <v>160</v>
      </c>
      <c r="BE144" s="206">
        <f>IF(N144="základní",J144,0)</f>
        <v>0</v>
      </c>
      <c r="BF144" s="206">
        <f>IF(N144="snížená",J144,0)</f>
        <v>0</v>
      </c>
      <c r="BG144" s="206">
        <f>IF(N144="zákl. přenesená",J144,0)</f>
        <v>0</v>
      </c>
      <c r="BH144" s="206">
        <f>IF(N144="sníž. přenesená",J144,0)</f>
        <v>0</v>
      </c>
      <c r="BI144" s="206">
        <f>IF(N144="nulová",J144,0)</f>
        <v>0</v>
      </c>
      <c r="BJ144" s="18" t="s">
        <v>84</v>
      </c>
      <c r="BK144" s="206">
        <f>ROUND(I144*H144,2)</f>
        <v>0</v>
      </c>
      <c r="BL144" s="18" t="s">
        <v>166</v>
      </c>
      <c r="BM144" s="205" t="s">
        <v>86</v>
      </c>
    </row>
    <row r="145" spans="1:65" s="2" customFormat="1" ht="48.75">
      <c r="A145" s="35"/>
      <c r="B145" s="36"/>
      <c r="C145" s="37"/>
      <c r="D145" s="207" t="s">
        <v>167</v>
      </c>
      <c r="E145" s="37"/>
      <c r="F145" s="208" t="s">
        <v>168</v>
      </c>
      <c r="G145" s="37"/>
      <c r="H145" s="37"/>
      <c r="I145" s="209"/>
      <c r="J145" s="37"/>
      <c r="K145" s="37"/>
      <c r="L145" s="40"/>
      <c r="M145" s="210"/>
      <c r="N145" s="211"/>
      <c r="O145" s="72"/>
      <c r="P145" s="72"/>
      <c r="Q145" s="72"/>
      <c r="R145" s="72"/>
      <c r="S145" s="72"/>
      <c r="T145" s="73"/>
      <c r="U145" s="35"/>
      <c r="V145" s="35"/>
      <c r="W145" s="35"/>
      <c r="X145" s="35"/>
      <c r="Y145" s="35"/>
      <c r="Z145" s="35"/>
      <c r="AA145" s="35"/>
      <c r="AB145" s="35"/>
      <c r="AC145" s="35"/>
      <c r="AD145" s="35"/>
      <c r="AE145" s="35"/>
      <c r="AT145" s="18" t="s">
        <v>167</v>
      </c>
      <c r="AU145" s="18" t="s">
        <v>86</v>
      </c>
    </row>
    <row r="146" spans="1:65" s="13" customFormat="1" ht="11.25">
      <c r="B146" s="212"/>
      <c r="C146" s="213"/>
      <c r="D146" s="207" t="s">
        <v>169</v>
      </c>
      <c r="E146" s="214" t="s">
        <v>1</v>
      </c>
      <c r="F146" s="215" t="s">
        <v>170</v>
      </c>
      <c r="G146" s="213"/>
      <c r="H146" s="214" t="s">
        <v>1</v>
      </c>
      <c r="I146" s="216"/>
      <c r="J146" s="213"/>
      <c r="K146" s="213"/>
      <c r="L146" s="217"/>
      <c r="M146" s="218"/>
      <c r="N146" s="219"/>
      <c r="O146" s="219"/>
      <c r="P146" s="219"/>
      <c r="Q146" s="219"/>
      <c r="R146" s="219"/>
      <c r="S146" s="219"/>
      <c r="T146" s="220"/>
      <c r="AT146" s="221" t="s">
        <v>169</v>
      </c>
      <c r="AU146" s="221" t="s">
        <v>86</v>
      </c>
      <c r="AV146" s="13" t="s">
        <v>84</v>
      </c>
      <c r="AW146" s="13" t="s">
        <v>33</v>
      </c>
      <c r="AX146" s="13" t="s">
        <v>76</v>
      </c>
      <c r="AY146" s="221" t="s">
        <v>160</v>
      </c>
    </row>
    <row r="147" spans="1:65" s="14" customFormat="1" ht="11.25">
      <c r="B147" s="222"/>
      <c r="C147" s="223"/>
      <c r="D147" s="207" t="s">
        <v>169</v>
      </c>
      <c r="E147" s="224" t="s">
        <v>1</v>
      </c>
      <c r="F147" s="225" t="s">
        <v>171</v>
      </c>
      <c r="G147" s="223"/>
      <c r="H147" s="226">
        <v>54.6</v>
      </c>
      <c r="I147" s="227"/>
      <c r="J147" s="223"/>
      <c r="K147" s="223"/>
      <c r="L147" s="228"/>
      <c r="M147" s="229"/>
      <c r="N147" s="230"/>
      <c r="O147" s="230"/>
      <c r="P147" s="230"/>
      <c r="Q147" s="230"/>
      <c r="R147" s="230"/>
      <c r="S147" s="230"/>
      <c r="T147" s="231"/>
      <c r="AT147" s="232" t="s">
        <v>169</v>
      </c>
      <c r="AU147" s="232" t="s">
        <v>86</v>
      </c>
      <c r="AV147" s="14" t="s">
        <v>86</v>
      </c>
      <c r="AW147" s="14" t="s">
        <v>33</v>
      </c>
      <c r="AX147" s="14" t="s">
        <v>76</v>
      </c>
      <c r="AY147" s="232" t="s">
        <v>160</v>
      </c>
    </row>
    <row r="148" spans="1:65" s="15" customFormat="1" ht="11.25">
      <c r="B148" s="233"/>
      <c r="C148" s="234"/>
      <c r="D148" s="207" t="s">
        <v>169</v>
      </c>
      <c r="E148" s="235" t="s">
        <v>1</v>
      </c>
      <c r="F148" s="236" t="s">
        <v>172</v>
      </c>
      <c r="G148" s="234"/>
      <c r="H148" s="237">
        <v>54.6</v>
      </c>
      <c r="I148" s="238"/>
      <c r="J148" s="234"/>
      <c r="K148" s="234"/>
      <c r="L148" s="239"/>
      <c r="M148" s="240"/>
      <c r="N148" s="241"/>
      <c r="O148" s="241"/>
      <c r="P148" s="241"/>
      <c r="Q148" s="241"/>
      <c r="R148" s="241"/>
      <c r="S148" s="241"/>
      <c r="T148" s="242"/>
      <c r="AT148" s="243" t="s">
        <v>169</v>
      </c>
      <c r="AU148" s="243" t="s">
        <v>86</v>
      </c>
      <c r="AV148" s="15" t="s">
        <v>166</v>
      </c>
      <c r="AW148" s="15" t="s">
        <v>33</v>
      </c>
      <c r="AX148" s="15" t="s">
        <v>84</v>
      </c>
      <c r="AY148" s="243" t="s">
        <v>160</v>
      </c>
    </row>
    <row r="149" spans="1:65" s="2" customFormat="1" ht="24.2" customHeight="1">
      <c r="A149" s="35"/>
      <c r="B149" s="36"/>
      <c r="C149" s="193" t="s">
        <v>86</v>
      </c>
      <c r="D149" s="193" t="s">
        <v>162</v>
      </c>
      <c r="E149" s="194" t="s">
        <v>173</v>
      </c>
      <c r="F149" s="195" t="s">
        <v>174</v>
      </c>
      <c r="G149" s="196" t="s">
        <v>165</v>
      </c>
      <c r="H149" s="197">
        <v>22.8</v>
      </c>
      <c r="I149" s="198"/>
      <c r="J149" s="199">
        <f>ROUND(I149*H149,2)</f>
        <v>0</v>
      </c>
      <c r="K149" s="200"/>
      <c r="L149" s="40"/>
      <c r="M149" s="201" t="s">
        <v>1</v>
      </c>
      <c r="N149" s="202" t="s">
        <v>41</v>
      </c>
      <c r="O149" s="72"/>
      <c r="P149" s="203">
        <f>O149*H149</f>
        <v>0</v>
      </c>
      <c r="Q149" s="203">
        <v>0</v>
      </c>
      <c r="R149" s="203">
        <f>Q149*H149</f>
        <v>0</v>
      </c>
      <c r="S149" s="203">
        <v>0</v>
      </c>
      <c r="T149" s="204">
        <f>S149*H149</f>
        <v>0</v>
      </c>
      <c r="U149" s="35"/>
      <c r="V149" s="35"/>
      <c r="W149" s="35"/>
      <c r="X149" s="35"/>
      <c r="Y149" s="35"/>
      <c r="Z149" s="35"/>
      <c r="AA149" s="35"/>
      <c r="AB149" s="35"/>
      <c r="AC149" s="35"/>
      <c r="AD149" s="35"/>
      <c r="AE149" s="35"/>
      <c r="AR149" s="205" t="s">
        <v>166</v>
      </c>
      <c r="AT149" s="205" t="s">
        <v>162</v>
      </c>
      <c r="AU149" s="205" t="s">
        <v>86</v>
      </c>
      <c r="AY149" s="18" t="s">
        <v>160</v>
      </c>
      <c r="BE149" s="206">
        <f>IF(N149="základní",J149,0)</f>
        <v>0</v>
      </c>
      <c r="BF149" s="206">
        <f>IF(N149="snížená",J149,0)</f>
        <v>0</v>
      </c>
      <c r="BG149" s="206">
        <f>IF(N149="zákl. přenesená",J149,0)</f>
        <v>0</v>
      </c>
      <c r="BH149" s="206">
        <f>IF(N149="sníž. přenesená",J149,0)</f>
        <v>0</v>
      </c>
      <c r="BI149" s="206">
        <f>IF(N149="nulová",J149,0)</f>
        <v>0</v>
      </c>
      <c r="BJ149" s="18" t="s">
        <v>84</v>
      </c>
      <c r="BK149" s="206">
        <f>ROUND(I149*H149,2)</f>
        <v>0</v>
      </c>
      <c r="BL149" s="18" t="s">
        <v>166</v>
      </c>
      <c r="BM149" s="205" t="s">
        <v>166</v>
      </c>
    </row>
    <row r="150" spans="1:65" s="2" customFormat="1" ht="29.25">
      <c r="A150" s="35"/>
      <c r="B150" s="36"/>
      <c r="C150" s="37"/>
      <c r="D150" s="207" t="s">
        <v>167</v>
      </c>
      <c r="E150" s="37"/>
      <c r="F150" s="208" t="s">
        <v>175</v>
      </c>
      <c r="G150" s="37"/>
      <c r="H150" s="37"/>
      <c r="I150" s="209"/>
      <c r="J150" s="37"/>
      <c r="K150" s="37"/>
      <c r="L150" s="40"/>
      <c r="M150" s="210"/>
      <c r="N150" s="211"/>
      <c r="O150" s="72"/>
      <c r="P150" s="72"/>
      <c r="Q150" s="72"/>
      <c r="R150" s="72"/>
      <c r="S150" s="72"/>
      <c r="T150" s="73"/>
      <c r="U150" s="35"/>
      <c r="V150" s="35"/>
      <c r="W150" s="35"/>
      <c r="X150" s="35"/>
      <c r="Y150" s="35"/>
      <c r="Z150" s="35"/>
      <c r="AA150" s="35"/>
      <c r="AB150" s="35"/>
      <c r="AC150" s="35"/>
      <c r="AD150" s="35"/>
      <c r="AE150" s="35"/>
      <c r="AT150" s="18" t="s">
        <v>167</v>
      </c>
      <c r="AU150" s="18" t="s">
        <v>86</v>
      </c>
    </row>
    <row r="151" spans="1:65" s="13" customFormat="1" ht="11.25">
      <c r="B151" s="212"/>
      <c r="C151" s="213"/>
      <c r="D151" s="207" t="s">
        <v>169</v>
      </c>
      <c r="E151" s="214" t="s">
        <v>1</v>
      </c>
      <c r="F151" s="215" t="s">
        <v>176</v>
      </c>
      <c r="G151" s="213"/>
      <c r="H151" s="214" t="s">
        <v>1</v>
      </c>
      <c r="I151" s="216"/>
      <c r="J151" s="213"/>
      <c r="K151" s="213"/>
      <c r="L151" s="217"/>
      <c r="M151" s="218"/>
      <c r="N151" s="219"/>
      <c r="O151" s="219"/>
      <c r="P151" s="219"/>
      <c r="Q151" s="219"/>
      <c r="R151" s="219"/>
      <c r="S151" s="219"/>
      <c r="T151" s="220"/>
      <c r="AT151" s="221" t="s">
        <v>169</v>
      </c>
      <c r="AU151" s="221" t="s">
        <v>86</v>
      </c>
      <c r="AV151" s="13" t="s">
        <v>84</v>
      </c>
      <c r="AW151" s="13" t="s">
        <v>33</v>
      </c>
      <c r="AX151" s="13" t="s">
        <v>76</v>
      </c>
      <c r="AY151" s="221" t="s">
        <v>160</v>
      </c>
    </row>
    <row r="152" spans="1:65" s="14" customFormat="1" ht="11.25">
      <c r="B152" s="222"/>
      <c r="C152" s="223"/>
      <c r="D152" s="207" t="s">
        <v>169</v>
      </c>
      <c r="E152" s="224" t="s">
        <v>1</v>
      </c>
      <c r="F152" s="225" t="s">
        <v>177</v>
      </c>
      <c r="G152" s="223"/>
      <c r="H152" s="226">
        <v>22.8</v>
      </c>
      <c r="I152" s="227"/>
      <c r="J152" s="223"/>
      <c r="K152" s="223"/>
      <c r="L152" s="228"/>
      <c r="M152" s="229"/>
      <c r="N152" s="230"/>
      <c r="O152" s="230"/>
      <c r="P152" s="230"/>
      <c r="Q152" s="230"/>
      <c r="R152" s="230"/>
      <c r="S152" s="230"/>
      <c r="T152" s="231"/>
      <c r="AT152" s="232" t="s">
        <v>169</v>
      </c>
      <c r="AU152" s="232" t="s">
        <v>86</v>
      </c>
      <c r="AV152" s="14" t="s">
        <v>86</v>
      </c>
      <c r="AW152" s="14" t="s">
        <v>33</v>
      </c>
      <c r="AX152" s="14" t="s">
        <v>76</v>
      </c>
      <c r="AY152" s="232" t="s">
        <v>160</v>
      </c>
    </row>
    <row r="153" spans="1:65" s="15" customFormat="1" ht="11.25">
      <c r="B153" s="233"/>
      <c r="C153" s="234"/>
      <c r="D153" s="207" t="s">
        <v>169</v>
      </c>
      <c r="E153" s="235" t="s">
        <v>1</v>
      </c>
      <c r="F153" s="236" t="s">
        <v>172</v>
      </c>
      <c r="G153" s="234"/>
      <c r="H153" s="237">
        <v>22.8</v>
      </c>
      <c r="I153" s="238"/>
      <c r="J153" s="234"/>
      <c r="K153" s="234"/>
      <c r="L153" s="239"/>
      <c r="M153" s="240"/>
      <c r="N153" s="241"/>
      <c r="O153" s="241"/>
      <c r="P153" s="241"/>
      <c r="Q153" s="241"/>
      <c r="R153" s="241"/>
      <c r="S153" s="241"/>
      <c r="T153" s="242"/>
      <c r="AT153" s="243" t="s">
        <v>169</v>
      </c>
      <c r="AU153" s="243" t="s">
        <v>86</v>
      </c>
      <c r="AV153" s="15" t="s">
        <v>166</v>
      </c>
      <c r="AW153" s="15" t="s">
        <v>33</v>
      </c>
      <c r="AX153" s="15" t="s">
        <v>84</v>
      </c>
      <c r="AY153" s="243" t="s">
        <v>160</v>
      </c>
    </row>
    <row r="154" spans="1:65" s="2" customFormat="1" ht="16.5" customHeight="1">
      <c r="A154" s="35"/>
      <c r="B154" s="36"/>
      <c r="C154" s="193" t="s">
        <v>178</v>
      </c>
      <c r="D154" s="193" t="s">
        <v>162</v>
      </c>
      <c r="E154" s="194" t="s">
        <v>179</v>
      </c>
      <c r="F154" s="195" t="s">
        <v>180</v>
      </c>
      <c r="G154" s="196" t="s">
        <v>181</v>
      </c>
      <c r="H154" s="197">
        <v>20.3</v>
      </c>
      <c r="I154" s="198"/>
      <c r="J154" s="199">
        <f>ROUND(I154*H154,2)</f>
        <v>0</v>
      </c>
      <c r="K154" s="200"/>
      <c r="L154" s="40"/>
      <c r="M154" s="201" t="s">
        <v>1</v>
      </c>
      <c r="N154" s="202" t="s">
        <v>41</v>
      </c>
      <c r="O154" s="72"/>
      <c r="P154" s="203">
        <f>O154*H154</f>
        <v>0</v>
      </c>
      <c r="Q154" s="203">
        <v>0</v>
      </c>
      <c r="R154" s="203">
        <f>Q154*H154</f>
        <v>0</v>
      </c>
      <c r="S154" s="203">
        <v>0</v>
      </c>
      <c r="T154" s="204">
        <f>S154*H154</f>
        <v>0</v>
      </c>
      <c r="U154" s="35"/>
      <c r="V154" s="35"/>
      <c r="W154" s="35"/>
      <c r="X154" s="35"/>
      <c r="Y154" s="35"/>
      <c r="Z154" s="35"/>
      <c r="AA154" s="35"/>
      <c r="AB154" s="35"/>
      <c r="AC154" s="35"/>
      <c r="AD154" s="35"/>
      <c r="AE154" s="35"/>
      <c r="AR154" s="205" t="s">
        <v>166</v>
      </c>
      <c r="AT154" s="205" t="s">
        <v>162</v>
      </c>
      <c r="AU154" s="205" t="s">
        <v>86</v>
      </c>
      <c r="AY154" s="18" t="s">
        <v>160</v>
      </c>
      <c r="BE154" s="206">
        <f>IF(N154="základní",J154,0)</f>
        <v>0</v>
      </c>
      <c r="BF154" s="206">
        <f>IF(N154="snížená",J154,0)</f>
        <v>0</v>
      </c>
      <c r="BG154" s="206">
        <f>IF(N154="zákl. přenesená",J154,0)</f>
        <v>0</v>
      </c>
      <c r="BH154" s="206">
        <f>IF(N154="sníž. přenesená",J154,0)</f>
        <v>0</v>
      </c>
      <c r="BI154" s="206">
        <f>IF(N154="nulová",J154,0)</f>
        <v>0</v>
      </c>
      <c r="BJ154" s="18" t="s">
        <v>84</v>
      </c>
      <c r="BK154" s="206">
        <f>ROUND(I154*H154,2)</f>
        <v>0</v>
      </c>
      <c r="BL154" s="18" t="s">
        <v>166</v>
      </c>
      <c r="BM154" s="205" t="s">
        <v>182</v>
      </c>
    </row>
    <row r="155" spans="1:65" s="2" customFormat="1" ht="29.25">
      <c r="A155" s="35"/>
      <c r="B155" s="36"/>
      <c r="C155" s="37"/>
      <c r="D155" s="207" t="s">
        <v>167</v>
      </c>
      <c r="E155" s="37"/>
      <c r="F155" s="208" t="s">
        <v>183</v>
      </c>
      <c r="G155" s="37"/>
      <c r="H155" s="37"/>
      <c r="I155" s="209"/>
      <c r="J155" s="37"/>
      <c r="K155" s="37"/>
      <c r="L155" s="40"/>
      <c r="M155" s="210"/>
      <c r="N155" s="211"/>
      <c r="O155" s="72"/>
      <c r="P155" s="72"/>
      <c r="Q155" s="72"/>
      <c r="R155" s="72"/>
      <c r="S155" s="72"/>
      <c r="T155" s="73"/>
      <c r="U155" s="35"/>
      <c r="V155" s="35"/>
      <c r="W155" s="35"/>
      <c r="X155" s="35"/>
      <c r="Y155" s="35"/>
      <c r="Z155" s="35"/>
      <c r="AA155" s="35"/>
      <c r="AB155" s="35"/>
      <c r="AC155" s="35"/>
      <c r="AD155" s="35"/>
      <c r="AE155" s="35"/>
      <c r="AT155" s="18" t="s">
        <v>167</v>
      </c>
      <c r="AU155" s="18" t="s">
        <v>86</v>
      </c>
    </row>
    <row r="156" spans="1:65" s="13" customFormat="1" ht="11.25">
      <c r="B156" s="212"/>
      <c r="C156" s="213"/>
      <c r="D156" s="207" t="s">
        <v>169</v>
      </c>
      <c r="E156" s="214" t="s">
        <v>1</v>
      </c>
      <c r="F156" s="215" t="s">
        <v>170</v>
      </c>
      <c r="G156" s="213"/>
      <c r="H156" s="214" t="s">
        <v>1</v>
      </c>
      <c r="I156" s="216"/>
      <c r="J156" s="213"/>
      <c r="K156" s="213"/>
      <c r="L156" s="217"/>
      <c r="M156" s="218"/>
      <c r="N156" s="219"/>
      <c r="O156" s="219"/>
      <c r="P156" s="219"/>
      <c r="Q156" s="219"/>
      <c r="R156" s="219"/>
      <c r="S156" s="219"/>
      <c r="T156" s="220"/>
      <c r="AT156" s="221" t="s">
        <v>169</v>
      </c>
      <c r="AU156" s="221" t="s">
        <v>86</v>
      </c>
      <c r="AV156" s="13" t="s">
        <v>84</v>
      </c>
      <c r="AW156" s="13" t="s">
        <v>33</v>
      </c>
      <c r="AX156" s="13" t="s">
        <v>76</v>
      </c>
      <c r="AY156" s="221" t="s">
        <v>160</v>
      </c>
    </row>
    <row r="157" spans="1:65" s="14" customFormat="1" ht="11.25">
      <c r="B157" s="222"/>
      <c r="C157" s="223"/>
      <c r="D157" s="207" t="s">
        <v>169</v>
      </c>
      <c r="E157" s="224" t="s">
        <v>1</v>
      </c>
      <c r="F157" s="225" t="s">
        <v>184</v>
      </c>
      <c r="G157" s="223"/>
      <c r="H157" s="226">
        <v>20.3</v>
      </c>
      <c r="I157" s="227"/>
      <c r="J157" s="223"/>
      <c r="K157" s="223"/>
      <c r="L157" s="228"/>
      <c r="M157" s="229"/>
      <c r="N157" s="230"/>
      <c r="O157" s="230"/>
      <c r="P157" s="230"/>
      <c r="Q157" s="230"/>
      <c r="R157" s="230"/>
      <c r="S157" s="230"/>
      <c r="T157" s="231"/>
      <c r="AT157" s="232" t="s">
        <v>169</v>
      </c>
      <c r="AU157" s="232" t="s">
        <v>86</v>
      </c>
      <c r="AV157" s="14" t="s">
        <v>86</v>
      </c>
      <c r="AW157" s="14" t="s">
        <v>33</v>
      </c>
      <c r="AX157" s="14" t="s">
        <v>76</v>
      </c>
      <c r="AY157" s="232" t="s">
        <v>160</v>
      </c>
    </row>
    <row r="158" spans="1:65" s="15" customFormat="1" ht="11.25">
      <c r="B158" s="233"/>
      <c r="C158" s="234"/>
      <c r="D158" s="207" t="s">
        <v>169</v>
      </c>
      <c r="E158" s="235" t="s">
        <v>1</v>
      </c>
      <c r="F158" s="236" t="s">
        <v>172</v>
      </c>
      <c r="G158" s="234"/>
      <c r="H158" s="237">
        <v>20.3</v>
      </c>
      <c r="I158" s="238"/>
      <c r="J158" s="234"/>
      <c r="K158" s="234"/>
      <c r="L158" s="239"/>
      <c r="M158" s="240"/>
      <c r="N158" s="241"/>
      <c r="O158" s="241"/>
      <c r="P158" s="241"/>
      <c r="Q158" s="241"/>
      <c r="R158" s="241"/>
      <c r="S158" s="241"/>
      <c r="T158" s="242"/>
      <c r="AT158" s="243" t="s">
        <v>169</v>
      </c>
      <c r="AU158" s="243" t="s">
        <v>86</v>
      </c>
      <c r="AV158" s="15" t="s">
        <v>166</v>
      </c>
      <c r="AW158" s="15" t="s">
        <v>33</v>
      </c>
      <c r="AX158" s="15" t="s">
        <v>84</v>
      </c>
      <c r="AY158" s="243" t="s">
        <v>160</v>
      </c>
    </row>
    <row r="159" spans="1:65" s="2" customFormat="1" ht="16.5" customHeight="1">
      <c r="A159" s="35"/>
      <c r="B159" s="36"/>
      <c r="C159" s="193" t="s">
        <v>166</v>
      </c>
      <c r="D159" s="193" t="s">
        <v>162</v>
      </c>
      <c r="E159" s="194" t="s">
        <v>185</v>
      </c>
      <c r="F159" s="195" t="s">
        <v>186</v>
      </c>
      <c r="G159" s="196" t="s">
        <v>165</v>
      </c>
      <c r="H159" s="197">
        <v>137.095</v>
      </c>
      <c r="I159" s="198"/>
      <c r="J159" s="199">
        <f>ROUND(I159*H159,2)</f>
        <v>0</v>
      </c>
      <c r="K159" s="200"/>
      <c r="L159" s="40"/>
      <c r="M159" s="201" t="s">
        <v>1</v>
      </c>
      <c r="N159" s="202" t="s">
        <v>41</v>
      </c>
      <c r="O159" s="72"/>
      <c r="P159" s="203">
        <f>O159*H159</f>
        <v>0</v>
      </c>
      <c r="Q159" s="203">
        <v>0</v>
      </c>
      <c r="R159" s="203">
        <f>Q159*H159</f>
        <v>0</v>
      </c>
      <c r="S159" s="203">
        <v>0</v>
      </c>
      <c r="T159" s="204">
        <f>S159*H159</f>
        <v>0</v>
      </c>
      <c r="U159" s="35"/>
      <c r="V159" s="35"/>
      <c r="W159" s="35"/>
      <c r="X159" s="35"/>
      <c r="Y159" s="35"/>
      <c r="Z159" s="35"/>
      <c r="AA159" s="35"/>
      <c r="AB159" s="35"/>
      <c r="AC159" s="35"/>
      <c r="AD159" s="35"/>
      <c r="AE159" s="35"/>
      <c r="AR159" s="205" t="s">
        <v>166</v>
      </c>
      <c r="AT159" s="205" t="s">
        <v>162</v>
      </c>
      <c r="AU159" s="205" t="s">
        <v>86</v>
      </c>
      <c r="AY159" s="18" t="s">
        <v>160</v>
      </c>
      <c r="BE159" s="206">
        <f>IF(N159="základní",J159,0)</f>
        <v>0</v>
      </c>
      <c r="BF159" s="206">
        <f>IF(N159="snížená",J159,0)</f>
        <v>0</v>
      </c>
      <c r="BG159" s="206">
        <f>IF(N159="zákl. přenesená",J159,0)</f>
        <v>0</v>
      </c>
      <c r="BH159" s="206">
        <f>IF(N159="sníž. přenesená",J159,0)</f>
        <v>0</v>
      </c>
      <c r="BI159" s="206">
        <f>IF(N159="nulová",J159,0)</f>
        <v>0</v>
      </c>
      <c r="BJ159" s="18" t="s">
        <v>84</v>
      </c>
      <c r="BK159" s="206">
        <f>ROUND(I159*H159,2)</f>
        <v>0</v>
      </c>
      <c r="BL159" s="18" t="s">
        <v>166</v>
      </c>
      <c r="BM159" s="205" t="s">
        <v>187</v>
      </c>
    </row>
    <row r="160" spans="1:65" s="2" customFormat="1" ht="11.25">
      <c r="A160" s="35"/>
      <c r="B160" s="36"/>
      <c r="C160" s="37"/>
      <c r="D160" s="207" t="s">
        <v>167</v>
      </c>
      <c r="E160" s="37"/>
      <c r="F160" s="208" t="s">
        <v>188</v>
      </c>
      <c r="G160" s="37"/>
      <c r="H160" s="37"/>
      <c r="I160" s="209"/>
      <c r="J160" s="37"/>
      <c r="K160" s="37"/>
      <c r="L160" s="40"/>
      <c r="M160" s="210"/>
      <c r="N160" s="211"/>
      <c r="O160" s="72"/>
      <c r="P160" s="72"/>
      <c r="Q160" s="72"/>
      <c r="R160" s="72"/>
      <c r="S160" s="72"/>
      <c r="T160" s="73"/>
      <c r="U160" s="35"/>
      <c r="V160" s="35"/>
      <c r="W160" s="35"/>
      <c r="X160" s="35"/>
      <c r="Y160" s="35"/>
      <c r="Z160" s="35"/>
      <c r="AA160" s="35"/>
      <c r="AB160" s="35"/>
      <c r="AC160" s="35"/>
      <c r="AD160" s="35"/>
      <c r="AE160" s="35"/>
      <c r="AT160" s="18" t="s">
        <v>167</v>
      </c>
      <c r="AU160" s="18" t="s">
        <v>86</v>
      </c>
    </row>
    <row r="161" spans="1:65" s="14" customFormat="1" ht="11.25">
      <c r="B161" s="222"/>
      <c r="C161" s="223"/>
      <c r="D161" s="207" t="s">
        <v>169</v>
      </c>
      <c r="E161" s="224" t="s">
        <v>1</v>
      </c>
      <c r="F161" s="225" t="s">
        <v>189</v>
      </c>
      <c r="G161" s="223"/>
      <c r="H161" s="226">
        <v>137.095</v>
      </c>
      <c r="I161" s="227"/>
      <c r="J161" s="223"/>
      <c r="K161" s="223"/>
      <c r="L161" s="228"/>
      <c r="M161" s="229"/>
      <c r="N161" s="230"/>
      <c r="O161" s="230"/>
      <c r="P161" s="230"/>
      <c r="Q161" s="230"/>
      <c r="R161" s="230"/>
      <c r="S161" s="230"/>
      <c r="T161" s="231"/>
      <c r="AT161" s="232" t="s">
        <v>169</v>
      </c>
      <c r="AU161" s="232" t="s">
        <v>86</v>
      </c>
      <c r="AV161" s="14" t="s">
        <v>86</v>
      </c>
      <c r="AW161" s="14" t="s">
        <v>33</v>
      </c>
      <c r="AX161" s="14" t="s">
        <v>76</v>
      </c>
      <c r="AY161" s="232" t="s">
        <v>160</v>
      </c>
    </row>
    <row r="162" spans="1:65" s="15" customFormat="1" ht="11.25">
      <c r="B162" s="233"/>
      <c r="C162" s="234"/>
      <c r="D162" s="207" t="s">
        <v>169</v>
      </c>
      <c r="E162" s="235" t="s">
        <v>1</v>
      </c>
      <c r="F162" s="236" t="s">
        <v>172</v>
      </c>
      <c r="G162" s="234"/>
      <c r="H162" s="237">
        <v>137.095</v>
      </c>
      <c r="I162" s="238"/>
      <c r="J162" s="234"/>
      <c r="K162" s="234"/>
      <c r="L162" s="239"/>
      <c r="M162" s="240"/>
      <c r="N162" s="241"/>
      <c r="O162" s="241"/>
      <c r="P162" s="241"/>
      <c r="Q162" s="241"/>
      <c r="R162" s="241"/>
      <c r="S162" s="241"/>
      <c r="T162" s="242"/>
      <c r="AT162" s="243" t="s">
        <v>169</v>
      </c>
      <c r="AU162" s="243" t="s">
        <v>86</v>
      </c>
      <c r="AV162" s="15" t="s">
        <v>166</v>
      </c>
      <c r="AW162" s="15" t="s">
        <v>33</v>
      </c>
      <c r="AX162" s="15" t="s">
        <v>84</v>
      </c>
      <c r="AY162" s="243" t="s">
        <v>160</v>
      </c>
    </row>
    <row r="163" spans="1:65" s="2" customFormat="1" ht="33" customHeight="1">
      <c r="A163" s="35"/>
      <c r="B163" s="36"/>
      <c r="C163" s="193" t="s">
        <v>190</v>
      </c>
      <c r="D163" s="193" t="s">
        <v>162</v>
      </c>
      <c r="E163" s="194" t="s">
        <v>191</v>
      </c>
      <c r="F163" s="195" t="s">
        <v>192</v>
      </c>
      <c r="G163" s="196" t="s">
        <v>193</v>
      </c>
      <c r="H163" s="197">
        <v>9.7000000000000003E-2</v>
      </c>
      <c r="I163" s="198"/>
      <c r="J163" s="199">
        <f>ROUND(I163*H163,2)</f>
        <v>0</v>
      </c>
      <c r="K163" s="200"/>
      <c r="L163" s="40"/>
      <c r="M163" s="201" t="s">
        <v>1</v>
      </c>
      <c r="N163" s="202" t="s">
        <v>41</v>
      </c>
      <c r="O163" s="72"/>
      <c r="P163" s="203">
        <f>O163*H163</f>
        <v>0</v>
      </c>
      <c r="Q163" s="203">
        <v>0</v>
      </c>
      <c r="R163" s="203">
        <f>Q163*H163</f>
        <v>0</v>
      </c>
      <c r="S163" s="203">
        <v>0</v>
      </c>
      <c r="T163" s="204">
        <f>S163*H163</f>
        <v>0</v>
      </c>
      <c r="U163" s="35"/>
      <c r="V163" s="35"/>
      <c r="W163" s="35"/>
      <c r="X163" s="35"/>
      <c r="Y163" s="35"/>
      <c r="Z163" s="35"/>
      <c r="AA163" s="35"/>
      <c r="AB163" s="35"/>
      <c r="AC163" s="35"/>
      <c r="AD163" s="35"/>
      <c r="AE163" s="35"/>
      <c r="AR163" s="205" t="s">
        <v>166</v>
      </c>
      <c r="AT163" s="205" t="s">
        <v>162</v>
      </c>
      <c r="AU163" s="205" t="s">
        <v>86</v>
      </c>
      <c r="AY163" s="18" t="s">
        <v>160</v>
      </c>
      <c r="BE163" s="206">
        <f>IF(N163="základní",J163,0)</f>
        <v>0</v>
      </c>
      <c r="BF163" s="206">
        <f>IF(N163="snížená",J163,0)</f>
        <v>0</v>
      </c>
      <c r="BG163" s="206">
        <f>IF(N163="zákl. přenesená",J163,0)</f>
        <v>0</v>
      </c>
      <c r="BH163" s="206">
        <f>IF(N163="sníž. přenesená",J163,0)</f>
        <v>0</v>
      </c>
      <c r="BI163" s="206">
        <f>IF(N163="nulová",J163,0)</f>
        <v>0</v>
      </c>
      <c r="BJ163" s="18" t="s">
        <v>84</v>
      </c>
      <c r="BK163" s="206">
        <f>ROUND(I163*H163,2)</f>
        <v>0</v>
      </c>
      <c r="BL163" s="18" t="s">
        <v>166</v>
      </c>
      <c r="BM163" s="205" t="s">
        <v>194</v>
      </c>
    </row>
    <row r="164" spans="1:65" s="2" customFormat="1" ht="29.25">
      <c r="A164" s="35"/>
      <c r="B164" s="36"/>
      <c r="C164" s="37"/>
      <c r="D164" s="207" t="s">
        <v>167</v>
      </c>
      <c r="E164" s="37"/>
      <c r="F164" s="208" t="s">
        <v>195</v>
      </c>
      <c r="G164" s="37"/>
      <c r="H164" s="37"/>
      <c r="I164" s="209"/>
      <c r="J164" s="37"/>
      <c r="K164" s="37"/>
      <c r="L164" s="40"/>
      <c r="M164" s="210"/>
      <c r="N164" s="211"/>
      <c r="O164" s="72"/>
      <c r="P164" s="72"/>
      <c r="Q164" s="72"/>
      <c r="R164" s="72"/>
      <c r="S164" s="72"/>
      <c r="T164" s="73"/>
      <c r="U164" s="35"/>
      <c r="V164" s="35"/>
      <c r="W164" s="35"/>
      <c r="X164" s="35"/>
      <c r="Y164" s="35"/>
      <c r="Z164" s="35"/>
      <c r="AA164" s="35"/>
      <c r="AB164" s="35"/>
      <c r="AC164" s="35"/>
      <c r="AD164" s="35"/>
      <c r="AE164" s="35"/>
      <c r="AT164" s="18" t="s">
        <v>167</v>
      </c>
      <c r="AU164" s="18" t="s">
        <v>86</v>
      </c>
    </row>
    <row r="165" spans="1:65" s="13" customFormat="1" ht="11.25">
      <c r="B165" s="212"/>
      <c r="C165" s="213"/>
      <c r="D165" s="207" t="s">
        <v>169</v>
      </c>
      <c r="E165" s="214" t="s">
        <v>1</v>
      </c>
      <c r="F165" s="215" t="s">
        <v>196</v>
      </c>
      <c r="G165" s="213"/>
      <c r="H165" s="214" t="s">
        <v>1</v>
      </c>
      <c r="I165" s="216"/>
      <c r="J165" s="213"/>
      <c r="K165" s="213"/>
      <c r="L165" s="217"/>
      <c r="M165" s="218"/>
      <c r="N165" s="219"/>
      <c r="O165" s="219"/>
      <c r="P165" s="219"/>
      <c r="Q165" s="219"/>
      <c r="R165" s="219"/>
      <c r="S165" s="219"/>
      <c r="T165" s="220"/>
      <c r="AT165" s="221" t="s">
        <v>169</v>
      </c>
      <c r="AU165" s="221" t="s">
        <v>86</v>
      </c>
      <c r="AV165" s="13" t="s">
        <v>84</v>
      </c>
      <c r="AW165" s="13" t="s">
        <v>33</v>
      </c>
      <c r="AX165" s="13" t="s">
        <v>76</v>
      </c>
      <c r="AY165" s="221" t="s">
        <v>160</v>
      </c>
    </row>
    <row r="166" spans="1:65" s="14" customFormat="1" ht="11.25">
      <c r="B166" s="222"/>
      <c r="C166" s="223"/>
      <c r="D166" s="207" t="s">
        <v>169</v>
      </c>
      <c r="E166" s="224" t="s">
        <v>1</v>
      </c>
      <c r="F166" s="225" t="s">
        <v>197</v>
      </c>
      <c r="G166" s="223"/>
      <c r="H166" s="226">
        <v>9.7000000000000003E-2</v>
      </c>
      <c r="I166" s="227"/>
      <c r="J166" s="223"/>
      <c r="K166" s="223"/>
      <c r="L166" s="228"/>
      <c r="M166" s="229"/>
      <c r="N166" s="230"/>
      <c r="O166" s="230"/>
      <c r="P166" s="230"/>
      <c r="Q166" s="230"/>
      <c r="R166" s="230"/>
      <c r="S166" s="230"/>
      <c r="T166" s="231"/>
      <c r="AT166" s="232" t="s">
        <v>169</v>
      </c>
      <c r="AU166" s="232" t="s">
        <v>86</v>
      </c>
      <c r="AV166" s="14" t="s">
        <v>86</v>
      </c>
      <c r="AW166" s="14" t="s">
        <v>33</v>
      </c>
      <c r="AX166" s="14" t="s">
        <v>76</v>
      </c>
      <c r="AY166" s="232" t="s">
        <v>160</v>
      </c>
    </row>
    <row r="167" spans="1:65" s="15" customFormat="1" ht="11.25">
      <c r="B167" s="233"/>
      <c r="C167" s="234"/>
      <c r="D167" s="207" t="s">
        <v>169</v>
      </c>
      <c r="E167" s="235" t="s">
        <v>1</v>
      </c>
      <c r="F167" s="236" t="s">
        <v>172</v>
      </c>
      <c r="G167" s="234"/>
      <c r="H167" s="237">
        <v>9.7000000000000003E-2</v>
      </c>
      <c r="I167" s="238"/>
      <c r="J167" s="234"/>
      <c r="K167" s="234"/>
      <c r="L167" s="239"/>
      <c r="M167" s="240"/>
      <c r="N167" s="241"/>
      <c r="O167" s="241"/>
      <c r="P167" s="241"/>
      <c r="Q167" s="241"/>
      <c r="R167" s="241"/>
      <c r="S167" s="241"/>
      <c r="T167" s="242"/>
      <c r="AT167" s="243" t="s">
        <v>169</v>
      </c>
      <c r="AU167" s="243" t="s">
        <v>86</v>
      </c>
      <c r="AV167" s="15" t="s">
        <v>166</v>
      </c>
      <c r="AW167" s="15" t="s">
        <v>33</v>
      </c>
      <c r="AX167" s="15" t="s">
        <v>84</v>
      </c>
      <c r="AY167" s="243" t="s">
        <v>160</v>
      </c>
    </row>
    <row r="168" spans="1:65" s="2" customFormat="1" ht="33" customHeight="1">
      <c r="A168" s="35"/>
      <c r="B168" s="36"/>
      <c r="C168" s="193" t="s">
        <v>182</v>
      </c>
      <c r="D168" s="193" t="s">
        <v>162</v>
      </c>
      <c r="E168" s="194" t="s">
        <v>198</v>
      </c>
      <c r="F168" s="195" t="s">
        <v>199</v>
      </c>
      <c r="G168" s="196" t="s">
        <v>193</v>
      </c>
      <c r="H168" s="197">
        <v>39.168999999999997</v>
      </c>
      <c r="I168" s="198"/>
      <c r="J168" s="199">
        <f>ROUND(I168*H168,2)</f>
        <v>0</v>
      </c>
      <c r="K168" s="200"/>
      <c r="L168" s="40"/>
      <c r="M168" s="201" t="s">
        <v>1</v>
      </c>
      <c r="N168" s="202" t="s">
        <v>41</v>
      </c>
      <c r="O168" s="72"/>
      <c r="P168" s="203">
        <f>O168*H168</f>
        <v>0</v>
      </c>
      <c r="Q168" s="203">
        <v>0</v>
      </c>
      <c r="R168" s="203">
        <f>Q168*H168</f>
        <v>0</v>
      </c>
      <c r="S168" s="203">
        <v>0</v>
      </c>
      <c r="T168" s="204">
        <f>S168*H168</f>
        <v>0</v>
      </c>
      <c r="U168" s="35"/>
      <c r="V168" s="35"/>
      <c r="W168" s="35"/>
      <c r="X168" s="35"/>
      <c r="Y168" s="35"/>
      <c r="Z168" s="35"/>
      <c r="AA168" s="35"/>
      <c r="AB168" s="35"/>
      <c r="AC168" s="35"/>
      <c r="AD168" s="35"/>
      <c r="AE168" s="35"/>
      <c r="AR168" s="205" t="s">
        <v>166</v>
      </c>
      <c r="AT168" s="205" t="s">
        <v>162</v>
      </c>
      <c r="AU168" s="205" t="s">
        <v>86</v>
      </c>
      <c r="AY168" s="18" t="s">
        <v>160</v>
      </c>
      <c r="BE168" s="206">
        <f>IF(N168="základní",J168,0)</f>
        <v>0</v>
      </c>
      <c r="BF168" s="206">
        <f>IF(N168="snížená",J168,0)</f>
        <v>0</v>
      </c>
      <c r="BG168" s="206">
        <f>IF(N168="zákl. přenesená",J168,0)</f>
        <v>0</v>
      </c>
      <c r="BH168" s="206">
        <f>IF(N168="sníž. přenesená",J168,0)</f>
        <v>0</v>
      </c>
      <c r="BI168" s="206">
        <f>IF(N168="nulová",J168,0)</f>
        <v>0</v>
      </c>
      <c r="BJ168" s="18" t="s">
        <v>84</v>
      </c>
      <c r="BK168" s="206">
        <f>ROUND(I168*H168,2)</f>
        <v>0</v>
      </c>
      <c r="BL168" s="18" t="s">
        <v>166</v>
      </c>
      <c r="BM168" s="205" t="s">
        <v>8</v>
      </c>
    </row>
    <row r="169" spans="1:65" s="2" customFormat="1" ht="29.25">
      <c r="A169" s="35"/>
      <c r="B169" s="36"/>
      <c r="C169" s="37"/>
      <c r="D169" s="207" t="s">
        <v>167</v>
      </c>
      <c r="E169" s="37"/>
      <c r="F169" s="208" t="s">
        <v>200</v>
      </c>
      <c r="G169" s="37"/>
      <c r="H169" s="37"/>
      <c r="I169" s="209"/>
      <c r="J169" s="37"/>
      <c r="K169" s="37"/>
      <c r="L169" s="40"/>
      <c r="M169" s="210"/>
      <c r="N169" s="211"/>
      <c r="O169" s="72"/>
      <c r="P169" s="72"/>
      <c r="Q169" s="72"/>
      <c r="R169" s="72"/>
      <c r="S169" s="72"/>
      <c r="T169" s="73"/>
      <c r="U169" s="35"/>
      <c r="V169" s="35"/>
      <c r="W169" s="35"/>
      <c r="X169" s="35"/>
      <c r="Y169" s="35"/>
      <c r="Z169" s="35"/>
      <c r="AA169" s="35"/>
      <c r="AB169" s="35"/>
      <c r="AC169" s="35"/>
      <c r="AD169" s="35"/>
      <c r="AE169" s="35"/>
      <c r="AT169" s="18" t="s">
        <v>167</v>
      </c>
      <c r="AU169" s="18" t="s">
        <v>86</v>
      </c>
    </row>
    <row r="170" spans="1:65" s="13" customFormat="1" ht="11.25">
      <c r="B170" s="212"/>
      <c r="C170" s="213"/>
      <c r="D170" s="207" t="s">
        <v>169</v>
      </c>
      <c r="E170" s="214" t="s">
        <v>1</v>
      </c>
      <c r="F170" s="215" t="s">
        <v>201</v>
      </c>
      <c r="G170" s="213"/>
      <c r="H170" s="214" t="s">
        <v>1</v>
      </c>
      <c r="I170" s="216"/>
      <c r="J170" s="213"/>
      <c r="K170" s="213"/>
      <c r="L170" s="217"/>
      <c r="M170" s="218"/>
      <c r="N170" s="219"/>
      <c r="O170" s="219"/>
      <c r="P170" s="219"/>
      <c r="Q170" s="219"/>
      <c r="R170" s="219"/>
      <c r="S170" s="219"/>
      <c r="T170" s="220"/>
      <c r="AT170" s="221" t="s">
        <v>169</v>
      </c>
      <c r="AU170" s="221" t="s">
        <v>86</v>
      </c>
      <c r="AV170" s="13" t="s">
        <v>84</v>
      </c>
      <c r="AW170" s="13" t="s">
        <v>33</v>
      </c>
      <c r="AX170" s="13" t="s">
        <v>76</v>
      </c>
      <c r="AY170" s="221" t="s">
        <v>160</v>
      </c>
    </row>
    <row r="171" spans="1:65" s="14" customFormat="1" ht="11.25">
      <c r="B171" s="222"/>
      <c r="C171" s="223"/>
      <c r="D171" s="207" t="s">
        <v>169</v>
      </c>
      <c r="E171" s="224" t="s">
        <v>1</v>
      </c>
      <c r="F171" s="225" t="s">
        <v>202</v>
      </c>
      <c r="G171" s="223"/>
      <c r="H171" s="226">
        <v>22.831</v>
      </c>
      <c r="I171" s="227"/>
      <c r="J171" s="223"/>
      <c r="K171" s="223"/>
      <c r="L171" s="228"/>
      <c r="M171" s="229"/>
      <c r="N171" s="230"/>
      <c r="O171" s="230"/>
      <c r="P171" s="230"/>
      <c r="Q171" s="230"/>
      <c r="R171" s="230"/>
      <c r="S171" s="230"/>
      <c r="T171" s="231"/>
      <c r="AT171" s="232" t="s">
        <v>169</v>
      </c>
      <c r="AU171" s="232" t="s">
        <v>86</v>
      </c>
      <c r="AV171" s="14" t="s">
        <v>86</v>
      </c>
      <c r="AW171" s="14" t="s">
        <v>33</v>
      </c>
      <c r="AX171" s="14" t="s">
        <v>76</v>
      </c>
      <c r="AY171" s="232" t="s">
        <v>160</v>
      </c>
    </row>
    <row r="172" spans="1:65" s="14" customFormat="1" ht="11.25">
      <c r="B172" s="222"/>
      <c r="C172" s="223"/>
      <c r="D172" s="207" t="s">
        <v>169</v>
      </c>
      <c r="E172" s="224" t="s">
        <v>1</v>
      </c>
      <c r="F172" s="225" t="s">
        <v>203</v>
      </c>
      <c r="G172" s="223"/>
      <c r="H172" s="226">
        <v>13.4</v>
      </c>
      <c r="I172" s="227"/>
      <c r="J172" s="223"/>
      <c r="K172" s="223"/>
      <c r="L172" s="228"/>
      <c r="M172" s="229"/>
      <c r="N172" s="230"/>
      <c r="O172" s="230"/>
      <c r="P172" s="230"/>
      <c r="Q172" s="230"/>
      <c r="R172" s="230"/>
      <c r="S172" s="230"/>
      <c r="T172" s="231"/>
      <c r="AT172" s="232" t="s">
        <v>169</v>
      </c>
      <c r="AU172" s="232" t="s">
        <v>86</v>
      </c>
      <c r="AV172" s="14" t="s">
        <v>86</v>
      </c>
      <c r="AW172" s="14" t="s">
        <v>33</v>
      </c>
      <c r="AX172" s="14" t="s">
        <v>76</v>
      </c>
      <c r="AY172" s="232" t="s">
        <v>160</v>
      </c>
    </row>
    <row r="173" spans="1:65" s="13" customFormat="1" ht="11.25">
      <c r="B173" s="212"/>
      <c r="C173" s="213"/>
      <c r="D173" s="207" t="s">
        <v>169</v>
      </c>
      <c r="E173" s="214" t="s">
        <v>1</v>
      </c>
      <c r="F173" s="215" t="s">
        <v>196</v>
      </c>
      <c r="G173" s="213"/>
      <c r="H173" s="214" t="s">
        <v>1</v>
      </c>
      <c r="I173" s="216"/>
      <c r="J173" s="213"/>
      <c r="K173" s="213"/>
      <c r="L173" s="217"/>
      <c r="M173" s="218"/>
      <c r="N173" s="219"/>
      <c r="O173" s="219"/>
      <c r="P173" s="219"/>
      <c r="Q173" s="219"/>
      <c r="R173" s="219"/>
      <c r="S173" s="219"/>
      <c r="T173" s="220"/>
      <c r="AT173" s="221" t="s">
        <v>169</v>
      </c>
      <c r="AU173" s="221" t="s">
        <v>86</v>
      </c>
      <c r="AV173" s="13" t="s">
        <v>84</v>
      </c>
      <c r="AW173" s="13" t="s">
        <v>33</v>
      </c>
      <c r="AX173" s="13" t="s">
        <v>76</v>
      </c>
      <c r="AY173" s="221" t="s">
        <v>160</v>
      </c>
    </row>
    <row r="174" spans="1:65" s="14" customFormat="1" ht="11.25">
      <c r="B174" s="222"/>
      <c r="C174" s="223"/>
      <c r="D174" s="207" t="s">
        <v>169</v>
      </c>
      <c r="E174" s="224" t="s">
        <v>1</v>
      </c>
      <c r="F174" s="225" t="s">
        <v>204</v>
      </c>
      <c r="G174" s="223"/>
      <c r="H174" s="226">
        <v>1.5980000000000001</v>
      </c>
      <c r="I174" s="227"/>
      <c r="J174" s="223"/>
      <c r="K174" s="223"/>
      <c r="L174" s="228"/>
      <c r="M174" s="229"/>
      <c r="N174" s="230"/>
      <c r="O174" s="230"/>
      <c r="P174" s="230"/>
      <c r="Q174" s="230"/>
      <c r="R174" s="230"/>
      <c r="S174" s="230"/>
      <c r="T174" s="231"/>
      <c r="AT174" s="232" t="s">
        <v>169</v>
      </c>
      <c r="AU174" s="232" t="s">
        <v>86</v>
      </c>
      <c r="AV174" s="14" t="s">
        <v>86</v>
      </c>
      <c r="AW174" s="14" t="s">
        <v>33</v>
      </c>
      <c r="AX174" s="14" t="s">
        <v>76</v>
      </c>
      <c r="AY174" s="232" t="s">
        <v>160</v>
      </c>
    </row>
    <row r="175" spans="1:65" s="14" customFormat="1" ht="11.25">
      <c r="B175" s="222"/>
      <c r="C175" s="223"/>
      <c r="D175" s="207" t="s">
        <v>169</v>
      </c>
      <c r="E175" s="224" t="s">
        <v>1</v>
      </c>
      <c r="F175" s="225" t="s">
        <v>205</v>
      </c>
      <c r="G175" s="223"/>
      <c r="H175" s="226">
        <v>1.34</v>
      </c>
      <c r="I175" s="227"/>
      <c r="J175" s="223"/>
      <c r="K175" s="223"/>
      <c r="L175" s="228"/>
      <c r="M175" s="229"/>
      <c r="N175" s="230"/>
      <c r="O175" s="230"/>
      <c r="P175" s="230"/>
      <c r="Q175" s="230"/>
      <c r="R175" s="230"/>
      <c r="S175" s="230"/>
      <c r="T175" s="231"/>
      <c r="AT175" s="232" t="s">
        <v>169</v>
      </c>
      <c r="AU175" s="232" t="s">
        <v>86</v>
      </c>
      <c r="AV175" s="14" t="s">
        <v>86</v>
      </c>
      <c r="AW175" s="14" t="s">
        <v>33</v>
      </c>
      <c r="AX175" s="14" t="s">
        <v>76</v>
      </c>
      <c r="AY175" s="232" t="s">
        <v>160</v>
      </c>
    </row>
    <row r="176" spans="1:65" s="15" customFormat="1" ht="11.25">
      <c r="B176" s="233"/>
      <c r="C176" s="234"/>
      <c r="D176" s="207" t="s">
        <v>169</v>
      </c>
      <c r="E176" s="235" t="s">
        <v>1</v>
      </c>
      <c r="F176" s="236" t="s">
        <v>172</v>
      </c>
      <c r="G176" s="234"/>
      <c r="H176" s="237">
        <v>39.168999999999997</v>
      </c>
      <c r="I176" s="238"/>
      <c r="J176" s="234"/>
      <c r="K176" s="234"/>
      <c r="L176" s="239"/>
      <c r="M176" s="240"/>
      <c r="N176" s="241"/>
      <c r="O176" s="241"/>
      <c r="P176" s="241"/>
      <c r="Q176" s="241"/>
      <c r="R176" s="241"/>
      <c r="S176" s="241"/>
      <c r="T176" s="242"/>
      <c r="AT176" s="243" t="s">
        <v>169</v>
      </c>
      <c r="AU176" s="243" t="s">
        <v>86</v>
      </c>
      <c r="AV176" s="15" t="s">
        <v>166</v>
      </c>
      <c r="AW176" s="15" t="s">
        <v>33</v>
      </c>
      <c r="AX176" s="15" t="s">
        <v>84</v>
      </c>
      <c r="AY176" s="243" t="s">
        <v>160</v>
      </c>
    </row>
    <row r="177" spans="1:65" s="2" customFormat="1" ht="33" customHeight="1">
      <c r="A177" s="35"/>
      <c r="B177" s="36"/>
      <c r="C177" s="193" t="s">
        <v>206</v>
      </c>
      <c r="D177" s="193" t="s">
        <v>162</v>
      </c>
      <c r="E177" s="194" t="s">
        <v>207</v>
      </c>
      <c r="F177" s="195" t="s">
        <v>208</v>
      </c>
      <c r="G177" s="196" t="s">
        <v>193</v>
      </c>
      <c r="H177" s="197">
        <v>0.56999999999999995</v>
      </c>
      <c r="I177" s="198"/>
      <c r="J177" s="199">
        <f>ROUND(I177*H177,2)</f>
        <v>0</v>
      </c>
      <c r="K177" s="200"/>
      <c r="L177" s="40"/>
      <c r="M177" s="201" t="s">
        <v>1</v>
      </c>
      <c r="N177" s="202" t="s">
        <v>41</v>
      </c>
      <c r="O177" s="72"/>
      <c r="P177" s="203">
        <f>O177*H177</f>
        <v>0</v>
      </c>
      <c r="Q177" s="203">
        <v>0</v>
      </c>
      <c r="R177" s="203">
        <f>Q177*H177</f>
        <v>0</v>
      </c>
      <c r="S177" s="203">
        <v>0</v>
      </c>
      <c r="T177" s="204">
        <f>S177*H177</f>
        <v>0</v>
      </c>
      <c r="U177" s="35"/>
      <c r="V177" s="35"/>
      <c r="W177" s="35"/>
      <c r="X177" s="35"/>
      <c r="Y177" s="35"/>
      <c r="Z177" s="35"/>
      <c r="AA177" s="35"/>
      <c r="AB177" s="35"/>
      <c r="AC177" s="35"/>
      <c r="AD177" s="35"/>
      <c r="AE177" s="35"/>
      <c r="AR177" s="205" t="s">
        <v>166</v>
      </c>
      <c r="AT177" s="205" t="s">
        <v>162</v>
      </c>
      <c r="AU177" s="205" t="s">
        <v>86</v>
      </c>
      <c r="AY177" s="18" t="s">
        <v>160</v>
      </c>
      <c r="BE177" s="206">
        <f>IF(N177="základní",J177,0)</f>
        <v>0</v>
      </c>
      <c r="BF177" s="206">
        <f>IF(N177="snížená",J177,0)</f>
        <v>0</v>
      </c>
      <c r="BG177" s="206">
        <f>IF(N177="zákl. přenesená",J177,0)</f>
        <v>0</v>
      </c>
      <c r="BH177" s="206">
        <f>IF(N177="sníž. přenesená",J177,0)</f>
        <v>0</v>
      </c>
      <c r="BI177" s="206">
        <f>IF(N177="nulová",J177,0)</f>
        <v>0</v>
      </c>
      <c r="BJ177" s="18" t="s">
        <v>84</v>
      </c>
      <c r="BK177" s="206">
        <f>ROUND(I177*H177,2)</f>
        <v>0</v>
      </c>
      <c r="BL177" s="18" t="s">
        <v>166</v>
      </c>
      <c r="BM177" s="205" t="s">
        <v>209</v>
      </c>
    </row>
    <row r="178" spans="1:65" s="2" customFormat="1" ht="19.5">
      <c r="A178" s="35"/>
      <c r="B178" s="36"/>
      <c r="C178" s="37"/>
      <c r="D178" s="207" t="s">
        <v>167</v>
      </c>
      <c r="E178" s="37"/>
      <c r="F178" s="208" t="s">
        <v>210</v>
      </c>
      <c r="G178" s="37"/>
      <c r="H178" s="37"/>
      <c r="I178" s="209"/>
      <c r="J178" s="37"/>
      <c r="K178" s="37"/>
      <c r="L178" s="40"/>
      <c r="M178" s="210"/>
      <c r="N178" s="211"/>
      <c r="O178" s="72"/>
      <c r="P178" s="72"/>
      <c r="Q178" s="72"/>
      <c r="R178" s="72"/>
      <c r="S178" s="72"/>
      <c r="T178" s="73"/>
      <c r="U178" s="35"/>
      <c r="V178" s="35"/>
      <c r="W178" s="35"/>
      <c r="X178" s="35"/>
      <c r="Y178" s="35"/>
      <c r="Z178" s="35"/>
      <c r="AA178" s="35"/>
      <c r="AB178" s="35"/>
      <c r="AC178" s="35"/>
      <c r="AD178" s="35"/>
      <c r="AE178" s="35"/>
      <c r="AT178" s="18" t="s">
        <v>167</v>
      </c>
      <c r="AU178" s="18" t="s">
        <v>86</v>
      </c>
    </row>
    <row r="179" spans="1:65" s="14" customFormat="1" ht="11.25">
      <c r="B179" s="222"/>
      <c r="C179" s="223"/>
      <c r="D179" s="207" t="s">
        <v>169</v>
      </c>
      <c r="E179" s="224" t="s">
        <v>1</v>
      </c>
      <c r="F179" s="225" t="s">
        <v>211</v>
      </c>
      <c r="G179" s="223"/>
      <c r="H179" s="226">
        <v>0.56999999999999995</v>
      </c>
      <c r="I179" s="227"/>
      <c r="J179" s="223"/>
      <c r="K179" s="223"/>
      <c r="L179" s="228"/>
      <c r="M179" s="229"/>
      <c r="N179" s="230"/>
      <c r="O179" s="230"/>
      <c r="P179" s="230"/>
      <c r="Q179" s="230"/>
      <c r="R179" s="230"/>
      <c r="S179" s="230"/>
      <c r="T179" s="231"/>
      <c r="AT179" s="232" t="s">
        <v>169</v>
      </c>
      <c r="AU179" s="232" t="s">
        <v>86</v>
      </c>
      <c r="AV179" s="14" t="s">
        <v>86</v>
      </c>
      <c r="AW179" s="14" t="s">
        <v>33</v>
      </c>
      <c r="AX179" s="14" t="s">
        <v>76</v>
      </c>
      <c r="AY179" s="232" t="s">
        <v>160</v>
      </c>
    </row>
    <row r="180" spans="1:65" s="15" customFormat="1" ht="11.25">
      <c r="B180" s="233"/>
      <c r="C180" s="234"/>
      <c r="D180" s="207" t="s">
        <v>169</v>
      </c>
      <c r="E180" s="235" t="s">
        <v>1</v>
      </c>
      <c r="F180" s="236" t="s">
        <v>172</v>
      </c>
      <c r="G180" s="234"/>
      <c r="H180" s="237">
        <v>0.56999999999999995</v>
      </c>
      <c r="I180" s="238"/>
      <c r="J180" s="234"/>
      <c r="K180" s="234"/>
      <c r="L180" s="239"/>
      <c r="M180" s="240"/>
      <c r="N180" s="241"/>
      <c r="O180" s="241"/>
      <c r="P180" s="241"/>
      <c r="Q180" s="241"/>
      <c r="R180" s="241"/>
      <c r="S180" s="241"/>
      <c r="T180" s="242"/>
      <c r="AT180" s="243" t="s">
        <v>169</v>
      </c>
      <c r="AU180" s="243" t="s">
        <v>86</v>
      </c>
      <c r="AV180" s="15" t="s">
        <v>166</v>
      </c>
      <c r="AW180" s="15" t="s">
        <v>33</v>
      </c>
      <c r="AX180" s="15" t="s">
        <v>84</v>
      </c>
      <c r="AY180" s="243" t="s">
        <v>160</v>
      </c>
    </row>
    <row r="181" spans="1:65" s="2" customFormat="1" ht="24.2" customHeight="1">
      <c r="A181" s="35"/>
      <c r="B181" s="36"/>
      <c r="C181" s="193" t="s">
        <v>187</v>
      </c>
      <c r="D181" s="193" t="s">
        <v>162</v>
      </c>
      <c r="E181" s="194" t="s">
        <v>212</v>
      </c>
      <c r="F181" s="195" t="s">
        <v>213</v>
      </c>
      <c r="G181" s="196" t="s">
        <v>193</v>
      </c>
      <c r="H181" s="197">
        <v>0.56899999999999995</v>
      </c>
      <c r="I181" s="198"/>
      <c r="J181" s="199">
        <f>ROUND(I181*H181,2)</f>
        <v>0</v>
      </c>
      <c r="K181" s="200"/>
      <c r="L181" s="40"/>
      <c r="M181" s="201" t="s">
        <v>1</v>
      </c>
      <c r="N181" s="202" t="s">
        <v>41</v>
      </c>
      <c r="O181" s="72"/>
      <c r="P181" s="203">
        <f>O181*H181</f>
        <v>0</v>
      </c>
      <c r="Q181" s="203">
        <v>0</v>
      </c>
      <c r="R181" s="203">
        <f>Q181*H181</f>
        <v>0</v>
      </c>
      <c r="S181" s="203">
        <v>0</v>
      </c>
      <c r="T181" s="204">
        <f>S181*H181</f>
        <v>0</v>
      </c>
      <c r="U181" s="35"/>
      <c r="V181" s="35"/>
      <c r="W181" s="35"/>
      <c r="X181" s="35"/>
      <c r="Y181" s="35"/>
      <c r="Z181" s="35"/>
      <c r="AA181" s="35"/>
      <c r="AB181" s="35"/>
      <c r="AC181" s="35"/>
      <c r="AD181" s="35"/>
      <c r="AE181" s="35"/>
      <c r="AR181" s="205" t="s">
        <v>166</v>
      </c>
      <c r="AT181" s="205" t="s">
        <v>162</v>
      </c>
      <c r="AU181" s="205" t="s">
        <v>86</v>
      </c>
      <c r="AY181" s="18" t="s">
        <v>160</v>
      </c>
      <c r="BE181" s="206">
        <f>IF(N181="základní",J181,0)</f>
        <v>0</v>
      </c>
      <c r="BF181" s="206">
        <f>IF(N181="snížená",J181,0)</f>
        <v>0</v>
      </c>
      <c r="BG181" s="206">
        <f>IF(N181="zákl. přenesená",J181,0)</f>
        <v>0</v>
      </c>
      <c r="BH181" s="206">
        <f>IF(N181="sníž. přenesená",J181,0)</f>
        <v>0</v>
      </c>
      <c r="BI181" s="206">
        <f>IF(N181="nulová",J181,0)</f>
        <v>0</v>
      </c>
      <c r="BJ181" s="18" t="s">
        <v>84</v>
      </c>
      <c r="BK181" s="206">
        <f>ROUND(I181*H181,2)</f>
        <v>0</v>
      </c>
      <c r="BL181" s="18" t="s">
        <v>166</v>
      </c>
      <c r="BM181" s="205" t="s">
        <v>214</v>
      </c>
    </row>
    <row r="182" spans="1:65" s="2" customFormat="1" ht="19.5">
      <c r="A182" s="35"/>
      <c r="B182" s="36"/>
      <c r="C182" s="37"/>
      <c r="D182" s="207" t="s">
        <v>167</v>
      </c>
      <c r="E182" s="37"/>
      <c r="F182" s="208" t="s">
        <v>215</v>
      </c>
      <c r="G182" s="37"/>
      <c r="H182" s="37"/>
      <c r="I182" s="209"/>
      <c r="J182" s="37"/>
      <c r="K182" s="37"/>
      <c r="L182" s="40"/>
      <c r="M182" s="210"/>
      <c r="N182" s="211"/>
      <c r="O182" s="72"/>
      <c r="P182" s="72"/>
      <c r="Q182" s="72"/>
      <c r="R182" s="72"/>
      <c r="S182" s="72"/>
      <c r="T182" s="73"/>
      <c r="U182" s="35"/>
      <c r="V182" s="35"/>
      <c r="W182" s="35"/>
      <c r="X182" s="35"/>
      <c r="Y182" s="35"/>
      <c r="Z182" s="35"/>
      <c r="AA182" s="35"/>
      <c r="AB182" s="35"/>
      <c r="AC182" s="35"/>
      <c r="AD182" s="35"/>
      <c r="AE182" s="35"/>
      <c r="AT182" s="18" t="s">
        <v>167</v>
      </c>
      <c r="AU182" s="18" t="s">
        <v>86</v>
      </c>
    </row>
    <row r="183" spans="1:65" s="13" customFormat="1" ht="11.25">
      <c r="B183" s="212"/>
      <c r="C183" s="213"/>
      <c r="D183" s="207" t="s">
        <v>169</v>
      </c>
      <c r="E183" s="214" t="s">
        <v>1</v>
      </c>
      <c r="F183" s="215" t="s">
        <v>216</v>
      </c>
      <c r="G183" s="213"/>
      <c r="H183" s="214" t="s">
        <v>1</v>
      </c>
      <c r="I183" s="216"/>
      <c r="J183" s="213"/>
      <c r="K183" s="213"/>
      <c r="L183" s="217"/>
      <c r="M183" s="218"/>
      <c r="N183" s="219"/>
      <c r="O183" s="219"/>
      <c r="P183" s="219"/>
      <c r="Q183" s="219"/>
      <c r="R183" s="219"/>
      <c r="S183" s="219"/>
      <c r="T183" s="220"/>
      <c r="AT183" s="221" t="s">
        <v>169</v>
      </c>
      <c r="AU183" s="221" t="s">
        <v>86</v>
      </c>
      <c r="AV183" s="13" t="s">
        <v>84</v>
      </c>
      <c r="AW183" s="13" t="s">
        <v>33</v>
      </c>
      <c r="AX183" s="13" t="s">
        <v>76</v>
      </c>
      <c r="AY183" s="221" t="s">
        <v>160</v>
      </c>
    </row>
    <row r="184" spans="1:65" s="14" customFormat="1" ht="11.25">
      <c r="B184" s="222"/>
      <c r="C184" s="223"/>
      <c r="D184" s="207" t="s">
        <v>169</v>
      </c>
      <c r="E184" s="224" t="s">
        <v>1</v>
      </c>
      <c r="F184" s="225" t="s">
        <v>217</v>
      </c>
      <c r="G184" s="223"/>
      <c r="H184" s="226">
        <v>0.56899999999999995</v>
      </c>
      <c r="I184" s="227"/>
      <c r="J184" s="223"/>
      <c r="K184" s="223"/>
      <c r="L184" s="228"/>
      <c r="M184" s="229"/>
      <c r="N184" s="230"/>
      <c r="O184" s="230"/>
      <c r="P184" s="230"/>
      <c r="Q184" s="230"/>
      <c r="R184" s="230"/>
      <c r="S184" s="230"/>
      <c r="T184" s="231"/>
      <c r="AT184" s="232" t="s">
        <v>169</v>
      </c>
      <c r="AU184" s="232" t="s">
        <v>86</v>
      </c>
      <c r="AV184" s="14" t="s">
        <v>86</v>
      </c>
      <c r="AW184" s="14" t="s">
        <v>33</v>
      </c>
      <c r="AX184" s="14" t="s">
        <v>76</v>
      </c>
      <c r="AY184" s="232" t="s">
        <v>160</v>
      </c>
    </row>
    <row r="185" spans="1:65" s="15" customFormat="1" ht="11.25">
      <c r="B185" s="233"/>
      <c r="C185" s="234"/>
      <c r="D185" s="207" t="s">
        <v>169</v>
      </c>
      <c r="E185" s="235" t="s">
        <v>1</v>
      </c>
      <c r="F185" s="236" t="s">
        <v>172</v>
      </c>
      <c r="G185" s="234"/>
      <c r="H185" s="237">
        <v>0.56899999999999995</v>
      </c>
      <c r="I185" s="238"/>
      <c r="J185" s="234"/>
      <c r="K185" s="234"/>
      <c r="L185" s="239"/>
      <c r="M185" s="240"/>
      <c r="N185" s="241"/>
      <c r="O185" s="241"/>
      <c r="P185" s="241"/>
      <c r="Q185" s="241"/>
      <c r="R185" s="241"/>
      <c r="S185" s="241"/>
      <c r="T185" s="242"/>
      <c r="AT185" s="243" t="s">
        <v>169</v>
      </c>
      <c r="AU185" s="243" t="s">
        <v>86</v>
      </c>
      <c r="AV185" s="15" t="s">
        <v>166</v>
      </c>
      <c r="AW185" s="15" t="s">
        <v>33</v>
      </c>
      <c r="AX185" s="15" t="s">
        <v>84</v>
      </c>
      <c r="AY185" s="243" t="s">
        <v>160</v>
      </c>
    </row>
    <row r="186" spans="1:65" s="2" customFormat="1" ht="16.5" customHeight="1">
      <c r="A186" s="35"/>
      <c r="B186" s="36"/>
      <c r="C186" s="193" t="s">
        <v>218</v>
      </c>
      <c r="D186" s="193" t="s">
        <v>162</v>
      </c>
      <c r="E186" s="194" t="s">
        <v>219</v>
      </c>
      <c r="F186" s="195" t="s">
        <v>220</v>
      </c>
      <c r="G186" s="196" t="s">
        <v>193</v>
      </c>
      <c r="H186" s="197">
        <v>15.73</v>
      </c>
      <c r="I186" s="198"/>
      <c r="J186" s="199">
        <f>ROUND(I186*H186,2)</f>
        <v>0</v>
      </c>
      <c r="K186" s="200"/>
      <c r="L186" s="40"/>
      <c r="M186" s="201" t="s">
        <v>1</v>
      </c>
      <c r="N186" s="202" t="s">
        <v>41</v>
      </c>
      <c r="O186" s="72"/>
      <c r="P186" s="203">
        <f>O186*H186</f>
        <v>0</v>
      </c>
      <c r="Q186" s="203">
        <v>0</v>
      </c>
      <c r="R186" s="203">
        <f>Q186*H186</f>
        <v>0</v>
      </c>
      <c r="S186" s="203">
        <v>0</v>
      </c>
      <c r="T186" s="204">
        <f>S186*H186</f>
        <v>0</v>
      </c>
      <c r="U186" s="35"/>
      <c r="V186" s="35"/>
      <c r="W186" s="35"/>
      <c r="X186" s="35"/>
      <c r="Y186" s="35"/>
      <c r="Z186" s="35"/>
      <c r="AA186" s="35"/>
      <c r="AB186" s="35"/>
      <c r="AC186" s="35"/>
      <c r="AD186" s="35"/>
      <c r="AE186" s="35"/>
      <c r="AR186" s="205" t="s">
        <v>166</v>
      </c>
      <c r="AT186" s="205" t="s">
        <v>162</v>
      </c>
      <c r="AU186" s="205" t="s">
        <v>86</v>
      </c>
      <c r="AY186" s="18" t="s">
        <v>160</v>
      </c>
      <c r="BE186" s="206">
        <f>IF(N186="základní",J186,0)</f>
        <v>0</v>
      </c>
      <c r="BF186" s="206">
        <f>IF(N186="snížená",J186,0)</f>
        <v>0</v>
      </c>
      <c r="BG186" s="206">
        <f>IF(N186="zákl. přenesená",J186,0)</f>
        <v>0</v>
      </c>
      <c r="BH186" s="206">
        <f>IF(N186="sníž. přenesená",J186,0)</f>
        <v>0</v>
      </c>
      <c r="BI186" s="206">
        <f>IF(N186="nulová",J186,0)</f>
        <v>0</v>
      </c>
      <c r="BJ186" s="18" t="s">
        <v>84</v>
      </c>
      <c r="BK186" s="206">
        <f>ROUND(I186*H186,2)</f>
        <v>0</v>
      </c>
      <c r="BL186" s="18" t="s">
        <v>166</v>
      </c>
      <c r="BM186" s="205" t="s">
        <v>221</v>
      </c>
    </row>
    <row r="187" spans="1:65" s="2" customFormat="1" ht="19.5">
      <c r="A187" s="35"/>
      <c r="B187" s="36"/>
      <c r="C187" s="37"/>
      <c r="D187" s="207" t="s">
        <v>167</v>
      </c>
      <c r="E187" s="37"/>
      <c r="F187" s="208" t="s">
        <v>222</v>
      </c>
      <c r="G187" s="37"/>
      <c r="H187" s="37"/>
      <c r="I187" s="209"/>
      <c r="J187" s="37"/>
      <c r="K187" s="37"/>
      <c r="L187" s="40"/>
      <c r="M187" s="210"/>
      <c r="N187" s="211"/>
      <c r="O187" s="72"/>
      <c r="P187" s="72"/>
      <c r="Q187" s="72"/>
      <c r="R187" s="72"/>
      <c r="S187" s="72"/>
      <c r="T187" s="73"/>
      <c r="U187" s="35"/>
      <c r="V187" s="35"/>
      <c r="W187" s="35"/>
      <c r="X187" s="35"/>
      <c r="Y187" s="35"/>
      <c r="Z187" s="35"/>
      <c r="AA187" s="35"/>
      <c r="AB187" s="35"/>
      <c r="AC187" s="35"/>
      <c r="AD187" s="35"/>
      <c r="AE187" s="35"/>
      <c r="AT187" s="18" t="s">
        <v>167</v>
      </c>
      <c r="AU187" s="18" t="s">
        <v>86</v>
      </c>
    </row>
    <row r="188" spans="1:65" s="13" customFormat="1" ht="11.25">
      <c r="B188" s="212"/>
      <c r="C188" s="213"/>
      <c r="D188" s="207" t="s">
        <v>169</v>
      </c>
      <c r="E188" s="214" t="s">
        <v>1</v>
      </c>
      <c r="F188" s="215" t="s">
        <v>201</v>
      </c>
      <c r="G188" s="213"/>
      <c r="H188" s="214" t="s">
        <v>1</v>
      </c>
      <c r="I188" s="216"/>
      <c r="J188" s="213"/>
      <c r="K188" s="213"/>
      <c r="L188" s="217"/>
      <c r="M188" s="218"/>
      <c r="N188" s="219"/>
      <c r="O188" s="219"/>
      <c r="P188" s="219"/>
      <c r="Q188" s="219"/>
      <c r="R188" s="219"/>
      <c r="S188" s="219"/>
      <c r="T188" s="220"/>
      <c r="AT188" s="221" t="s">
        <v>169</v>
      </c>
      <c r="AU188" s="221" t="s">
        <v>86</v>
      </c>
      <c r="AV188" s="13" t="s">
        <v>84</v>
      </c>
      <c r="AW188" s="13" t="s">
        <v>33</v>
      </c>
      <c r="AX188" s="13" t="s">
        <v>76</v>
      </c>
      <c r="AY188" s="221" t="s">
        <v>160</v>
      </c>
    </row>
    <row r="189" spans="1:65" s="14" customFormat="1" ht="11.25">
      <c r="B189" s="222"/>
      <c r="C189" s="223"/>
      <c r="D189" s="207" t="s">
        <v>169</v>
      </c>
      <c r="E189" s="224" t="s">
        <v>1</v>
      </c>
      <c r="F189" s="225" t="s">
        <v>202</v>
      </c>
      <c r="G189" s="223"/>
      <c r="H189" s="226">
        <v>22.831</v>
      </c>
      <c r="I189" s="227"/>
      <c r="J189" s="223"/>
      <c r="K189" s="223"/>
      <c r="L189" s="228"/>
      <c r="M189" s="229"/>
      <c r="N189" s="230"/>
      <c r="O189" s="230"/>
      <c r="P189" s="230"/>
      <c r="Q189" s="230"/>
      <c r="R189" s="230"/>
      <c r="S189" s="230"/>
      <c r="T189" s="231"/>
      <c r="AT189" s="232" t="s">
        <v>169</v>
      </c>
      <c r="AU189" s="232" t="s">
        <v>86</v>
      </c>
      <c r="AV189" s="14" t="s">
        <v>86</v>
      </c>
      <c r="AW189" s="14" t="s">
        <v>33</v>
      </c>
      <c r="AX189" s="14" t="s">
        <v>76</v>
      </c>
      <c r="AY189" s="232" t="s">
        <v>160</v>
      </c>
    </row>
    <row r="190" spans="1:65" s="14" customFormat="1" ht="11.25">
      <c r="B190" s="222"/>
      <c r="C190" s="223"/>
      <c r="D190" s="207" t="s">
        <v>169</v>
      </c>
      <c r="E190" s="224" t="s">
        <v>1</v>
      </c>
      <c r="F190" s="225" t="s">
        <v>223</v>
      </c>
      <c r="G190" s="223"/>
      <c r="H190" s="226">
        <v>-3.16</v>
      </c>
      <c r="I190" s="227"/>
      <c r="J190" s="223"/>
      <c r="K190" s="223"/>
      <c r="L190" s="228"/>
      <c r="M190" s="229"/>
      <c r="N190" s="230"/>
      <c r="O190" s="230"/>
      <c r="P190" s="230"/>
      <c r="Q190" s="230"/>
      <c r="R190" s="230"/>
      <c r="S190" s="230"/>
      <c r="T190" s="231"/>
      <c r="AT190" s="232" t="s">
        <v>169</v>
      </c>
      <c r="AU190" s="232" t="s">
        <v>86</v>
      </c>
      <c r="AV190" s="14" t="s">
        <v>86</v>
      </c>
      <c r="AW190" s="14" t="s">
        <v>33</v>
      </c>
      <c r="AX190" s="14" t="s">
        <v>76</v>
      </c>
      <c r="AY190" s="232" t="s">
        <v>160</v>
      </c>
    </row>
    <row r="191" spans="1:65" s="14" customFormat="1" ht="11.25">
      <c r="B191" s="222"/>
      <c r="C191" s="223"/>
      <c r="D191" s="207" t="s">
        <v>169</v>
      </c>
      <c r="E191" s="224" t="s">
        <v>1</v>
      </c>
      <c r="F191" s="225" t="s">
        <v>224</v>
      </c>
      <c r="G191" s="223"/>
      <c r="H191" s="226">
        <v>-8.2159999999999993</v>
      </c>
      <c r="I191" s="227"/>
      <c r="J191" s="223"/>
      <c r="K191" s="223"/>
      <c r="L191" s="228"/>
      <c r="M191" s="229"/>
      <c r="N191" s="230"/>
      <c r="O191" s="230"/>
      <c r="P191" s="230"/>
      <c r="Q191" s="230"/>
      <c r="R191" s="230"/>
      <c r="S191" s="230"/>
      <c r="T191" s="231"/>
      <c r="AT191" s="232" t="s">
        <v>169</v>
      </c>
      <c r="AU191" s="232" t="s">
        <v>86</v>
      </c>
      <c r="AV191" s="14" t="s">
        <v>86</v>
      </c>
      <c r="AW191" s="14" t="s">
        <v>33</v>
      </c>
      <c r="AX191" s="14" t="s">
        <v>76</v>
      </c>
      <c r="AY191" s="232" t="s">
        <v>160</v>
      </c>
    </row>
    <row r="192" spans="1:65" s="14" customFormat="1" ht="11.25">
      <c r="B192" s="222"/>
      <c r="C192" s="223"/>
      <c r="D192" s="207" t="s">
        <v>169</v>
      </c>
      <c r="E192" s="224" t="s">
        <v>1</v>
      </c>
      <c r="F192" s="225" t="s">
        <v>203</v>
      </c>
      <c r="G192" s="223"/>
      <c r="H192" s="226">
        <v>13.4</v>
      </c>
      <c r="I192" s="227"/>
      <c r="J192" s="223"/>
      <c r="K192" s="223"/>
      <c r="L192" s="228"/>
      <c r="M192" s="229"/>
      <c r="N192" s="230"/>
      <c r="O192" s="230"/>
      <c r="P192" s="230"/>
      <c r="Q192" s="230"/>
      <c r="R192" s="230"/>
      <c r="S192" s="230"/>
      <c r="T192" s="231"/>
      <c r="AT192" s="232" t="s">
        <v>169</v>
      </c>
      <c r="AU192" s="232" t="s">
        <v>86</v>
      </c>
      <c r="AV192" s="14" t="s">
        <v>86</v>
      </c>
      <c r="AW192" s="14" t="s">
        <v>33</v>
      </c>
      <c r="AX192" s="14" t="s">
        <v>76</v>
      </c>
      <c r="AY192" s="232" t="s">
        <v>160</v>
      </c>
    </row>
    <row r="193" spans="1:65" s="14" customFormat="1" ht="11.25">
      <c r="B193" s="222"/>
      <c r="C193" s="223"/>
      <c r="D193" s="207" t="s">
        <v>169</v>
      </c>
      <c r="E193" s="224" t="s">
        <v>1</v>
      </c>
      <c r="F193" s="225" t="s">
        <v>225</v>
      </c>
      <c r="G193" s="223"/>
      <c r="H193" s="226">
        <v>-9.9260000000000002</v>
      </c>
      <c r="I193" s="227"/>
      <c r="J193" s="223"/>
      <c r="K193" s="223"/>
      <c r="L193" s="228"/>
      <c r="M193" s="229"/>
      <c r="N193" s="230"/>
      <c r="O193" s="230"/>
      <c r="P193" s="230"/>
      <c r="Q193" s="230"/>
      <c r="R193" s="230"/>
      <c r="S193" s="230"/>
      <c r="T193" s="231"/>
      <c r="AT193" s="232" t="s">
        <v>169</v>
      </c>
      <c r="AU193" s="232" t="s">
        <v>86</v>
      </c>
      <c r="AV193" s="14" t="s">
        <v>86</v>
      </c>
      <c r="AW193" s="14" t="s">
        <v>33</v>
      </c>
      <c r="AX193" s="14" t="s">
        <v>76</v>
      </c>
      <c r="AY193" s="232" t="s">
        <v>160</v>
      </c>
    </row>
    <row r="194" spans="1:65" s="13" customFormat="1" ht="11.25">
      <c r="B194" s="212"/>
      <c r="C194" s="213"/>
      <c r="D194" s="207" t="s">
        <v>169</v>
      </c>
      <c r="E194" s="214" t="s">
        <v>1</v>
      </c>
      <c r="F194" s="215" t="s">
        <v>196</v>
      </c>
      <c r="G194" s="213"/>
      <c r="H194" s="214" t="s">
        <v>1</v>
      </c>
      <c r="I194" s="216"/>
      <c r="J194" s="213"/>
      <c r="K194" s="213"/>
      <c r="L194" s="217"/>
      <c r="M194" s="218"/>
      <c r="N194" s="219"/>
      <c r="O194" s="219"/>
      <c r="P194" s="219"/>
      <c r="Q194" s="219"/>
      <c r="R194" s="219"/>
      <c r="S194" s="219"/>
      <c r="T194" s="220"/>
      <c r="AT194" s="221" t="s">
        <v>169</v>
      </c>
      <c r="AU194" s="221" t="s">
        <v>86</v>
      </c>
      <c r="AV194" s="13" t="s">
        <v>84</v>
      </c>
      <c r="AW194" s="13" t="s">
        <v>33</v>
      </c>
      <c r="AX194" s="13" t="s">
        <v>76</v>
      </c>
      <c r="AY194" s="221" t="s">
        <v>160</v>
      </c>
    </row>
    <row r="195" spans="1:65" s="14" customFormat="1" ht="11.25">
      <c r="B195" s="222"/>
      <c r="C195" s="223"/>
      <c r="D195" s="207" t="s">
        <v>169</v>
      </c>
      <c r="E195" s="224" t="s">
        <v>1</v>
      </c>
      <c r="F195" s="225" t="s">
        <v>204</v>
      </c>
      <c r="G195" s="223"/>
      <c r="H195" s="226">
        <v>1.5980000000000001</v>
      </c>
      <c r="I195" s="227"/>
      <c r="J195" s="223"/>
      <c r="K195" s="223"/>
      <c r="L195" s="228"/>
      <c r="M195" s="229"/>
      <c r="N195" s="230"/>
      <c r="O195" s="230"/>
      <c r="P195" s="230"/>
      <c r="Q195" s="230"/>
      <c r="R195" s="230"/>
      <c r="S195" s="230"/>
      <c r="T195" s="231"/>
      <c r="AT195" s="232" t="s">
        <v>169</v>
      </c>
      <c r="AU195" s="232" t="s">
        <v>86</v>
      </c>
      <c r="AV195" s="14" t="s">
        <v>86</v>
      </c>
      <c r="AW195" s="14" t="s">
        <v>33</v>
      </c>
      <c r="AX195" s="14" t="s">
        <v>76</v>
      </c>
      <c r="AY195" s="232" t="s">
        <v>160</v>
      </c>
    </row>
    <row r="196" spans="1:65" s="14" customFormat="1" ht="11.25">
      <c r="B196" s="222"/>
      <c r="C196" s="223"/>
      <c r="D196" s="207" t="s">
        <v>169</v>
      </c>
      <c r="E196" s="224" t="s">
        <v>1</v>
      </c>
      <c r="F196" s="225" t="s">
        <v>205</v>
      </c>
      <c r="G196" s="223"/>
      <c r="H196" s="226">
        <v>1.34</v>
      </c>
      <c r="I196" s="227"/>
      <c r="J196" s="223"/>
      <c r="K196" s="223"/>
      <c r="L196" s="228"/>
      <c r="M196" s="229"/>
      <c r="N196" s="230"/>
      <c r="O196" s="230"/>
      <c r="P196" s="230"/>
      <c r="Q196" s="230"/>
      <c r="R196" s="230"/>
      <c r="S196" s="230"/>
      <c r="T196" s="231"/>
      <c r="AT196" s="232" t="s">
        <v>169</v>
      </c>
      <c r="AU196" s="232" t="s">
        <v>86</v>
      </c>
      <c r="AV196" s="14" t="s">
        <v>86</v>
      </c>
      <c r="AW196" s="14" t="s">
        <v>33</v>
      </c>
      <c r="AX196" s="14" t="s">
        <v>76</v>
      </c>
      <c r="AY196" s="232" t="s">
        <v>160</v>
      </c>
    </row>
    <row r="197" spans="1:65" s="14" customFormat="1" ht="11.25">
      <c r="B197" s="222"/>
      <c r="C197" s="223"/>
      <c r="D197" s="207" t="s">
        <v>169</v>
      </c>
      <c r="E197" s="224" t="s">
        <v>1</v>
      </c>
      <c r="F197" s="225" t="s">
        <v>226</v>
      </c>
      <c r="G197" s="223"/>
      <c r="H197" s="226">
        <v>-2.137</v>
      </c>
      <c r="I197" s="227"/>
      <c r="J197" s="223"/>
      <c r="K197" s="223"/>
      <c r="L197" s="228"/>
      <c r="M197" s="229"/>
      <c r="N197" s="230"/>
      <c r="O197" s="230"/>
      <c r="P197" s="230"/>
      <c r="Q197" s="230"/>
      <c r="R197" s="230"/>
      <c r="S197" s="230"/>
      <c r="T197" s="231"/>
      <c r="AT197" s="232" t="s">
        <v>169</v>
      </c>
      <c r="AU197" s="232" t="s">
        <v>86</v>
      </c>
      <c r="AV197" s="14" t="s">
        <v>86</v>
      </c>
      <c r="AW197" s="14" t="s">
        <v>33</v>
      </c>
      <c r="AX197" s="14" t="s">
        <v>76</v>
      </c>
      <c r="AY197" s="232" t="s">
        <v>160</v>
      </c>
    </row>
    <row r="198" spans="1:65" s="15" customFormat="1" ht="11.25">
      <c r="B198" s="233"/>
      <c r="C198" s="234"/>
      <c r="D198" s="207" t="s">
        <v>169</v>
      </c>
      <c r="E198" s="235" t="s">
        <v>1</v>
      </c>
      <c r="F198" s="236" t="s">
        <v>172</v>
      </c>
      <c r="G198" s="234"/>
      <c r="H198" s="237">
        <v>15.73</v>
      </c>
      <c r="I198" s="238"/>
      <c r="J198" s="234"/>
      <c r="K198" s="234"/>
      <c r="L198" s="239"/>
      <c r="M198" s="240"/>
      <c r="N198" s="241"/>
      <c r="O198" s="241"/>
      <c r="P198" s="241"/>
      <c r="Q198" s="241"/>
      <c r="R198" s="241"/>
      <c r="S198" s="241"/>
      <c r="T198" s="242"/>
      <c r="AT198" s="243" t="s">
        <v>169</v>
      </c>
      <c r="AU198" s="243" t="s">
        <v>86</v>
      </c>
      <c r="AV198" s="15" t="s">
        <v>166</v>
      </c>
      <c r="AW198" s="15" t="s">
        <v>33</v>
      </c>
      <c r="AX198" s="15" t="s">
        <v>84</v>
      </c>
      <c r="AY198" s="243" t="s">
        <v>160</v>
      </c>
    </row>
    <row r="199" spans="1:65" s="2" customFormat="1" ht="24.2" customHeight="1">
      <c r="A199" s="35"/>
      <c r="B199" s="36"/>
      <c r="C199" s="193" t="s">
        <v>194</v>
      </c>
      <c r="D199" s="193" t="s">
        <v>162</v>
      </c>
      <c r="E199" s="194" t="s">
        <v>227</v>
      </c>
      <c r="F199" s="195" t="s">
        <v>228</v>
      </c>
      <c r="G199" s="196" t="s">
        <v>193</v>
      </c>
      <c r="H199" s="197">
        <v>50</v>
      </c>
      <c r="I199" s="198"/>
      <c r="J199" s="199">
        <f>ROUND(I199*H199,2)</f>
        <v>0</v>
      </c>
      <c r="K199" s="200"/>
      <c r="L199" s="40"/>
      <c r="M199" s="201" t="s">
        <v>1</v>
      </c>
      <c r="N199" s="202" t="s">
        <v>41</v>
      </c>
      <c r="O199" s="72"/>
      <c r="P199" s="203">
        <f>O199*H199</f>
        <v>0</v>
      </c>
      <c r="Q199" s="203">
        <v>0</v>
      </c>
      <c r="R199" s="203">
        <f>Q199*H199</f>
        <v>0</v>
      </c>
      <c r="S199" s="203">
        <v>0</v>
      </c>
      <c r="T199" s="204">
        <f>S199*H199</f>
        <v>0</v>
      </c>
      <c r="U199" s="35"/>
      <c r="V199" s="35"/>
      <c r="W199" s="35"/>
      <c r="X199" s="35"/>
      <c r="Y199" s="35"/>
      <c r="Z199" s="35"/>
      <c r="AA199" s="35"/>
      <c r="AB199" s="35"/>
      <c r="AC199" s="35"/>
      <c r="AD199" s="35"/>
      <c r="AE199" s="35"/>
      <c r="AR199" s="205" t="s">
        <v>166</v>
      </c>
      <c r="AT199" s="205" t="s">
        <v>162</v>
      </c>
      <c r="AU199" s="205" t="s">
        <v>86</v>
      </c>
      <c r="AY199" s="18" t="s">
        <v>160</v>
      </c>
      <c r="BE199" s="206">
        <f>IF(N199="základní",J199,0)</f>
        <v>0</v>
      </c>
      <c r="BF199" s="206">
        <f>IF(N199="snížená",J199,0)</f>
        <v>0</v>
      </c>
      <c r="BG199" s="206">
        <f>IF(N199="zákl. přenesená",J199,0)</f>
        <v>0</v>
      </c>
      <c r="BH199" s="206">
        <f>IF(N199="sníž. přenesená",J199,0)</f>
        <v>0</v>
      </c>
      <c r="BI199" s="206">
        <f>IF(N199="nulová",J199,0)</f>
        <v>0</v>
      </c>
      <c r="BJ199" s="18" t="s">
        <v>84</v>
      </c>
      <c r="BK199" s="206">
        <f>ROUND(I199*H199,2)</f>
        <v>0</v>
      </c>
      <c r="BL199" s="18" t="s">
        <v>166</v>
      </c>
      <c r="BM199" s="205" t="s">
        <v>229</v>
      </c>
    </row>
    <row r="200" spans="1:65" s="2" customFormat="1" ht="29.25">
      <c r="A200" s="35"/>
      <c r="B200" s="36"/>
      <c r="C200" s="37"/>
      <c r="D200" s="207" t="s">
        <v>167</v>
      </c>
      <c r="E200" s="37"/>
      <c r="F200" s="208" t="s">
        <v>230</v>
      </c>
      <c r="G200" s="37"/>
      <c r="H200" s="37"/>
      <c r="I200" s="209"/>
      <c r="J200" s="37"/>
      <c r="K200" s="37"/>
      <c r="L200" s="40"/>
      <c r="M200" s="210"/>
      <c r="N200" s="211"/>
      <c r="O200" s="72"/>
      <c r="P200" s="72"/>
      <c r="Q200" s="72"/>
      <c r="R200" s="72"/>
      <c r="S200" s="72"/>
      <c r="T200" s="73"/>
      <c r="U200" s="35"/>
      <c r="V200" s="35"/>
      <c r="W200" s="35"/>
      <c r="X200" s="35"/>
      <c r="Y200" s="35"/>
      <c r="Z200" s="35"/>
      <c r="AA200" s="35"/>
      <c r="AB200" s="35"/>
      <c r="AC200" s="35"/>
      <c r="AD200" s="35"/>
      <c r="AE200" s="35"/>
      <c r="AT200" s="18" t="s">
        <v>167</v>
      </c>
      <c r="AU200" s="18" t="s">
        <v>86</v>
      </c>
    </row>
    <row r="201" spans="1:65" s="13" customFormat="1" ht="22.5">
      <c r="B201" s="212"/>
      <c r="C201" s="213"/>
      <c r="D201" s="207" t="s">
        <v>169</v>
      </c>
      <c r="E201" s="214" t="s">
        <v>1</v>
      </c>
      <c r="F201" s="215" t="s">
        <v>231</v>
      </c>
      <c r="G201" s="213"/>
      <c r="H201" s="214" t="s">
        <v>1</v>
      </c>
      <c r="I201" s="216"/>
      <c r="J201" s="213"/>
      <c r="K201" s="213"/>
      <c r="L201" s="217"/>
      <c r="M201" s="218"/>
      <c r="N201" s="219"/>
      <c r="O201" s="219"/>
      <c r="P201" s="219"/>
      <c r="Q201" s="219"/>
      <c r="R201" s="219"/>
      <c r="S201" s="219"/>
      <c r="T201" s="220"/>
      <c r="AT201" s="221" t="s">
        <v>169</v>
      </c>
      <c r="AU201" s="221" t="s">
        <v>86</v>
      </c>
      <c r="AV201" s="13" t="s">
        <v>84</v>
      </c>
      <c r="AW201" s="13" t="s">
        <v>33</v>
      </c>
      <c r="AX201" s="13" t="s">
        <v>76</v>
      </c>
      <c r="AY201" s="221" t="s">
        <v>160</v>
      </c>
    </row>
    <row r="202" spans="1:65" s="14" customFormat="1" ht="11.25">
      <c r="B202" s="222"/>
      <c r="C202" s="223"/>
      <c r="D202" s="207" t="s">
        <v>169</v>
      </c>
      <c r="E202" s="224" t="s">
        <v>1</v>
      </c>
      <c r="F202" s="225" t="s">
        <v>232</v>
      </c>
      <c r="G202" s="223"/>
      <c r="H202" s="226">
        <v>50</v>
      </c>
      <c r="I202" s="227"/>
      <c r="J202" s="223"/>
      <c r="K202" s="223"/>
      <c r="L202" s="228"/>
      <c r="M202" s="229"/>
      <c r="N202" s="230"/>
      <c r="O202" s="230"/>
      <c r="P202" s="230"/>
      <c r="Q202" s="230"/>
      <c r="R202" s="230"/>
      <c r="S202" s="230"/>
      <c r="T202" s="231"/>
      <c r="AT202" s="232" t="s">
        <v>169</v>
      </c>
      <c r="AU202" s="232" t="s">
        <v>86</v>
      </c>
      <c r="AV202" s="14" t="s">
        <v>86</v>
      </c>
      <c r="AW202" s="14" t="s">
        <v>33</v>
      </c>
      <c r="AX202" s="14" t="s">
        <v>76</v>
      </c>
      <c r="AY202" s="232" t="s">
        <v>160</v>
      </c>
    </row>
    <row r="203" spans="1:65" s="15" customFormat="1" ht="11.25">
      <c r="B203" s="233"/>
      <c r="C203" s="234"/>
      <c r="D203" s="207" t="s">
        <v>169</v>
      </c>
      <c r="E203" s="235" t="s">
        <v>1</v>
      </c>
      <c r="F203" s="236" t="s">
        <v>172</v>
      </c>
      <c r="G203" s="234"/>
      <c r="H203" s="237">
        <v>50</v>
      </c>
      <c r="I203" s="238"/>
      <c r="J203" s="234"/>
      <c r="K203" s="234"/>
      <c r="L203" s="239"/>
      <c r="M203" s="240"/>
      <c r="N203" s="241"/>
      <c r="O203" s="241"/>
      <c r="P203" s="241"/>
      <c r="Q203" s="241"/>
      <c r="R203" s="241"/>
      <c r="S203" s="241"/>
      <c r="T203" s="242"/>
      <c r="AT203" s="243" t="s">
        <v>169</v>
      </c>
      <c r="AU203" s="243" t="s">
        <v>86</v>
      </c>
      <c r="AV203" s="15" t="s">
        <v>166</v>
      </c>
      <c r="AW203" s="15" t="s">
        <v>33</v>
      </c>
      <c r="AX203" s="15" t="s">
        <v>84</v>
      </c>
      <c r="AY203" s="243" t="s">
        <v>160</v>
      </c>
    </row>
    <row r="204" spans="1:65" s="2" customFormat="1" ht="24.2" customHeight="1">
      <c r="A204" s="35"/>
      <c r="B204" s="36"/>
      <c r="C204" s="193" t="s">
        <v>233</v>
      </c>
      <c r="D204" s="193" t="s">
        <v>162</v>
      </c>
      <c r="E204" s="194" t="s">
        <v>234</v>
      </c>
      <c r="F204" s="195" t="s">
        <v>235</v>
      </c>
      <c r="G204" s="196" t="s">
        <v>165</v>
      </c>
      <c r="H204" s="197">
        <v>100</v>
      </c>
      <c r="I204" s="198"/>
      <c r="J204" s="199">
        <f>ROUND(I204*H204,2)</f>
        <v>0</v>
      </c>
      <c r="K204" s="200"/>
      <c r="L204" s="40"/>
      <c r="M204" s="201" t="s">
        <v>1</v>
      </c>
      <c r="N204" s="202" t="s">
        <v>41</v>
      </c>
      <c r="O204" s="72"/>
      <c r="P204" s="203">
        <f>O204*H204</f>
        <v>0</v>
      </c>
      <c r="Q204" s="203">
        <v>0</v>
      </c>
      <c r="R204" s="203">
        <f>Q204*H204</f>
        <v>0</v>
      </c>
      <c r="S204" s="203">
        <v>0</v>
      </c>
      <c r="T204" s="204">
        <f>S204*H204</f>
        <v>0</v>
      </c>
      <c r="U204" s="35"/>
      <c r="V204" s="35"/>
      <c r="W204" s="35"/>
      <c r="X204" s="35"/>
      <c r="Y204" s="35"/>
      <c r="Z204" s="35"/>
      <c r="AA204" s="35"/>
      <c r="AB204" s="35"/>
      <c r="AC204" s="35"/>
      <c r="AD204" s="35"/>
      <c r="AE204" s="35"/>
      <c r="AR204" s="205" t="s">
        <v>166</v>
      </c>
      <c r="AT204" s="205" t="s">
        <v>162</v>
      </c>
      <c r="AU204" s="205" t="s">
        <v>86</v>
      </c>
      <c r="AY204" s="18" t="s">
        <v>160</v>
      </c>
      <c r="BE204" s="206">
        <f>IF(N204="základní",J204,0)</f>
        <v>0</v>
      </c>
      <c r="BF204" s="206">
        <f>IF(N204="snížená",J204,0)</f>
        <v>0</v>
      </c>
      <c r="BG204" s="206">
        <f>IF(N204="zákl. přenesená",J204,0)</f>
        <v>0</v>
      </c>
      <c r="BH204" s="206">
        <f>IF(N204="sníž. přenesená",J204,0)</f>
        <v>0</v>
      </c>
      <c r="BI204" s="206">
        <f>IF(N204="nulová",J204,0)</f>
        <v>0</v>
      </c>
      <c r="BJ204" s="18" t="s">
        <v>84</v>
      </c>
      <c r="BK204" s="206">
        <f>ROUND(I204*H204,2)</f>
        <v>0</v>
      </c>
      <c r="BL204" s="18" t="s">
        <v>166</v>
      </c>
      <c r="BM204" s="205" t="s">
        <v>236</v>
      </c>
    </row>
    <row r="205" spans="1:65" s="2" customFormat="1" ht="19.5">
      <c r="A205" s="35"/>
      <c r="B205" s="36"/>
      <c r="C205" s="37"/>
      <c r="D205" s="207" t="s">
        <v>167</v>
      </c>
      <c r="E205" s="37"/>
      <c r="F205" s="208" t="s">
        <v>237</v>
      </c>
      <c r="G205" s="37"/>
      <c r="H205" s="37"/>
      <c r="I205" s="209"/>
      <c r="J205" s="37"/>
      <c r="K205" s="37"/>
      <c r="L205" s="40"/>
      <c r="M205" s="210"/>
      <c r="N205" s="211"/>
      <c r="O205" s="72"/>
      <c r="P205" s="72"/>
      <c r="Q205" s="72"/>
      <c r="R205" s="72"/>
      <c r="S205" s="72"/>
      <c r="T205" s="73"/>
      <c r="U205" s="35"/>
      <c r="V205" s="35"/>
      <c r="W205" s="35"/>
      <c r="X205" s="35"/>
      <c r="Y205" s="35"/>
      <c r="Z205" s="35"/>
      <c r="AA205" s="35"/>
      <c r="AB205" s="35"/>
      <c r="AC205" s="35"/>
      <c r="AD205" s="35"/>
      <c r="AE205" s="35"/>
      <c r="AT205" s="18" t="s">
        <v>167</v>
      </c>
      <c r="AU205" s="18" t="s">
        <v>86</v>
      </c>
    </row>
    <row r="206" spans="1:65" s="13" customFormat="1" ht="11.25">
      <c r="B206" s="212"/>
      <c r="C206" s="213"/>
      <c r="D206" s="207" t="s">
        <v>169</v>
      </c>
      <c r="E206" s="214" t="s">
        <v>1</v>
      </c>
      <c r="F206" s="215" t="s">
        <v>238</v>
      </c>
      <c r="G206" s="213"/>
      <c r="H206" s="214" t="s">
        <v>1</v>
      </c>
      <c r="I206" s="216"/>
      <c r="J206" s="213"/>
      <c r="K206" s="213"/>
      <c r="L206" s="217"/>
      <c r="M206" s="218"/>
      <c r="N206" s="219"/>
      <c r="O206" s="219"/>
      <c r="P206" s="219"/>
      <c r="Q206" s="219"/>
      <c r="R206" s="219"/>
      <c r="S206" s="219"/>
      <c r="T206" s="220"/>
      <c r="AT206" s="221" t="s">
        <v>169</v>
      </c>
      <c r="AU206" s="221" t="s">
        <v>86</v>
      </c>
      <c r="AV206" s="13" t="s">
        <v>84</v>
      </c>
      <c r="AW206" s="13" t="s">
        <v>33</v>
      </c>
      <c r="AX206" s="13" t="s">
        <v>76</v>
      </c>
      <c r="AY206" s="221" t="s">
        <v>160</v>
      </c>
    </row>
    <row r="207" spans="1:65" s="14" customFormat="1" ht="11.25">
      <c r="B207" s="222"/>
      <c r="C207" s="223"/>
      <c r="D207" s="207" t="s">
        <v>169</v>
      </c>
      <c r="E207" s="224" t="s">
        <v>1</v>
      </c>
      <c r="F207" s="225" t="s">
        <v>239</v>
      </c>
      <c r="G207" s="223"/>
      <c r="H207" s="226">
        <v>100</v>
      </c>
      <c r="I207" s="227"/>
      <c r="J207" s="223"/>
      <c r="K207" s="223"/>
      <c r="L207" s="228"/>
      <c r="M207" s="229"/>
      <c r="N207" s="230"/>
      <c r="O207" s="230"/>
      <c r="P207" s="230"/>
      <c r="Q207" s="230"/>
      <c r="R207" s="230"/>
      <c r="S207" s="230"/>
      <c r="T207" s="231"/>
      <c r="AT207" s="232" t="s">
        <v>169</v>
      </c>
      <c r="AU207" s="232" t="s">
        <v>86</v>
      </c>
      <c r="AV207" s="14" t="s">
        <v>86</v>
      </c>
      <c r="AW207" s="14" t="s">
        <v>33</v>
      </c>
      <c r="AX207" s="14" t="s">
        <v>76</v>
      </c>
      <c r="AY207" s="232" t="s">
        <v>160</v>
      </c>
    </row>
    <row r="208" spans="1:65" s="15" customFormat="1" ht="11.25">
      <c r="B208" s="233"/>
      <c r="C208" s="234"/>
      <c r="D208" s="207" t="s">
        <v>169</v>
      </c>
      <c r="E208" s="235" t="s">
        <v>1</v>
      </c>
      <c r="F208" s="236" t="s">
        <v>172</v>
      </c>
      <c r="G208" s="234"/>
      <c r="H208" s="237">
        <v>100</v>
      </c>
      <c r="I208" s="238"/>
      <c r="J208" s="234"/>
      <c r="K208" s="234"/>
      <c r="L208" s="239"/>
      <c r="M208" s="240"/>
      <c r="N208" s="241"/>
      <c r="O208" s="241"/>
      <c r="P208" s="241"/>
      <c r="Q208" s="241"/>
      <c r="R208" s="241"/>
      <c r="S208" s="241"/>
      <c r="T208" s="242"/>
      <c r="AT208" s="243" t="s">
        <v>169</v>
      </c>
      <c r="AU208" s="243" t="s">
        <v>86</v>
      </c>
      <c r="AV208" s="15" t="s">
        <v>166</v>
      </c>
      <c r="AW208" s="15" t="s">
        <v>33</v>
      </c>
      <c r="AX208" s="15" t="s">
        <v>84</v>
      </c>
      <c r="AY208" s="243" t="s">
        <v>160</v>
      </c>
    </row>
    <row r="209" spans="1:65" s="2" customFormat="1" ht="24.2" customHeight="1">
      <c r="A209" s="35"/>
      <c r="B209" s="36"/>
      <c r="C209" s="193" t="s">
        <v>8</v>
      </c>
      <c r="D209" s="193" t="s">
        <v>162</v>
      </c>
      <c r="E209" s="194" t="s">
        <v>240</v>
      </c>
      <c r="F209" s="195" t="s">
        <v>241</v>
      </c>
      <c r="G209" s="196" t="s">
        <v>165</v>
      </c>
      <c r="H209" s="197">
        <v>100</v>
      </c>
      <c r="I209" s="198"/>
      <c r="J209" s="199">
        <f>ROUND(I209*H209,2)</f>
        <v>0</v>
      </c>
      <c r="K209" s="200"/>
      <c r="L209" s="40"/>
      <c r="M209" s="201" t="s">
        <v>1</v>
      </c>
      <c r="N209" s="202" t="s">
        <v>41</v>
      </c>
      <c r="O209" s="72"/>
      <c r="P209" s="203">
        <f>O209*H209</f>
        <v>0</v>
      </c>
      <c r="Q209" s="203">
        <v>0</v>
      </c>
      <c r="R209" s="203">
        <f>Q209*H209</f>
        <v>0</v>
      </c>
      <c r="S209" s="203">
        <v>0</v>
      </c>
      <c r="T209" s="204">
        <f>S209*H209</f>
        <v>0</v>
      </c>
      <c r="U209" s="35"/>
      <c r="V209" s="35"/>
      <c r="W209" s="35"/>
      <c r="X209" s="35"/>
      <c r="Y209" s="35"/>
      <c r="Z209" s="35"/>
      <c r="AA209" s="35"/>
      <c r="AB209" s="35"/>
      <c r="AC209" s="35"/>
      <c r="AD209" s="35"/>
      <c r="AE209" s="35"/>
      <c r="AR209" s="205" t="s">
        <v>166</v>
      </c>
      <c r="AT209" s="205" t="s">
        <v>162</v>
      </c>
      <c r="AU209" s="205" t="s">
        <v>86</v>
      </c>
      <c r="AY209" s="18" t="s">
        <v>160</v>
      </c>
      <c r="BE209" s="206">
        <f>IF(N209="základní",J209,0)</f>
        <v>0</v>
      </c>
      <c r="BF209" s="206">
        <f>IF(N209="snížená",J209,0)</f>
        <v>0</v>
      </c>
      <c r="BG209" s="206">
        <f>IF(N209="zákl. přenesená",J209,0)</f>
        <v>0</v>
      </c>
      <c r="BH209" s="206">
        <f>IF(N209="sníž. přenesená",J209,0)</f>
        <v>0</v>
      </c>
      <c r="BI209" s="206">
        <f>IF(N209="nulová",J209,0)</f>
        <v>0</v>
      </c>
      <c r="BJ209" s="18" t="s">
        <v>84</v>
      </c>
      <c r="BK209" s="206">
        <f>ROUND(I209*H209,2)</f>
        <v>0</v>
      </c>
      <c r="BL209" s="18" t="s">
        <v>166</v>
      </c>
      <c r="BM209" s="205" t="s">
        <v>242</v>
      </c>
    </row>
    <row r="210" spans="1:65" s="2" customFormat="1" ht="29.25">
      <c r="A210" s="35"/>
      <c r="B210" s="36"/>
      <c r="C210" s="37"/>
      <c r="D210" s="207" t="s">
        <v>167</v>
      </c>
      <c r="E210" s="37"/>
      <c r="F210" s="208" t="s">
        <v>243</v>
      </c>
      <c r="G210" s="37"/>
      <c r="H210" s="37"/>
      <c r="I210" s="209"/>
      <c r="J210" s="37"/>
      <c r="K210" s="37"/>
      <c r="L210" s="40"/>
      <c r="M210" s="210"/>
      <c r="N210" s="211"/>
      <c r="O210" s="72"/>
      <c r="P210" s="72"/>
      <c r="Q210" s="72"/>
      <c r="R210" s="72"/>
      <c r="S210" s="72"/>
      <c r="T210" s="73"/>
      <c r="U210" s="35"/>
      <c r="V210" s="35"/>
      <c r="W210" s="35"/>
      <c r="X210" s="35"/>
      <c r="Y210" s="35"/>
      <c r="Z210" s="35"/>
      <c r="AA210" s="35"/>
      <c r="AB210" s="35"/>
      <c r="AC210" s="35"/>
      <c r="AD210" s="35"/>
      <c r="AE210" s="35"/>
      <c r="AT210" s="18" t="s">
        <v>167</v>
      </c>
      <c r="AU210" s="18" t="s">
        <v>86</v>
      </c>
    </row>
    <row r="211" spans="1:65" s="13" customFormat="1" ht="11.25">
      <c r="B211" s="212"/>
      <c r="C211" s="213"/>
      <c r="D211" s="207" t="s">
        <v>169</v>
      </c>
      <c r="E211" s="214" t="s">
        <v>1</v>
      </c>
      <c r="F211" s="215" t="s">
        <v>238</v>
      </c>
      <c r="G211" s="213"/>
      <c r="H211" s="214" t="s">
        <v>1</v>
      </c>
      <c r="I211" s="216"/>
      <c r="J211" s="213"/>
      <c r="K211" s="213"/>
      <c r="L211" s="217"/>
      <c r="M211" s="218"/>
      <c r="N211" s="219"/>
      <c r="O211" s="219"/>
      <c r="P211" s="219"/>
      <c r="Q211" s="219"/>
      <c r="R211" s="219"/>
      <c r="S211" s="219"/>
      <c r="T211" s="220"/>
      <c r="AT211" s="221" t="s">
        <v>169</v>
      </c>
      <c r="AU211" s="221" t="s">
        <v>86</v>
      </c>
      <c r="AV211" s="13" t="s">
        <v>84</v>
      </c>
      <c r="AW211" s="13" t="s">
        <v>33</v>
      </c>
      <c r="AX211" s="13" t="s">
        <v>76</v>
      </c>
      <c r="AY211" s="221" t="s">
        <v>160</v>
      </c>
    </row>
    <row r="212" spans="1:65" s="14" customFormat="1" ht="11.25">
      <c r="B212" s="222"/>
      <c r="C212" s="223"/>
      <c r="D212" s="207" t="s">
        <v>169</v>
      </c>
      <c r="E212" s="224" t="s">
        <v>1</v>
      </c>
      <c r="F212" s="225" t="s">
        <v>239</v>
      </c>
      <c r="G212" s="223"/>
      <c r="H212" s="226">
        <v>100</v>
      </c>
      <c r="I212" s="227"/>
      <c r="J212" s="223"/>
      <c r="K212" s="223"/>
      <c r="L212" s="228"/>
      <c r="M212" s="229"/>
      <c r="N212" s="230"/>
      <c r="O212" s="230"/>
      <c r="P212" s="230"/>
      <c r="Q212" s="230"/>
      <c r="R212" s="230"/>
      <c r="S212" s="230"/>
      <c r="T212" s="231"/>
      <c r="AT212" s="232" t="s">
        <v>169</v>
      </c>
      <c r="AU212" s="232" t="s">
        <v>86</v>
      </c>
      <c r="AV212" s="14" t="s">
        <v>86</v>
      </c>
      <c r="AW212" s="14" t="s">
        <v>33</v>
      </c>
      <c r="AX212" s="14" t="s">
        <v>76</v>
      </c>
      <c r="AY212" s="232" t="s">
        <v>160</v>
      </c>
    </row>
    <row r="213" spans="1:65" s="15" customFormat="1" ht="11.25">
      <c r="B213" s="233"/>
      <c r="C213" s="234"/>
      <c r="D213" s="207" t="s">
        <v>169</v>
      </c>
      <c r="E213" s="235" t="s">
        <v>1</v>
      </c>
      <c r="F213" s="236" t="s">
        <v>172</v>
      </c>
      <c r="G213" s="234"/>
      <c r="H213" s="237">
        <v>100</v>
      </c>
      <c r="I213" s="238"/>
      <c r="J213" s="234"/>
      <c r="K213" s="234"/>
      <c r="L213" s="239"/>
      <c r="M213" s="240"/>
      <c r="N213" s="241"/>
      <c r="O213" s="241"/>
      <c r="P213" s="241"/>
      <c r="Q213" s="241"/>
      <c r="R213" s="241"/>
      <c r="S213" s="241"/>
      <c r="T213" s="242"/>
      <c r="AT213" s="243" t="s">
        <v>169</v>
      </c>
      <c r="AU213" s="243" t="s">
        <v>86</v>
      </c>
      <c r="AV213" s="15" t="s">
        <v>166</v>
      </c>
      <c r="AW213" s="15" t="s">
        <v>33</v>
      </c>
      <c r="AX213" s="15" t="s">
        <v>84</v>
      </c>
      <c r="AY213" s="243" t="s">
        <v>160</v>
      </c>
    </row>
    <row r="214" spans="1:65" s="2" customFormat="1" ht="16.5" customHeight="1">
      <c r="A214" s="35"/>
      <c r="B214" s="36"/>
      <c r="C214" s="244" t="s">
        <v>244</v>
      </c>
      <c r="D214" s="244" t="s">
        <v>245</v>
      </c>
      <c r="E214" s="245" t="s">
        <v>246</v>
      </c>
      <c r="F214" s="246" t="s">
        <v>247</v>
      </c>
      <c r="G214" s="247" t="s">
        <v>248</v>
      </c>
      <c r="H214" s="248">
        <v>1.5</v>
      </c>
      <c r="I214" s="249"/>
      <c r="J214" s="250">
        <f>ROUND(I214*H214,2)</f>
        <v>0</v>
      </c>
      <c r="K214" s="251"/>
      <c r="L214" s="252"/>
      <c r="M214" s="253" t="s">
        <v>1</v>
      </c>
      <c r="N214" s="254" t="s">
        <v>41</v>
      </c>
      <c r="O214" s="72"/>
      <c r="P214" s="203">
        <f>O214*H214</f>
        <v>0</v>
      </c>
      <c r="Q214" s="203">
        <v>0</v>
      </c>
      <c r="R214" s="203">
        <f>Q214*H214</f>
        <v>0</v>
      </c>
      <c r="S214" s="203">
        <v>0</v>
      </c>
      <c r="T214" s="204">
        <f>S214*H214</f>
        <v>0</v>
      </c>
      <c r="U214" s="35"/>
      <c r="V214" s="35"/>
      <c r="W214" s="35"/>
      <c r="X214" s="35"/>
      <c r="Y214" s="35"/>
      <c r="Z214" s="35"/>
      <c r="AA214" s="35"/>
      <c r="AB214" s="35"/>
      <c r="AC214" s="35"/>
      <c r="AD214" s="35"/>
      <c r="AE214" s="35"/>
      <c r="AR214" s="205" t="s">
        <v>187</v>
      </c>
      <c r="AT214" s="205" t="s">
        <v>245</v>
      </c>
      <c r="AU214" s="205" t="s">
        <v>86</v>
      </c>
      <c r="AY214" s="18" t="s">
        <v>160</v>
      </c>
      <c r="BE214" s="206">
        <f>IF(N214="základní",J214,0)</f>
        <v>0</v>
      </c>
      <c r="BF214" s="206">
        <f>IF(N214="snížená",J214,0)</f>
        <v>0</v>
      </c>
      <c r="BG214" s="206">
        <f>IF(N214="zákl. přenesená",J214,0)</f>
        <v>0</v>
      </c>
      <c r="BH214" s="206">
        <f>IF(N214="sníž. přenesená",J214,0)</f>
        <v>0</v>
      </c>
      <c r="BI214" s="206">
        <f>IF(N214="nulová",J214,0)</f>
        <v>0</v>
      </c>
      <c r="BJ214" s="18" t="s">
        <v>84</v>
      </c>
      <c r="BK214" s="206">
        <f>ROUND(I214*H214,2)</f>
        <v>0</v>
      </c>
      <c r="BL214" s="18" t="s">
        <v>166</v>
      </c>
      <c r="BM214" s="205" t="s">
        <v>249</v>
      </c>
    </row>
    <row r="215" spans="1:65" s="2" customFormat="1" ht="11.25">
      <c r="A215" s="35"/>
      <c r="B215" s="36"/>
      <c r="C215" s="37"/>
      <c r="D215" s="207" t="s">
        <v>167</v>
      </c>
      <c r="E215" s="37"/>
      <c r="F215" s="208" t="s">
        <v>247</v>
      </c>
      <c r="G215" s="37"/>
      <c r="H215" s="37"/>
      <c r="I215" s="209"/>
      <c r="J215" s="37"/>
      <c r="K215" s="37"/>
      <c r="L215" s="40"/>
      <c r="M215" s="210"/>
      <c r="N215" s="211"/>
      <c r="O215" s="72"/>
      <c r="P215" s="72"/>
      <c r="Q215" s="72"/>
      <c r="R215" s="72"/>
      <c r="S215" s="72"/>
      <c r="T215" s="73"/>
      <c r="U215" s="35"/>
      <c r="V215" s="35"/>
      <c r="W215" s="35"/>
      <c r="X215" s="35"/>
      <c r="Y215" s="35"/>
      <c r="Z215" s="35"/>
      <c r="AA215" s="35"/>
      <c r="AB215" s="35"/>
      <c r="AC215" s="35"/>
      <c r="AD215" s="35"/>
      <c r="AE215" s="35"/>
      <c r="AT215" s="18" t="s">
        <v>167</v>
      </c>
      <c r="AU215" s="18" t="s">
        <v>86</v>
      </c>
    </row>
    <row r="216" spans="1:65" s="14" customFormat="1" ht="11.25">
      <c r="B216" s="222"/>
      <c r="C216" s="223"/>
      <c r="D216" s="207" t="s">
        <v>169</v>
      </c>
      <c r="E216" s="224" t="s">
        <v>1</v>
      </c>
      <c r="F216" s="225" t="s">
        <v>250</v>
      </c>
      <c r="G216" s="223"/>
      <c r="H216" s="226">
        <v>1.5</v>
      </c>
      <c r="I216" s="227"/>
      <c r="J216" s="223"/>
      <c r="K216" s="223"/>
      <c r="L216" s="228"/>
      <c r="M216" s="229"/>
      <c r="N216" s="230"/>
      <c r="O216" s="230"/>
      <c r="P216" s="230"/>
      <c r="Q216" s="230"/>
      <c r="R216" s="230"/>
      <c r="S216" s="230"/>
      <c r="T216" s="231"/>
      <c r="AT216" s="232" t="s">
        <v>169</v>
      </c>
      <c r="AU216" s="232" t="s">
        <v>86</v>
      </c>
      <c r="AV216" s="14" t="s">
        <v>86</v>
      </c>
      <c r="AW216" s="14" t="s">
        <v>33</v>
      </c>
      <c r="AX216" s="14" t="s">
        <v>76</v>
      </c>
      <c r="AY216" s="232" t="s">
        <v>160</v>
      </c>
    </row>
    <row r="217" spans="1:65" s="15" customFormat="1" ht="11.25">
      <c r="B217" s="233"/>
      <c r="C217" s="234"/>
      <c r="D217" s="207" t="s">
        <v>169</v>
      </c>
      <c r="E217" s="235" t="s">
        <v>1</v>
      </c>
      <c r="F217" s="236" t="s">
        <v>172</v>
      </c>
      <c r="G217" s="234"/>
      <c r="H217" s="237">
        <v>1.5</v>
      </c>
      <c r="I217" s="238"/>
      <c r="J217" s="234"/>
      <c r="K217" s="234"/>
      <c r="L217" s="239"/>
      <c r="M217" s="240"/>
      <c r="N217" s="241"/>
      <c r="O217" s="241"/>
      <c r="P217" s="241"/>
      <c r="Q217" s="241"/>
      <c r="R217" s="241"/>
      <c r="S217" s="241"/>
      <c r="T217" s="242"/>
      <c r="AT217" s="243" t="s">
        <v>169</v>
      </c>
      <c r="AU217" s="243" t="s">
        <v>86</v>
      </c>
      <c r="AV217" s="15" t="s">
        <v>166</v>
      </c>
      <c r="AW217" s="15" t="s">
        <v>33</v>
      </c>
      <c r="AX217" s="15" t="s">
        <v>84</v>
      </c>
      <c r="AY217" s="243" t="s">
        <v>160</v>
      </c>
    </row>
    <row r="218" spans="1:65" s="2" customFormat="1" ht="24.2" customHeight="1">
      <c r="A218" s="35"/>
      <c r="B218" s="36"/>
      <c r="C218" s="193" t="s">
        <v>209</v>
      </c>
      <c r="D218" s="193" t="s">
        <v>162</v>
      </c>
      <c r="E218" s="194" t="s">
        <v>251</v>
      </c>
      <c r="F218" s="195" t="s">
        <v>252</v>
      </c>
      <c r="G218" s="196" t="s">
        <v>165</v>
      </c>
      <c r="H218" s="197">
        <v>100</v>
      </c>
      <c r="I218" s="198"/>
      <c r="J218" s="199">
        <f>ROUND(I218*H218,2)</f>
        <v>0</v>
      </c>
      <c r="K218" s="200"/>
      <c r="L218" s="40"/>
      <c r="M218" s="201" t="s">
        <v>1</v>
      </c>
      <c r="N218" s="202" t="s">
        <v>41</v>
      </c>
      <c r="O218" s="72"/>
      <c r="P218" s="203">
        <f>O218*H218</f>
        <v>0</v>
      </c>
      <c r="Q218" s="203">
        <v>0</v>
      </c>
      <c r="R218" s="203">
        <f>Q218*H218</f>
        <v>0</v>
      </c>
      <c r="S218" s="203">
        <v>0</v>
      </c>
      <c r="T218" s="204">
        <f>S218*H218</f>
        <v>0</v>
      </c>
      <c r="U218" s="35"/>
      <c r="V218" s="35"/>
      <c r="W218" s="35"/>
      <c r="X218" s="35"/>
      <c r="Y218" s="35"/>
      <c r="Z218" s="35"/>
      <c r="AA218" s="35"/>
      <c r="AB218" s="35"/>
      <c r="AC218" s="35"/>
      <c r="AD218" s="35"/>
      <c r="AE218" s="35"/>
      <c r="AR218" s="205" t="s">
        <v>166</v>
      </c>
      <c r="AT218" s="205" t="s">
        <v>162</v>
      </c>
      <c r="AU218" s="205" t="s">
        <v>86</v>
      </c>
      <c r="AY218" s="18" t="s">
        <v>160</v>
      </c>
      <c r="BE218" s="206">
        <f>IF(N218="základní",J218,0)</f>
        <v>0</v>
      </c>
      <c r="BF218" s="206">
        <f>IF(N218="snížená",J218,0)</f>
        <v>0</v>
      </c>
      <c r="BG218" s="206">
        <f>IF(N218="zákl. přenesená",J218,0)</f>
        <v>0</v>
      </c>
      <c r="BH218" s="206">
        <f>IF(N218="sníž. přenesená",J218,0)</f>
        <v>0</v>
      </c>
      <c r="BI218" s="206">
        <f>IF(N218="nulová",J218,0)</f>
        <v>0</v>
      </c>
      <c r="BJ218" s="18" t="s">
        <v>84</v>
      </c>
      <c r="BK218" s="206">
        <f>ROUND(I218*H218,2)</f>
        <v>0</v>
      </c>
      <c r="BL218" s="18" t="s">
        <v>166</v>
      </c>
      <c r="BM218" s="205" t="s">
        <v>253</v>
      </c>
    </row>
    <row r="219" spans="1:65" s="2" customFormat="1" ht="19.5">
      <c r="A219" s="35"/>
      <c r="B219" s="36"/>
      <c r="C219" s="37"/>
      <c r="D219" s="207" t="s">
        <v>167</v>
      </c>
      <c r="E219" s="37"/>
      <c r="F219" s="208" t="s">
        <v>254</v>
      </c>
      <c r="G219" s="37"/>
      <c r="H219" s="37"/>
      <c r="I219" s="209"/>
      <c r="J219" s="37"/>
      <c r="K219" s="37"/>
      <c r="L219" s="40"/>
      <c r="M219" s="210"/>
      <c r="N219" s="211"/>
      <c r="O219" s="72"/>
      <c r="P219" s="72"/>
      <c r="Q219" s="72"/>
      <c r="R219" s="72"/>
      <c r="S219" s="72"/>
      <c r="T219" s="73"/>
      <c r="U219" s="35"/>
      <c r="V219" s="35"/>
      <c r="W219" s="35"/>
      <c r="X219" s="35"/>
      <c r="Y219" s="35"/>
      <c r="Z219" s="35"/>
      <c r="AA219" s="35"/>
      <c r="AB219" s="35"/>
      <c r="AC219" s="35"/>
      <c r="AD219" s="35"/>
      <c r="AE219" s="35"/>
      <c r="AT219" s="18" t="s">
        <v>167</v>
      </c>
      <c r="AU219" s="18" t="s">
        <v>86</v>
      </c>
    </row>
    <row r="220" spans="1:65" s="13" customFormat="1" ht="11.25">
      <c r="B220" s="212"/>
      <c r="C220" s="213"/>
      <c r="D220" s="207" t="s">
        <v>169</v>
      </c>
      <c r="E220" s="214" t="s">
        <v>1</v>
      </c>
      <c r="F220" s="215" t="s">
        <v>238</v>
      </c>
      <c r="G220" s="213"/>
      <c r="H220" s="214" t="s">
        <v>1</v>
      </c>
      <c r="I220" s="216"/>
      <c r="J220" s="213"/>
      <c r="K220" s="213"/>
      <c r="L220" s="217"/>
      <c r="M220" s="218"/>
      <c r="N220" s="219"/>
      <c r="O220" s="219"/>
      <c r="P220" s="219"/>
      <c r="Q220" s="219"/>
      <c r="R220" s="219"/>
      <c r="S220" s="219"/>
      <c r="T220" s="220"/>
      <c r="AT220" s="221" t="s">
        <v>169</v>
      </c>
      <c r="AU220" s="221" t="s">
        <v>86</v>
      </c>
      <c r="AV220" s="13" t="s">
        <v>84</v>
      </c>
      <c r="AW220" s="13" t="s">
        <v>33</v>
      </c>
      <c r="AX220" s="13" t="s">
        <v>76</v>
      </c>
      <c r="AY220" s="221" t="s">
        <v>160</v>
      </c>
    </row>
    <row r="221" spans="1:65" s="14" customFormat="1" ht="11.25">
      <c r="B221" s="222"/>
      <c r="C221" s="223"/>
      <c r="D221" s="207" t="s">
        <v>169</v>
      </c>
      <c r="E221" s="224" t="s">
        <v>1</v>
      </c>
      <c r="F221" s="225" t="s">
        <v>239</v>
      </c>
      <c r="G221" s="223"/>
      <c r="H221" s="226">
        <v>100</v>
      </c>
      <c r="I221" s="227"/>
      <c r="J221" s="223"/>
      <c r="K221" s="223"/>
      <c r="L221" s="228"/>
      <c r="M221" s="229"/>
      <c r="N221" s="230"/>
      <c r="O221" s="230"/>
      <c r="P221" s="230"/>
      <c r="Q221" s="230"/>
      <c r="R221" s="230"/>
      <c r="S221" s="230"/>
      <c r="T221" s="231"/>
      <c r="AT221" s="232" t="s">
        <v>169</v>
      </c>
      <c r="AU221" s="232" t="s">
        <v>86</v>
      </c>
      <c r="AV221" s="14" t="s">
        <v>86</v>
      </c>
      <c r="AW221" s="14" t="s">
        <v>33</v>
      </c>
      <c r="AX221" s="14" t="s">
        <v>76</v>
      </c>
      <c r="AY221" s="232" t="s">
        <v>160</v>
      </c>
    </row>
    <row r="222" spans="1:65" s="15" customFormat="1" ht="11.25">
      <c r="B222" s="233"/>
      <c r="C222" s="234"/>
      <c r="D222" s="207" t="s">
        <v>169</v>
      </c>
      <c r="E222" s="235" t="s">
        <v>1</v>
      </c>
      <c r="F222" s="236" t="s">
        <v>172</v>
      </c>
      <c r="G222" s="234"/>
      <c r="H222" s="237">
        <v>100</v>
      </c>
      <c r="I222" s="238"/>
      <c r="J222" s="234"/>
      <c r="K222" s="234"/>
      <c r="L222" s="239"/>
      <c r="M222" s="240"/>
      <c r="N222" s="241"/>
      <c r="O222" s="241"/>
      <c r="P222" s="241"/>
      <c r="Q222" s="241"/>
      <c r="R222" s="241"/>
      <c r="S222" s="241"/>
      <c r="T222" s="242"/>
      <c r="AT222" s="243" t="s">
        <v>169</v>
      </c>
      <c r="AU222" s="243" t="s">
        <v>86</v>
      </c>
      <c r="AV222" s="15" t="s">
        <v>166</v>
      </c>
      <c r="AW222" s="15" t="s">
        <v>33</v>
      </c>
      <c r="AX222" s="15" t="s">
        <v>84</v>
      </c>
      <c r="AY222" s="243" t="s">
        <v>160</v>
      </c>
    </row>
    <row r="223" spans="1:65" s="12" customFormat="1" ht="22.9" customHeight="1">
      <c r="B223" s="177"/>
      <c r="C223" s="178"/>
      <c r="D223" s="179" t="s">
        <v>75</v>
      </c>
      <c r="E223" s="191" t="s">
        <v>86</v>
      </c>
      <c r="F223" s="191" t="s">
        <v>255</v>
      </c>
      <c r="G223" s="178"/>
      <c r="H223" s="178"/>
      <c r="I223" s="181"/>
      <c r="J223" s="192">
        <f>BK223</f>
        <v>0</v>
      </c>
      <c r="K223" s="178"/>
      <c r="L223" s="183"/>
      <c r="M223" s="184"/>
      <c r="N223" s="185"/>
      <c r="O223" s="185"/>
      <c r="P223" s="186">
        <f>SUM(P224:P268)</f>
        <v>0</v>
      </c>
      <c r="Q223" s="185"/>
      <c r="R223" s="186">
        <f>SUM(R224:R268)</f>
        <v>0</v>
      </c>
      <c r="S223" s="185"/>
      <c r="T223" s="187">
        <f>SUM(T224:T268)</f>
        <v>0</v>
      </c>
      <c r="AR223" s="188" t="s">
        <v>84</v>
      </c>
      <c r="AT223" s="189" t="s">
        <v>75</v>
      </c>
      <c r="AU223" s="189" t="s">
        <v>84</v>
      </c>
      <c r="AY223" s="188" t="s">
        <v>160</v>
      </c>
      <c r="BK223" s="190">
        <f>SUM(BK224:BK268)</f>
        <v>0</v>
      </c>
    </row>
    <row r="224" spans="1:65" s="2" customFormat="1" ht="24.2" customHeight="1">
      <c r="A224" s="35"/>
      <c r="B224" s="36"/>
      <c r="C224" s="193" t="s">
        <v>256</v>
      </c>
      <c r="D224" s="193" t="s">
        <v>162</v>
      </c>
      <c r="E224" s="194" t="s">
        <v>257</v>
      </c>
      <c r="F224" s="195" t="s">
        <v>258</v>
      </c>
      <c r="G224" s="196" t="s">
        <v>165</v>
      </c>
      <c r="H224" s="197">
        <v>137.095</v>
      </c>
      <c r="I224" s="198"/>
      <c r="J224" s="199">
        <f>ROUND(I224*H224,2)</f>
        <v>0</v>
      </c>
      <c r="K224" s="200"/>
      <c r="L224" s="40"/>
      <c r="M224" s="201" t="s">
        <v>1</v>
      </c>
      <c r="N224" s="202" t="s">
        <v>41</v>
      </c>
      <c r="O224" s="72"/>
      <c r="P224" s="203">
        <f>O224*H224</f>
        <v>0</v>
      </c>
      <c r="Q224" s="203">
        <v>0</v>
      </c>
      <c r="R224" s="203">
        <f>Q224*H224</f>
        <v>0</v>
      </c>
      <c r="S224" s="203">
        <v>0</v>
      </c>
      <c r="T224" s="204">
        <f>S224*H224</f>
        <v>0</v>
      </c>
      <c r="U224" s="35"/>
      <c r="V224" s="35"/>
      <c r="W224" s="35"/>
      <c r="X224" s="35"/>
      <c r="Y224" s="35"/>
      <c r="Z224" s="35"/>
      <c r="AA224" s="35"/>
      <c r="AB224" s="35"/>
      <c r="AC224" s="35"/>
      <c r="AD224" s="35"/>
      <c r="AE224" s="35"/>
      <c r="AR224" s="205" t="s">
        <v>166</v>
      </c>
      <c r="AT224" s="205" t="s">
        <v>162</v>
      </c>
      <c r="AU224" s="205" t="s">
        <v>86</v>
      </c>
      <c r="AY224" s="18" t="s">
        <v>160</v>
      </c>
      <c r="BE224" s="206">
        <f>IF(N224="základní",J224,0)</f>
        <v>0</v>
      </c>
      <c r="BF224" s="206">
        <f>IF(N224="snížená",J224,0)</f>
        <v>0</v>
      </c>
      <c r="BG224" s="206">
        <f>IF(N224="zákl. přenesená",J224,0)</f>
        <v>0</v>
      </c>
      <c r="BH224" s="206">
        <f>IF(N224="sníž. přenesená",J224,0)</f>
        <v>0</v>
      </c>
      <c r="BI224" s="206">
        <f>IF(N224="nulová",J224,0)</f>
        <v>0</v>
      </c>
      <c r="BJ224" s="18" t="s">
        <v>84</v>
      </c>
      <c r="BK224" s="206">
        <f>ROUND(I224*H224,2)</f>
        <v>0</v>
      </c>
      <c r="BL224" s="18" t="s">
        <v>166</v>
      </c>
      <c r="BM224" s="205" t="s">
        <v>259</v>
      </c>
    </row>
    <row r="225" spans="1:65" s="2" customFormat="1" ht="19.5">
      <c r="A225" s="35"/>
      <c r="B225" s="36"/>
      <c r="C225" s="37"/>
      <c r="D225" s="207" t="s">
        <v>167</v>
      </c>
      <c r="E225" s="37"/>
      <c r="F225" s="208" t="s">
        <v>258</v>
      </c>
      <c r="G225" s="37"/>
      <c r="H225" s="37"/>
      <c r="I225" s="209"/>
      <c r="J225" s="37"/>
      <c r="K225" s="37"/>
      <c r="L225" s="40"/>
      <c r="M225" s="210"/>
      <c r="N225" s="211"/>
      <c r="O225" s="72"/>
      <c r="P225" s="72"/>
      <c r="Q225" s="72"/>
      <c r="R225" s="72"/>
      <c r="S225" s="72"/>
      <c r="T225" s="73"/>
      <c r="U225" s="35"/>
      <c r="V225" s="35"/>
      <c r="W225" s="35"/>
      <c r="X225" s="35"/>
      <c r="Y225" s="35"/>
      <c r="Z225" s="35"/>
      <c r="AA225" s="35"/>
      <c r="AB225" s="35"/>
      <c r="AC225" s="35"/>
      <c r="AD225" s="35"/>
      <c r="AE225" s="35"/>
      <c r="AT225" s="18" t="s">
        <v>167</v>
      </c>
      <c r="AU225" s="18" t="s">
        <v>86</v>
      </c>
    </row>
    <row r="226" spans="1:65" s="14" customFormat="1" ht="11.25">
      <c r="B226" s="222"/>
      <c r="C226" s="223"/>
      <c r="D226" s="207" t="s">
        <v>169</v>
      </c>
      <c r="E226" s="224" t="s">
        <v>1</v>
      </c>
      <c r="F226" s="225" t="s">
        <v>189</v>
      </c>
      <c r="G226" s="223"/>
      <c r="H226" s="226">
        <v>137.095</v>
      </c>
      <c r="I226" s="227"/>
      <c r="J226" s="223"/>
      <c r="K226" s="223"/>
      <c r="L226" s="228"/>
      <c r="M226" s="229"/>
      <c r="N226" s="230"/>
      <c r="O226" s="230"/>
      <c r="P226" s="230"/>
      <c r="Q226" s="230"/>
      <c r="R226" s="230"/>
      <c r="S226" s="230"/>
      <c r="T226" s="231"/>
      <c r="AT226" s="232" t="s">
        <v>169</v>
      </c>
      <c r="AU226" s="232" t="s">
        <v>86</v>
      </c>
      <c r="AV226" s="14" t="s">
        <v>86</v>
      </c>
      <c r="AW226" s="14" t="s">
        <v>33</v>
      </c>
      <c r="AX226" s="14" t="s">
        <v>76</v>
      </c>
      <c r="AY226" s="232" t="s">
        <v>160</v>
      </c>
    </row>
    <row r="227" spans="1:65" s="15" customFormat="1" ht="11.25">
      <c r="B227" s="233"/>
      <c r="C227" s="234"/>
      <c r="D227" s="207" t="s">
        <v>169</v>
      </c>
      <c r="E227" s="235" t="s">
        <v>1</v>
      </c>
      <c r="F227" s="236" t="s">
        <v>172</v>
      </c>
      <c r="G227" s="234"/>
      <c r="H227" s="237">
        <v>137.095</v>
      </c>
      <c r="I227" s="238"/>
      <c r="J227" s="234"/>
      <c r="K227" s="234"/>
      <c r="L227" s="239"/>
      <c r="M227" s="240"/>
      <c r="N227" s="241"/>
      <c r="O227" s="241"/>
      <c r="P227" s="241"/>
      <c r="Q227" s="241"/>
      <c r="R227" s="241"/>
      <c r="S227" s="241"/>
      <c r="T227" s="242"/>
      <c r="AT227" s="243" t="s">
        <v>169</v>
      </c>
      <c r="AU227" s="243" t="s">
        <v>86</v>
      </c>
      <c r="AV227" s="15" t="s">
        <v>166</v>
      </c>
      <c r="AW227" s="15" t="s">
        <v>33</v>
      </c>
      <c r="AX227" s="15" t="s">
        <v>84</v>
      </c>
      <c r="AY227" s="243" t="s">
        <v>160</v>
      </c>
    </row>
    <row r="228" spans="1:65" s="2" customFormat="1" ht="16.5" customHeight="1">
      <c r="A228" s="35"/>
      <c r="B228" s="36"/>
      <c r="C228" s="193" t="s">
        <v>214</v>
      </c>
      <c r="D228" s="193" t="s">
        <v>162</v>
      </c>
      <c r="E228" s="194" t="s">
        <v>260</v>
      </c>
      <c r="F228" s="195" t="s">
        <v>261</v>
      </c>
      <c r="G228" s="196" t="s">
        <v>193</v>
      </c>
      <c r="H228" s="197">
        <v>18.460999999999999</v>
      </c>
      <c r="I228" s="198"/>
      <c r="J228" s="199">
        <f>ROUND(I228*H228,2)</f>
        <v>0</v>
      </c>
      <c r="K228" s="200"/>
      <c r="L228" s="40"/>
      <c r="M228" s="201" t="s">
        <v>1</v>
      </c>
      <c r="N228" s="202" t="s">
        <v>41</v>
      </c>
      <c r="O228" s="72"/>
      <c r="P228" s="203">
        <f>O228*H228</f>
        <v>0</v>
      </c>
      <c r="Q228" s="203">
        <v>0</v>
      </c>
      <c r="R228" s="203">
        <f>Q228*H228</f>
        <v>0</v>
      </c>
      <c r="S228" s="203">
        <v>0</v>
      </c>
      <c r="T228" s="204">
        <f>S228*H228</f>
        <v>0</v>
      </c>
      <c r="U228" s="35"/>
      <c r="V228" s="35"/>
      <c r="W228" s="35"/>
      <c r="X228" s="35"/>
      <c r="Y228" s="35"/>
      <c r="Z228" s="35"/>
      <c r="AA228" s="35"/>
      <c r="AB228" s="35"/>
      <c r="AC228" s="35"/>
      <c r="AD228" s="35"/>
      <c r="AE228" s="35"/>
      <c r="AR228" s="205" t="s">
        <v>166</v>
      </c>
      <c r="AT228" s="205" t="s">
        <v>162</v>
      </c>
      <c r="AU228" s="205" t="s">
        <v>86</v>
      </c>
      <c r="AY228" s="18" t="s">
        <v>160</v>
      </c>
      <c r="BE228" s="206">
        <f>IF(N228="základní",J228,0)</f>
        <v>0</v>
      </c>
      <c r="BF228" s="206">
        <f>IF(N228="snížená",J228,0)</f>
        <v>0</v>
      </c>
      <c r="BG228" s="206">
        <f>IF(N228="zákl. přenesená",J228,0)</f>
        <v>0</v>
      </c>
      <c r="BH228" s="206">
        <f>IF(N228="sníž. přenesená",J228,0)</f>
        <v>0</v>
      </c>
      <c r="BI228" s="206">
        <f>IF(N228="nulová",J228,0)</f>
        <v>0</v>
      </c>
      <c r="BJ228" s="18" t="s">
        <v>84</v>
      </c>
      <c r="BK228" s="206">
        <f>ROUND(I228*H228,2)</f>
        <v>0</v>
      </c>
      <c r="BL228" s="18" t="s">
        <v>166</v>
      </c>
      <c r="BM228" s="205" t="s">
        <v>262</v>
      </c>
    </row>
    <row r="229" spans="1:65" s="2" customFormat="1" ht="19.5">
      <c r="A229" s="35"/>
      <c r="B229" s="36"/>
      <c r="C229" s="37"/>
      <c r="D229" s="207" t="s">
        <v>167</v>
      </c>
      <c r="E229" s="37"/>
      <c r="F229" s="208" t="s">
        <v>263</v>
      </c>
      <c r="G229" s="37"/>
      <c r="H229" s="37"/>
      <c r="I229" s="209"/>
      <c r="J229" s="37"/>
      <c r="K229" s="37"/>
      <c r="L229" s="40"/>
      <c r="M229" s="210"/>
      <c r="N229" s="211"/>
      <c r="O229" s="72"/>
      <c r="P229" s="72"/>
      <c r="Q229" s="72"/>
      <c r="R229" s="72"/>
      <c r="S229" s="72"/>
      <c r="T229" s="73"/>
      <c r="U229" s="35"/>
      <c r="V229" s="35"/>
      <c r="W229" s="35"/>
      <c r="X229" s="35"/>
      <c r="Y229" s="35"/>
      <c r="Z229" s="35"/>
      <c r="AA229" s="35"/>
      <c r="AB229" s="35"/>
      <c r="AC229" s="35"/>
      <c r="AD229" s="35"/>
      <c r="AE229" s="35"/>
      <c r="AT229" s="18" t="s">
        <v>167</v>
      </c>
      <c r="AU229" s="18" t="s">
        <v>86</v>
      </c>
    </row>
    <row r="230" spans="1:65" s="13" customFormat="1" ht="11.25">
      <c r="B230" s="212"/>
      <c r="C230" s="213"/>
      <c r="D230" s="207" t="s">
        <v>169</v>
      </c>
      <c r="E230" s="214" t="s">
        <v>1</v>
      </c>
      <c r="F230" s="215" t="s">
        <v>201</v>
      </c>
      <c r="G230" s="213"/>
      <c r="H230" s="214" t="s">
        <v>1</v>
      </c>
      <c r="I230" s="216"/>
      <c r="J230" s="213"/>
      <c r="K230" s="213"/>
      <c r="L230" s="217"/>
      <c r="M230" s="218"/>
      <c r="N230" s="219"/>
      <c r="O230" s="219"/>
      <c r="P230" s="219"/>
      <c r="Q230" s="219"/>
      <c r="R230" s="219"/>
      <c r="S230" s="219"/>
      <c r="T230" s="220"/>
      <c r="AT230" s="221" t="s">
        <v>169</v>
      </c>
      <c r="AU230" s="221" t="s">
        <v>86</v>
      </c>
      <c r="AV230" s="13" t="s">
        <v>84</v>
      </c>
      <c r="AW230" s="13" t="s">
        <v>33</v>
      </c>
      <c r="AX230" s="13" t="s">
        <v>76</v>
      </c>
      <c r="AY230" s="221" t="s">
        <v>160</v>
      </c>
    </row>
    <row r="231" spans="1:65" s="14" customFormat="1" ht="11.25">
      <c r="B231" s="222"/>
      <c r="C231" s="223"/>
      <c r="D231" s="207" t="s">
        <v>169</v>
      </c>
      <c r="E231" s="224" t="s">
        <v>1</v>
      </c>
      <c r="F231" s="225" t="s">
        <v>264</v>
      </c>
      <c r="G231" s="223"/>
      <c r="H231" s="226">
        <v>3.16</v>
      </c>
      <c r="I231" s="227"/>
      <c r="J231" s="223"/>
      <c r="K231" s="223"/>
      <c r="L231" s="228"/>
      <c r="M231" s="229"/>
      <c r="N231" s="230"/>
      <c r="O231" s="230"/>
      <c r="P231" s="230"/>
      <c r="Q231" s="230"/>
      <c r="R231" s="230"/>
      <c r="S231" s="230"/>
      <c r="T231" s="231"/>
      <c r="AT231" s="232" t="s">
        <v>169</v>
      </c>
      <c r="AU231" s="232" t="s">
        <v>86</v>
      </c>
      <c r="AV231" s="14" t="s">
        <v>86</v>
      </c>
      <c r="AW231" s="14" t="s">
        <v>33</v>
      </c>
      <c r="AX231" s="14" t="s">
        <v>76</v>
      </c>
      <c r="AY231" s="232" t="s">
        <v>160</v>
      </c>
    </row>
    <row r="232" spans="1:65" s="14" customFormat="1" ht="11.25">
      <c r="B232" s="222"/>
      <c r="C232" s="223"/>
      <c r="D232" s="207" t="s">
        <v>169</v>
      </c>
      <c r="E232" s="224" t="s">
        <v>1</v>
      </c>
      <c r="F232" s="225" t="s">
        <v>265</v>
      </c>
      <c r="G232" s="223"/>
      <c r="H232" s="226">
        <v>5.508</v>
      </c>
      <c r="I232" s="227"/>
      <c r="J232" s="223"/>
      <c r="K232" s="223"/>
      <c r="L232" s="228"/>
      <c r="M232" s="229"/>
      <c r="N232" s="230"/>
      <c r="O232" s="230"/>
      <c r="P232" s="230"/>
      <c r="Q232" s="230"/>
      <c r="R232" s="230"/>
      <c r="S232" s="230"/>
      <c r="T232" s="231"/>
      <c r="AT232" s="232" t="s">
        <v>169</v>
      </c>
      <c r="AU232" s="232" t="s">
        <v>86</v>
      </c>
      <c r="AV232" s="14" t="s">
        <v>86</v>
      </c>
      <c r="AW232" s="14" t="s">
        <v>33</v>
      </c>
      <c r="AX232" s="14" t="s">
        <v>76</v>
      </c>
      <c r="AY232" s="232" t="s">
        <v>160</v>
      </c>
    </row>
    <row r="233" spans="1:65" s="14" customFormat="1" ht="11.25">
      <c r="B233" s="222"/>
      <c r="C233" s="223"/>
      <c r="D233" s="207" t="s">
        <v>169</v>
      </c>
      <c r="E233" s="224" t="s">
        <v>1</v>
      </c>
      <c r="F233" s="225" t="s">
        <v>266</v>
      </c>
      <c r="G233" s="223"/>
      <c r="H233" s="226">
        <v>3.0139999999999998</v>
      </c>
      <c r="I233" s="227"/>
      <c r="J233" s="223"/>
      <c r="K233" s="223"/>
      <c r="L233" s="228"/>
      <c r="M233" s="229"/>
      <c r="N233" s="230"/>
      <c r="O233" s="230"/>
      <c r="P233" s="230"/>
      <c r="Q233" s="230"/>
      <c r="R233" s="230"/>
      <c r="S233" s="230"/>
      <c r="T233" s="231"/>
      <c r="AT233" s="232" t="s">
        <v>169</v>
      </c>
      <c r="AU233" s="232" t="s">
        <v>86</v>
      </c>
      <c r="AV233" s="14" t="s">
        <v>86</v>
      </c>
      <c r="AW233" s="14" t="s">
        <v>33</v>
      </c>
      <c r="AX233" s="14" t="s">
        <v>76</v>
      </c>
      <c r="AY233" s="232" t="s">
        <v>160</v>
      </c>
    </row>
    <row r="234" spans="1:65" s="14" customFormat="1" ht="11.25">
      <c r="B234" s="222"/>
      <c r="C234" s="223"/>
      <c r="D234" s="207" t="s">
        <v>169</v>
      </c>
      <c r="E234" s="224" t="s">
        <v>1</v>
      </c>
      <c r="F234" s="225" t="s">
        <v>267</v>
      </c>
      <c r="G234" s="223"/>
      <c r="H234" s="226">
        <v>3.48</v>
      </c>
      <c r="I234" s="227"/>
      <c r="J234" s="223"/>
      <c r="K234" s="223"/>
      <c r="L234" s="228"/>
      <c r="M234" s="229"/>
      <c r="N234" s="230"/>
      <c r="O234" s="230"/>
      <c r="P234" s="230"/>
      <c r="Q234" s="230"/>
      <c r="R234" s="230"/>
      <c r="S234" s="230"/>
      <c r="T234" s="231"/>
      <c r="AT234" s="232" t="s">
        <v>169</v>
      </c>
      <c r="AU234" s="232" t="s">
        <v>86</v>
      </c>
      <c r="AV234" s="14" t="s">
        <v>86</v>
      </c>
      <c r="AW234" s="14" t="s">
        <v>33</v>
      </c>
      <c r="AX234" s="14" t="s">
        <v>76</v>
      </c>
      <c r="AY234" s="232" t="s">
        <v>160</v>
      </c>
    </row>
    <row r="235" spans="1:65" s="13" customFormat="1" ht="11.25">
      <c r="B235" s="212"/>
      <c r="C235" s="213"/>
      <c r="D235" s="207" t="s">
        <v>169</v>
      </c>
      <c r="E235" s="214" t="s">
        <v>1</v>
      </c>
      <c r="F235" s="215" t="s">
        <v>196</v>
      </c>
      <c r="G235" s="213"/>
      <c r="H235" s="214" t="s">
        <v>1</v>
      </c>
      <c r="I235" s="216"/>
      <c r="J235" s="213"/>
      <c r="K235" s="213"/>
      <c r="L235" s="217"/>
      <c r="M235" s="218"/>
      <c r="N235" s="219"/>
      <c r="O235" s="219"/>
      <c r="P235" s="219"/>
      <c r="Q235" s="219"/>
      <c r="R235" s="219"/>
      <c r="S235" s="219"/>
      <c r="T235" s="220"/>
      <c r="AT235" s="221" t="s">
        <v>169</v>
      </c>
      <c r="AU235" s="221" t="s">
        <v>86</v>
      </c>
      <c r="AV235" s="13" t="s">
        <v>84</v>
      </c>
      <c r="AW235" s="13" t="s">
        <v>33</v>
      </c>
      <c r="AX235" s="13" t="s">
        <v>76</v>
      </c>
      <c r="AY235" s="221" t="s">
        <v>160</v>
      </c>
    </row>
    <row r="236" spans="1:65" s="14" customFormat="1" ht="11.25">
      <c r="B236" s="222"/>
      <c r="C236" s="223"/>
      <c r="D236" s="207" t="s">
        <v>169</v>
      </c>
      <c r="E236" s="224" t="s">
        <v>1</v>
      </c>
      <c r="F236" s="225" t="s">
        <v>268</v>
      </c>
      <c r="G236" s="223"/>
      <c r="H236" s="226">
        <v>1.4330000000000001</v>
      </c>
      <c r="I236" s="227"/>
      <c r="J236" s="223"/>
      <c r="K236" s="223"/>
      <c r="L236" s="228"/>
      <c r="M236" s="229"/>
      <c r="N236" s="230"/>
      <c r="O236" s="230"/>
      <c r="P236" s="230"/>
      <c r="Q236" s="230"/>
      <c r="R236" s="230"/>
      <c r="S236" s="230"/>
      <c r="T236" s="231"/>
      <c r="AT236" s="232" t="s">
        <v>169</v>
      </c>
      <c r="AU236" s="232" t="s">
        <v>86</v>
      </c>
      <c r="AV236" s="14" t="s">
        <v>86</v>
      </c>
      <c r="AW236" s="14" t="s">
        <v>33</v>
      </c>
      <c r="AX236" s="14" t="s">
        <v>76</v>
      </c>
      <c r="AY236" s="232" t="s">
        <v>160</v>
      </c>
    </row>
    <row r="237" spans="1:65" s="14" customFormat="1" ht="11.25">
      <c r="B237" s="222"/>
      <c r="C237" s="223"/>
      <c r="D237" s="207" t="s">
        <v>169</v>
      </c>
      <c r="E237" s="224" t="s">
        <v>1</v>
      </c>
      <c r="F237" s="225" t="s">
        <v>269</v>
      </c>
      <c r="G237" s="223"/>
      <c r="H237" s="226">
        <v>1.4419999999999999</v>
      </c>
      <c r="I237" s="227"/>
      <c r="J237" s="223"/>
      <c r="K237" s="223"/>
      <c r="L237" s="228"/>
      <c r="M237" s="229"/>
      <c r="N237" s="230"/>
      <c r="O237" s="230"/>
      <c r="P237" s="230"/>
      <c r="Q237" s="230"/>
      <c r="R237" s="230"/>
      <c r="S237" s="230"/>
      <c r="T237" s="231"/>
      <c r="AT237" s="232" t="s">
        <v>169</v>
      </c>
      <c r="AU237" s="232" t="s">
        <v>86</v>
      </c>
      <c r="AV237" s="14" t="s">
        <v>86</v>
      </c>
      <c r="AW237" s="14" t="s">
        <v>33</v>
      </c>
      <c r="AX237" s="14" t="s">
        <v>76</v>
      </c>
      <c r="AY237" s="232" t="s">
        <v>160</v>
      </c>
    </row>
    <row r="238" spans="1:65" s="14" customFormat="1" ht="11.25">
      <c r="B238" s="222"/>
      <c r="C238" s="223"/>
      <c r="D238" s="207" t="s">
        <v>169</v>
      </c>
      <c r="E238" s="224" t="s">
        <v>1</v>
      </c>
      <c r="F238" s="225" t="s">
        <v>270</v>
      </c>
      <c r="G238" s="223"/>
      <c r="H238" s="226">
        <v>0.42399999999999999</v>
      </c>
      <c r="I238" s="227"/>
      <c r="J238" s="223"/>
      <c r="K238" s="223"/>
      <c r="L238" s="228"/>
      <c r="M238" s="229"/>
      <c r="N238" s="230"/>
      <c r="O238" s="230"/>
      <c r="P238" s="230"/>
      <c r="Q238" s="230"/>
      <c r="R238" s="230"/>
      <c r="S238" s="230"/>
      <c r="T238" s="231"/>
      <c r="AT238" s="232" t="s">
        <v>169</v>
      </c>
      <c r="AU238" s="232" t="s">
        <v>86</v>
      </c>
      <c r="AV238" s="14" t="s">
        <v>86</v>
      </c>
      <c r="AW238" s="14" t="s">
        <v>33</v>
      </c>
      <c r="AX238" s="14" t="s">
        <v>76</v>
      </c>
      <c r="AY238" s="232" t="s">
        <v>160</v>
      </c>
    </row>
    <row r="239" spans="1:65" s="15" customFormat="1" ht="11.25">
      <c r="B239" s="233"/>
      <c r="C239" s="234"/>
      <c r="D239" s="207" t="s">
        <v>169</v>
      </c>
      <c r="E239" s="235" t="s">
        <v>1</v>
      </c>
      <c r="F239" s="236" t="s">
        <v>172</v>
      </c>
      <c r="G239" s="234"/>
      <c r="H239" s="237">
        <v>18.460999999999999</v>
      </c>
      <c r="I239" s="238"/>
      <c r="J239" s="234"/>
      <c r="K239" s="234"/>
      <c r="L239" s="239"/>
      <c r="M239" s="240"/>
      <c r="N239" s="241"/>
      <c r="O239" s="241"/>
      <c r="P239" s="241"/>
      <c r="Q239" s="241"/>
      <c r="R239" s="241"/>
      <c r="S239" s="241"/>
      <c r="T239" s="242"/>
      <c r="AT239" s="243" t="s">
        <v>169</v>
      </c>
      <c r="AU239" s="243" t="s">
        <v>86</v>
      </c>
      <c r="AV239" s="15" t="s">
        <v>166</v>
      </c>
      <c r="AW239" s="15" t="s">
        <v>33</v>
      </c>
      <c r="AX239" s="15" t="s">
        <v>84</v>
      </c>
      <c r="AY239" s="243" t="s">
        <v>160</v>
      </c>
    </row>
    <row r="240" spans="1:65" s="2" customFormat="1" ht="16.5" customHeight="1">
      <c r="A240" s="35"/>
      <c r="B240" s="36"/>
      <c r="C240" s="193" t="s">
        <v>271</v>
      </c>
      <c r="D240" s="193" t="s">
        <v>162</v>
      </c>
      <c r="E240" s="194" t="s">
        <v>272</v>
      </c>
      <c r="F240" s="195" t="s">
        <v>273</v>
      </c>
      <c r="G240" s="196" t="s">
        <v>165</v>
      </c>
      <c r="H240" s="197">
        <v>12.816000000000001</v>
      </c>
      <c r="I240" s="198"/>
      <c r="J240" s="199">
        <f>ROUND(I240*H240,2)</f>
        <v>0</v>
      </c>
      <c r="K240" s="200"/>
      <c r="L240" s="40"/>
      <c r="M240" s="201" t="s">
        <v>1</v>
      </c>
      <c r="N240" s="202" t="s">
        <v>41</v>
      </c>
      <c r="O240" s="72"/>
      <c r="P240" s="203">
        <f>O240*H240</f>
        <v>0</v>
      </c>
      <c r="Q240" s="203">
        <v>0</v>
      </c>
      <c r="R240" s="203">
        <f>Q240*H240</f>
        <v>0</v>
      </c>
      <c r="S240" s="203">
        <v>0</v>
      </c>
      <c r="T240" s="204">
        <f>S240*H240</f>
        <v>0</v>
      </c>
      <c r="U240" s="35"/>
      <c r="V240" s="35"/>
      <c r="W240" s="35"/>
      <c r="X240" s="35"/>
      <c r="Y240" s="35"/>
      <c r="Z240" s="35"/>
      <c r="AA240" s="35"/>
      <c r="AB240" s="35"/>
      <c r="AC240" s="35"/>
      <c r="AD240" s="35"/>
      <c r="AE240" s="35"/>
      <c r="AR240" s="205" t="s">
        <v>166</v>
      </c>
      <c r="AT240" s="205" t="s">
        <v>162</v>
      </c>
      <c r="AU240" s="205" t="s">
        <v>86</v>
      </c>
      <c r="AY240" s="18" t="s">
        <v>160</v>
      </c>
      <c r="BE240" s="206">
        <f>IF(N240="základní",J240,0)</f>
        <v>0</v>
      </c>
      <c r="BF240" s="206">
        <f>IF(N240="snížená",J240,0)</f>
        <v>0</v>
      </c>
      <c r="BG240" s="206">
        <f>IF(N240="zákl. přenesená",J240,0)</f>
        <v>0</v>
      </c>
      <c r="BH240" s="206">
        <f>IF(N240="sníž. přenesená",J240,0)</f>
        <v>0</v>
      </c>
      <c r="BI240" s="206">
        <f>IF(N240="nulová",J240,0)</f>
        <v>0</v>
      </c>
      <c r="BJ240" s="18" t="s">
        <v>84</v>
      </c>
      <c r="BK240" s="206">
        <f>ROUND(I240*H240,2)</f>
        <v>0</v>
      </c>
      <c r="BL240" s="18" t="s">
        <v>166</v>
      </c>
      <c r="BM240" s="205" t="s">
        <v>274</v>
      </c>
    </row>
    <row r="241" spans="1:65" s="2" customFormat="1" ht="11.25">
      <c r="A241" s="35"/>
      <c r="B241" s="36"/>
      <c r="C241" s="37"/>
      <c r="D241" s="207" t="s">
        <v>167</v>
      </c>
      <c r="E241" s="37"/>
      <c r="F241" s="208" t="s">
        <v>275</v>
      </c>
      <c r="G241" s="37"/>
      <c r="H241" s="37"/>
      <c r="I241" s="209"/>
      <c r="J241" s="37"/>
      <c r="K241" s="37"/>
      <c r="L241" s="40"/>
      <c r="M241" s="210"/>
      <c r="N241" s="211"/>
      <c r="O241" s="72"/>
      <c r="P241" s="72"/>
      <c r="Q241" s="72"/>
      <c r="R241" s="72"/>
      <c r="S241" s="72"/>
      <c r="T241" s="73"/>
      <c r="U241" s="35"/>
      <c r="V241" s="35"/>
      <c r="W241" s="35"/>
      <c r="X241" s="35"/>
      <c r="Y241" s="35"/>
      <c r="Z241" s="35"/>
      <c r="AA241" s="35"/>
      <c r="AB241" s="35"/>
      <c r="AC241" s="35"/>
      <c r="AD241" s="35"/>
      <c r="AE241" s="35"/>
      <c r="AT241" s="18" t="s">
        <v>167</v>
      </c>
      <c r="AU241" s="18" t="s">
        <v>86</v>
      </c>
    </row>
    <row r="242" spans="1:65" s="13" customFormat="1" ht="11.25">
      <c r="B242" s="212"/>
      <c r="C242" s="213"/>
      <c r="D242" s="207" t="s">
        <v>169</v>
      </c>
      <c r="E242" s="214" t="s">
        <v>1</v>
      </c>
      <c r="F242" s="215" t="s">
        <v>201</v>
      </c>
      <c r="G242" s="213"/>
      <c r="H242" s="214" t="s">
        <v>1</v>
      </c>
      <c r="I242" s="216"/>
      <c r="J242" s="213"/>
      <c r="K242" s="213"/>
      <c r="L242" s="217"/>
      <c r="M242" s="218"/>
      <c r="N242" s="219"/>
      <c r="O242" s="219"/>
      <c r="P242" s="219"/>
      <c r="Q242" s="219"/>
      <c r="R242" s="219"/>
      <c r="S242" s="219"/>
      <c r="T242" s="220"/>
      <c r="AT242" s="221" t="s">
        <v>169</v>
      </c>
      <c r="AU242" s="221" t="s">
        <v>86</v>
      </c>
      <c r="AV242" s="13" t="s">
        <v>84</v>
      </c>
      <c r="AW242" s="13" t="s">
        <v>33</v>
      </c>
      <c r="AX242" s="13" t="s">
        <v>76</v>
      </c>
      <c r="AY242" s="221" t="s">
        <v>160</v>
      </c>
    </row>
    <row r="243" spans="1:65" s="14" customFormat="1" ht="11.25">
      <c r="B243" s="222"/>
      <c r="C243" s="223"/>
      <c r="D243" s="207" t="s">
        <v>169</v>
      </c>
      <c r="E243" s="224" t="s">
        <v>1</v>
      </c>
      <c r="F243" s="225" t="s">
        <v>276</v>
      </c>
      <c r="G243" s="223"/>
      <c r="H243" s="226">
        <v>0.99299999999999999</v>
      </c>
      <c r="I243" s="227"/>
      <c r="J243" s="223"/>
      <c r="K243" s="223"/>
      <c r="L243" s="228"/>
      <c r="M243" s="229"/>
      <c r="N243" s="230"/>
      <c r="O243" s="230"/>
      <c r="P243" s="230"/>
      <c r="Q243" s="230"/>
      <c r="R243" s="230"/>
      <c r="S243" s="230"/>
      <c r="T243" s="231"/>
      <c r="AT243" s="232" t="s">
        <v>169</v>
      </c>
      <c r="AU243" s="232" t="s">
        <v>86</v>
      </c>
      <c r="AV243" s="14" t="s">
        <v>86</v>
      </c>
      <c r="AW243" s="14" t="s">
        <v>33</v>
      </c>
      <c r="AX243" s="14" t="s">
        <v>76</v>
      </c>
      <c r="AY243" s="232" t="s">
        <v>160</v>
      </c>
    </row>
    <row r="244" spans="1:65" s="14" customFormat="1" ht="11.25">
      <c r="B244" s="222"/>
      <c r="C244" s="223"/>
      <c r="D244" s="207" t="s">
        <v>169</v>
      </c>
      <c r="E244" s="224" t="s">
        <v>1</v>
      </c>
      <c r="F244" s="225" t="s">
        <v>277</v>
      </c>
      <c r="G244" s="223"/>
      <c r="H244" s="226">
        <v>0.54300000000000004</v>
      </c>
      <c r="I244" s="227"/>
      <c r="J244" s="223"/>
      <c r="K244" s="223"/>
      <c r="L244" s="228"/>
      <c r="M244" s="229"/>
      <c r="N244" s="230"/>
      <c r="O244" s="230"/>
      <c r="P244" s="230"/>
      <c r="Q244" s="230"/>
      <c r="R244" s="230"/>
      <c r="S244" s="230"/>
      <c r="T244" s="231"/>
      <c r="AT244" s="232" t="s">
        <v>169</v>
      </c>
      <c r="AU244" s="232" t="s">
        <v>86</v>
      </c>
      <c r="AV244" s="14" t="s">
        <v>86</v>
      </c>
      <c r="AW244" s="14" t="s">
        <v>33</v>
      </c>
      <c r="AX244" s="14" t="s">
        <v>76</v>
      </c>
      <c r="AY244" s="232" t="s">
        <v>160</v>
      </c>
    </row>
    <row r="245" spans="1:65" s="14" customFormat="1" ht="11.25">
      <c r="B245" s="222"/>
      <c r="C245" s="223"/>
      <c r="D245" s="207" t="s">
        <v>169</v>
      </c>
      <c r="E245" s="224" t="s">
        <v>1</v>
      </c>
      <c r="F245" s="225" t="s">
        <v>278</v>
      </c>
      <c r="G245" s="223"/>
      <c r="H245" s="226">
        <v>0.627</v>
      </c>
      <c r="I245" s="227"/>
      <c r="J245" s="223"/>
      <c r="K245" s="223"/>
      <c r="L245" s="228"/>
      <c r="M245" s="229"/>
      <c r="N245" s="230"/>
      <c r="O245" s="230"/>
      <c r="P245" s="230"/>
      <c r="Q245" s="230"/>
      <c r="R245" s="230"/>
      <c r="S245" s="230"/>
      <c r="T245" s="231"/>
      <c r="AT245" s="232" t="s">
        <v>169</v>
      </c>
      <c r="AU245" s="232" t="s">
        <v>86</v>
      </c>
      <c r="AV245" s="14" t="s">
        <v>86</v>
      </c>
      <c r="AW245" s="14" t="s">
        <v>33</v>
      </c>
      <c r="AX245" s="14" t="s">
        <v>76</v>
      </c>
      <c r="AY245" s="232" t="s">
        <v>160</v>
      </c>
    </row>
    <row r="246" spans="1:65" s="13" customFormat="1" ht="11.25">
      <c r="B246" s="212"/>
      <c r="C246" s="213"/>
      <c r="D246" s="207" t="s">
        <v>169</v>
      </c>
      <c r="E246" s="214" t="s">
        <v>1</v>
      </c>
      <c r="F246" s="215" t="s">
        <v>196</v>
      </c>
      <c r="G246" s="213"/>
      <c r="H246" s="214" t="s">
        <v>1</v>
      </c>
      <c r="I246" s="216"/>
      <c r="J246" s="213"/>
      <c r="K246" s="213"/>
      <c r="L246" s="217"/>
      <c r="M246" s="218"/>
      <c r="N246" s="219"/>
      <c r="O246" s="219"/>
      <c r="P246" s="219"/>
      <c r="Q246" s="219"/>
      <c r="R246" s="219"/>
      <c r="S246" s="219"/>
      <c r="T246" s="220"/>
      <c r="AT246" s="221" t="s">
        <v>169</v>
      </c>
      <c r="AU246" s="221" t="s">
        <v>86</v>
      </c>
      <c r="AV246" s="13" t="s">
        <v>84</v>
      </c>
      <c r="AW246" s="13" t="s">
        <v>33</v>
      </c>
      <c r="AX246" s="13" t="s">
        <v>76</v>
      </c>
      <c r="AY246" s="221" t="s">
        <v>160</v>
      </c>
    </row>
    <row r="247" spans="1:65" s="14" customFormat="1" ht="11.25">
      <c r="B247" s="222"/>
      <c r="C247" s="223"/>
      <c r="D247" s="207" t="s">
        <v>169</v>
      </c>
      <c r="E247" s="224" t="s">
        <v>1</v>
      </c>
      <c r="F247" s="225" t="s">
        <v>279</v>
      </c>
      <c r="G247" s="223"/>
      <c r="H247" s="226">
        <v>6.45</v>
      </c>
      <c r="I247" s="227"/>
      <c r="J247" s="223"/>
      <c r="K247" s="223"/>
      <c r="L247" s="228"/>
      <c r="M247" s="229"/>
      <c r="N247" s="230"/>
      <c r="O247" s="230"/>
      <c r="P247" s="230"/>
      <c r="Q247" s="230"/>
      <c r="R247" s="230"/>
      <c r="S247" s="230"/>
      <c r="T247" s="231"/>
      <c r="AT247" s="232" t="s">
        <v>169</v>
      </c>
      <c r="AU247" s="232" t="s">
        <v>86</v>
      </c>
      <c r="AV247" s="14" t="s">
        <v>86</v>
      </c>
      <c r="AW247" s="14" t="s">
        <v>33</v>
      </c>
      <c r="AX247" s="14" t="s">
        <v>76</v>
      </c>
      <c r="AY247" s="232" t="s">
        <v>160</v>
      </c>
    </row>
    <row r="248" spans="1:65" s="14" customFormat="1" ht="11.25">
      <c r="B248" s="222"/>
      <c r="C248" s="223"/>
      <c r="D248" s="207" t="s">
        <v>169</v>
      </c>
      <c r="E248" s="224" t="s">
        <v>1</v>
      </c>
      <c r="F248" s="225" t="s">
        <v>280</v>
      </c>
      <c r="G248" s="223"/>
      <c r="H248" s="226">
        <v>3.2469999999999999</v>
      </c>
      <c r="I248" s="227"/>
      <c r="J248" s="223"/>
      <c r="K248" s="223"/>
      <c r="L248" s="228"/>
      <c r="M248" s="229"/>
      <c r="N248" s="230"/>
      <c r="O248" s="230"/>
      <c r="P248" s="230"/>
      <c r="Q248" s="230"/>
      <c r="R248" s="230"/>
      <c r="S248" s="230"/>
      <c r="T248" s="231"/>
      <c r="AT248" s="232" t="s">
        <v>169</v>
      </c>
      <c r="AU248" s="232" t="s">
        <v>86</v>
      </c>
      <c r="AV248" s="14" t="s">
        <v>86</v>
      </c>
      <c r="AW248" s="14" t="s">
        <v>33</v>
      </c>
      <c r="AX248" s="14" t="s">
        <v>76</v>
      </c>
      <c r="AY248" s="232" t="s">
        <v>160</v>
      </c>
    </row>
    <row r="249" spans="1:65" s="14" customFormat="1" ht="11.25">
      <c r="B249" s="222"/>
      <c r="C249" s="223"/>
      <c r="D249" s="207" t="s">
        <v>169</v>
      </c>
      <c r="E249" s="224" t="s">
        <v>1</v>
      </c>
      <c r="F249" s="225" t="s">
        <v>281</v>
      </c>
      <c r="G249" s="223"/>
      <c r="H249" s="226">
        <v>0.95599999999999996</v>
      </c>
      <c r="I249" s="227"/>
      <c r="J249" s="223"/>
      <c r="K249" s="223"/>
      <c r="L249" s="228"/>
      <c r="M249" s="229"/>
      <c r="N249" s="230"/>
      <c r="O249" s="230"/>
      <c r="P249" s="230"/>
      <c r="Q249" s="230"/>
      <c r="R249" s="230"/>
      <c r="S249" s="230"/>
      <c r="T249" s="231"/>
      <c r="AT249" s="232" t="s">
        <v>169</v>
      </c>
      <c r="AU249" s="232" t="s">
        <v>86</v>
      </c>
      <c r="AV249" s="14" t="s">
        <v>86</v>
      </c>
      <c r="AW249" s="14" t="s">
        <v>33</v>
      </c>
      <c r="AX249" s="14" t="s">
        <v>76</v>
      </c>
      <c r="AY249" s="232" t="s">
        <v>160</v>
      </c>
    </row>
    <row r="250" spans="1:65" s="15" customFormat="1" ht="11.25">
      <c r="B250" s="233"/>
      <c r="C250" s="234"/>
      <c r="D250" s="207" t="s">
        <v>169</v>
      </c>
      <c r="E250" s="235" t="s">
        <v>1</v>
      </c>
      <c r="F250" s="236" t="s">
        <v>172</v>
      </c>
      <c r="G250" s="234"/>
      <c r="H250" s="237">
        <v>12.816000000000001</v>
      </c>
      <c r="I250" s="238"/>
      <c r="J250" s="234"/>
      <c r="K250" s="234"/>
      <c r="L250" s="239"/>
      <c r="M250" s="240"/>
      <c r="N250" s="241"/>
      <c r="O250" s="241"/>
      <c r="P250" s="241"/>
      <c r="Q250" s="241"/>
      <c r="R250" s="241"/>
      <c r="S250" s="241"/>
      <c r="T250" s="242"/>
      <c r="AT250" s="243" t="s">
        <v>169</v>
      </c>
      <c r="AU250" s="243" t="s">
        <v>86</v>
      </c>
      <c r="AV250" s="15" t="s">
        <v>166</v>
      </c>
      <c r="AW250" s="15" t="s">
        <v>33</v>
      </c>
      <c r="AX250" s="15" t="s">
        <v>84</v>
      </c>
      <c r="AY250" s="243" t="s">
        <v>160</v>
      </c>
    </row>
    <row r="251" spans="1:65" s="2" customFormat="1" ht="16.5" customHeight="1">
      <c r="A251" s="35"/>
      <c r="B251" s="36"/>
      <c r="C251" s="193" t="s">
        <v>221</v>
      </c>
      <c r="D251" s="193" t="s">
        <v>162</v>
      </c>
      <c r="E251" s="194" t="s">
        <v>282</v>
      </c>
      <c r="F251" s="195" t="s">
        <v>283</v>
      </c>
      <c r="G251" s="196" t="s">
        <v>165</v>
      </c>
      <c r="H251" s="197">
        <v>12.816000000000001</v>
      </c>
      <c r="I251" s="198"/>
      <c r="J251" s="199">
        <f>ROUND(I251*H251,2)</f>
        <v>0</v>
      </c>
      <c r="K251" s="200"/>
      <c r="L251" s="40"/>
      <c r="M251" s="201" t="s">
        <v>1</v>
      </c>
      <c r="N251" s="202" t="s">
        <v>41</v>
      </c>
      <c r="O251" s="72"/>
      <c r="P251" s="203">
        <f>O251*H251</f>
        <v>0</v>
      </c>
      <c r="Q251" s="203">
        <v>0</v>
      </c>
      <c r="R251" s="203">
        <f>Q251*H251</f>
        <v>0</v>
      </c>
      <c r="S251" s="203">
        <v>0</v>
      </c>
      <c r="T251" s="204">
        <f>S251*H251</f>
        <v>0</v>
      </c>
      <c r="U251" s="35"/>
      <c r="V251" s="35"/>
      <c r="W251" s="35"/>
      <c r="X251" s="35"/>
      <c r="Y251" s="35"/>
      <c r="Z251" s="35"/>
      <c r="AA251" s="35"/>
      <c r="AB251" s="35"/>
      <c r="AC251" s="35"/>
      <c r="AD251" s="35"/>
      <c r="AE251" s="35"/>
      <c r="AR251" s="205" t="s">
        <v>166</v>
      </c>
      <c r="AT251" s="205" t="s">
        <v>162</v>
      </c>
      <c r="AU251" s="205" t="s">
        <v>86</v>
      </c>
      <c r="AY251" s="18" t="s">
        <v>160</v>
      </c>
      <c r="BE251" s="206">
        <f>IF(N251="základní",J251,0)</f>
        <v>0</v>
      </c>
      <c r="BF251" s="206">
        <f>IF(N251="snížená",J251,0)</f>
        <v>0</v>
      </c>
      <c r="BG251" s="206">
        <f>IF(N251="zákl. přenesená",J251,0)</f>
        <v>0</v>
      </c>
      <c r="BH251" s="206">
        <f>IF(N251="sníž. přenesená",J251,0)</f>
        <v>0</v>
      </c>
      <c r="BI251" s="206">
        <f>IF(N251="nulová",J251,0)</f>
        <v>0</v>
      </c>
      <c r="BJ251" s="18" t="s">
        <v>84</v>
      </c>
      <c r="BK251" s="206">
        <f>ROUND(I251*H251,2)</f>
        <v>0</v>
      </c>
      <c r="BL251" s="18" t="s">
        <v>166</v>
      </c>
      <c r="BM251" s="205" t="s">
        <v>284</v>
      </c>
    </row>
    <row r="252" spans="1:65" s="2" customFormat="1" ht="11.25">
      <c r="A252" s="35"/>
      <c r="B252" s="36"/>
      <c r="C252" s="37"/>
      <c r="D252" s="207" t="s">
        <v>167</v>
      </c>
      <c r="E252" s="37"/>
      <c r="F252" s="208" t="s">
        <v>285</v>
      </c>
      <c r="G252" s="37"/>
      <c r="H252" s="37"/>
      <c r="I252" s="209"/>
      <c r="J252" s="37"/>
      <c r="K252" s="37"/>
      <c r="L252" s="40"/>
      <c r="M252" s="210"/>
      <c r="N252" s="211"/>
      <c r="O252" s="72"/>
      <c r="P252" s="72"/>
      <c r="Q252" s="72"/>
      <c r="R252" s="72"/>
      <c r="S252" s="72"/>
      <c r="T252" s="73"/>
      <c r="U252" s="35"/>
      <c r="V252" s="35"/>
      <c r="W252" s="35"/>
      <c r="X252" s="35"/>
      <c r="Y252" s="35"/>
      <c r="Z252" s="35"/>
      <c r="AA252" s="35"/>
      <c r="AB252" s="35"/>
      <c r="AC252" s="35"/>
      <c r="AD252" s="35"/>
      <c r="AE252" s="35"/>
      <c r="AT252" s="18" t="s">
        <v>167</v>
      </c>
      <c r="AU252" s="18" t="s">
        <v>86</v>
      </c>
    </row>
    <row r="253" spans="1:65" s="2" customFormat="1" ht="24.2" customHeight="1">
      <c r="A253" s="35"/>
      <c r="B253" s="36"/>
      <c r="C253" s="193" t="s">
        <v>286</v>
      </c>
      <c r="D253" s="193" t="s">
        <v>162</v>
      </c>
      <c r="E253" s="194" t="s">
        <v>287</v>
      </c>
      <c r="F253" s="195" t="s">
        <v>288</v>
      </c>
      <c r="G253" s="196" t="s">
        <v>193</v>
      </c>
      <c r="H253" s="197">
        <v>1.5</v>
      </c>
      <c r="I253" s="198"/>
      <c r="J253" s="199">
        <f>ROUND(I253*H253,2)</f>
        <v>0</v>
      </c>
      <c r="K253" s="200"/>
      <c r="L253" s="40"/>
      <c r="M253" s="201" t="s">
        <v>1</v>
      </c>
      <c r="N253" s="202" t="s">
        <v>41</v>
      </c>
      <c r="O253" s="72"/>
      <c r="P253" s="203">
        <f>O253*H253</f>
        <v>0</v>
      </c>
      <c r="Q253" s="203">
        <v>0</v>
      </c>
      <c r="R253" s="203">
        <f>Q253*H253</f>
        <v>0</v>
      </c>
      <c r="S253" s="203">
        <v>0</v>
      </c>
      <c r="T253" s="204">
        <f>S253*H253</f>
        <v>0</v>
      </c>
      <c r="U253" s="35"/>
      <c r="V253" s="35"/>
      <c r="W253" s="35"/>
      <c r="X253" s="35"/>
      <c r="Y253" s="35"/>
      <c r="Z253" s="35"/>
      <c r="AA253" s="35"/>
      <c r="AB253" s="35"/>
      <c r="AC253" s="35"/>
      <c r="AD253" s="35"/>
      <c r="AE253" s="35"/>
      <c r="AR253" s="205" t="s">
        <v>166</v>
      </c>
      <c r="AT253" s="205" t="s">
        <v>162</v>
      </c>
      <c r="AU253" s="205" t="s">
        <v>86</v>
      </c>
      <c r="AY253" s="18" t="s">
        <v>160</v>
      </c>
      <c r="BE253" s="206">
        <f>IF(N253="základní",J253,0)</f>
        <v>0</v>
      </c>
      <c r="BF253" s="206">
        <f>IF(N253="snížená",J253,0)</f>
        <v>0</v>
      </c>
      <c r="BG253" s="206">
        <f>IF(N253="zákl. přenesená",J253,0)</f>
        <v>0</v>
      </c>
      <c r="BH253" s="206">
        <f>IF(N253="sníž. přenesená",J253,0)</f>
        <v>0</v>
      </c>
      <c r="BI253" s="206">
        <f>IF(N253="nulová",J253,0)</f>
        <v>0</v>
      </c>
      <c r="BJ253" s="18" t="s">
        <v>84</v>
      </c>
      <c r="BK253" s="206">
        <f>ROUND(I253*H253,2)</f>
        <v>0</v>
      </c>
      <c r="BL253" s="18" t="s">
        <v>166</v>
      </c>
      <c r="BM253" s="205" t="s">
        <v>289</v>
      </c>
    </row>
    <row r="254" spans="1:65" s="2" customFormat="1" ht="19.5">
      <c r="A254" s="35"/>
      <c r="B254" s="36"/>
      <c r="C254" s="37"/>
      <c r="D254" s="207" t="s">
        <v>167</v>
      </c>
      <c r="E254" s="37"/>
      <c r="F254" s="208" t="s">
        <v>290</v>
      </c>
      <c r="G254" s="37"/>
      <c r="H254" s="37"/>
      <c r="I254" s="209"/>
      <c r="J254" s="37"/>
      <c r="K254" s="37"/>
      <c r="L254" s="40"/>
      <c r="M254" s="210"/>
      <c r="N254" s="211"/>
      <c r="O254" s="72"/>
      <c r="P254" s="72"/>
      <c r="Q254" s="72"/>
      <c r="R254" s="72"/>
      <c r="S254" s="72"/>
      <c r="T254" s="73"/>
      <c r="U254" s="35"/>
      <c r="V254" s="35"/>
      <c r="W254" s="35"/>
      <c r="X254" s="35"/>
      <c r="Y254" s="35"/>
      <c r="Z254" s="35"/>
      <c r="AA254" s="35"/>
      <c r="AB254" s="35"/>
      <c r="AC254" s="35"/>
      <c r="AD254" s="35"/>
      <c r="AE254" s="35"/>
      <c r="AT254" s="18" t="s">
        <v>167</v>
      </c>
      <c r="AU254" s="18" t="s">
        <v>86</v>
      </c>
    </row>
    <row r="255" spans="1:65" s="14" customFormat="1" ht="11.25">
      <c r="B255" s="222"/>
      <c r="C255" s="223"/>
      <c r="D255" s="207" t="s">
        <v>169</v>
      </c>
      <c r="E255" s="224" t="s">
        <v>1</v>
      </c>
      <c r="F255" s="225" t="s">
        <v>291</v>
      </c>
      <c r="G255" s="223"/>
      <c r="H255" s="226">
        <v>1.5</v>
      </c>
      <c r="I255" s="227"/>
      <c r="J255" s="223"/>
      <c r="K255" s="223"/>
      <c r="L255" s="228"/>
      <c r="M255" s="229"/>
      <c r="N255" s="230"/>
      <c r="O255" s="230"/>
      <c r="P255" s="230"/>
      <c r="Q255" s="230"/>
      <c r="R255" s="230"/>
      <c r="S255" s="230"/>
      <c r="T255" s="231"/>
      <c r="AT255" s="232" t="s">
        <v>169</v>
      </c>
      <c r="AU255" s="232" t="s">
        <v>86</v>
      </c>
      <c r="AV255" s="14" t="s">
        <v>86</v>
      </c>
      <c r="AW255" s="14" t="s">
        <v>33</v>
      </c>
      <c r="AX255" s="14" t="s">
        <v>76</v>
      </c>
      <c r="AY255" s="232" t="s">
        <v>160</v>
      </c>
    </row>
    <row r="256" spans="1:65" s="15" customFormat="1" ht="11.25">
      <c r="B256" s="233"/>
      <c r="C256" s="234"/>
      <c r="D256" s="207" t="s">
        <v>169</v>
      </c>
      <c r="E256" s="235" t="s">
        <v>1</v>
      </c>
      <c r="F256" s="236" t="s">
        <v>172</v>
      </c>
      <c r="G256" s="234"/>
      <c r="H256" s="237">
        <v>1.5</v>
      </c>
      <c r="I256" s="238"/>
      <c r="J256" s="234"/>
      <c r="K256" s="234"/>
      <c r="L256" s="239"/>
      <c r="M256" s="240"/>
      <c r="N256" s="241"/>
      <c r="O256" s="241"/>
      <c r="P256" s="241"/>
      <c r="Q256" s="241"/>
      <c r="R256" s="241"/>
      <c r="S256" s="241"/>
      <c r="T256" s="242"/>
      <c r="AT256" s="243" t="s">
        <v>169</v>
      </c>
      <c r="AU256" s="243" t="s">
        <v>86</v>
      </c>
      <c r="AV256" s="15" t="s">
        <v>166</v>
      </c>
      <c r="AW256" s="15" t="s">
        <v>33</v>
      </c>
      <c r="AX256" s="15" t="s">
        <v>84</v>
      </c>
      <c r="AY256" s="243" t="s">
        <v>160</v>
      </c>
    </row>
    <row r="257" spans="1:65" s="2" customFormat="1" ht="21.75" customHeight="1">
      <c r="A257" s="35"/>
      <c r="B257" s="36"/>
      <c r="C257" s="193" t="s">
        <v>229</v>
      </c>
      <c r="D257" s="193" t="s">
        <v>162</v>
      </c>
      <c r="E257" s="194" t="s">
        <v>292</v>
      </c>
      <c r="F257" s="195" t="s">
        <v>293</v>
      </c>
      <c r="G257" s="196" t="s">
        <v>294</v>
      </c>
      <c r="H257" s="197">
        <v>0.06</v>
      </c>
      <c r="I257" s="198"/>
      <c r="J257" s="199">
        <f>ROUND(I257*H257,2)</f>
        <v>0</v>
      </c>
      <c r="K257" s="200"/>
      <c r="L257" s="40"/>
      <c r="M257" s="201" t="s">
        <v>1</v>
      </c>
      <c r="N257" s="202" t="s">
        <v>41</v>
      </c>
      <c r="O257" s="72"/>
      <c r="P257" s="203">
        <f>O257*H257</f>
        <v>0</v>
      </c>
      <c r="Q257" s="203">
        <v>0</v>
      </c>
      <c r="R257" s="203">
        <f>Q257*H257</f>
        <v>0</v>
      </c>
      <c r="S257" s="203">
        <v>0</v>
      </c>
      <c r="T257" s="204">
        <f>S257*H257</f>
        <v>0</v>
      </c>
      <c r="U257" s="35"/>
      <c r="V257" s="35"/>
      <c r="W257" s="35"/>
      <c r="X257" s="35"/>
      <c r="Y257" s="35"/>
      <c r="Z257" s="35"/>
      <c r="AA257" s="35"/>
      <c r="AB257" s="35"/>
      <c r="AC257" s="35"/>
      <c r="AD257" s="35"/>
      <c r="AE257" s="35"/>
      <c r="AR257" s="205" t="s">
        <v>166</v>
      </c>
      <c r="AT257" s="205" t="s">
        <v>162</v>
      </c>
      <c r="AU257" s="205" t="s">
        <v>86</v>
      </c>
      <c r="AY257" s="18" t="s">
        <v>160</v>
      </c>
      <c r="BE257" s="206">
        <f>IF(N257="základní",J257,0)</f>
        <v>0</v>
      </c>
      <c r="BF257" s="206">
        <f>IF(N257="snížená",J257,0)</f>
        <v>0</v>
      </c>
      <c r="BG257" s="206">
        <f>IF(N257="zákl. přenesená",J257,0)</f>
        <v>0</v>
      </c>
      <c r="BH257" s="206">
        <f>IF(N257="sníž. přenesená",J257,0)</f>
        <v>0</v>
      </c>
      <c r="BI257" s="206">
        <f>IF(N257="nulová",J257,0)</f>
        <v>0</v>
      </c>
      <c r="BJ257" s="18" t="s">
        <v>84</v>
      </c>
      <c r="BK257" s="206">
        <f>ROUND(I257*H257,2)</f>
        <v>0</v>
      </c>
      <c r="BL257" s="18" t="s">
        <v>166</v>
      </c>
      <c r="BM257" s="205" t="s">
        <v>295</v>
      </c>
    </row>
    <row r="258" spans="1:65" s="2" customFormat="1" ht="11.25">
      <c r="A258" s="35"/>
      <c r="B258" s="36"/>
      <c r="C258" s="37"/>
      <c r="D258" s="207" t="s">
        <v>167</v>
      </c>
      <c r="E258" s="37"/>
      <c r="F258" s="208" t="s">
        <v>296</v>
      </c>
      <c r="G258" s="37"/>
      <c r="H258" s="37"/>
      <c r="I258" s="209"/>
      <c r="J258" s="37"/>
      <c r="K258" s="37"/>
      <c r="L258" s="40"/>
      <c r="M258" s="210"/>
      <c r="N258" s="211"/>
      <c r="O258" s="72"/>
      <c r="P258" s="72"/>
      <c r="Q258" s="72"/>
      <c r="R258" s="72"/>
      <c r="S258" s="72"/>
      <c r="T258" s="73"/>
      <c r="U258" s="35"/>
      <c r="V258" s="35"/>
      <c r="W258" s="35"/>
      <c r="X258" s="35"/>
      <c r="Y258" s="35"/>
      <c r="Z258" s="35"/>
      <c r="AA258" s="35"/>
      <c r="AB258" s="35"/>
      <c r="AC258" s="35"/>
      <c r="AD258" s="35"/>
      <c r="AE258" s="35"/>
      <c r="AT258" s="18" t="s">
        <v>167</v>
      </c>
      <c r="AU258" s="18" t="s">
        <v>86</v>
      </c>
    </row>
    <row r="259" spans="1:65" s="14" customFormat="1" ht="11.25">
      <c r="B259" s="222"/>
      <c r="C259" s="223"/>
      <c r="D259" s="207" t="s">
        <v>169</v>
      </c>
      <c r="E259" s="224" t="s">
        <v>1</v>
      </c>
      <c r="F259" s="225" t="s">
        <v>297</v>
      </c>
      <c r="G259" s="223"/>
      <c r="H259" s="226">
        <v>0.06</v>
      </c>
      <c r="I259" s="227"/>
      <c r="J259" s="223"/>
      <c r="K259" s="223"/>
      <c r="L259" s="228"/>
      <c r="M259" s="229"/>
      <c r="N259" s="230"/>
      <c r="O259" s="230"/>
      <c r="P259" s="230"/>
      <c r="Q259" s="230"/>
      <c r="R259" s="230"/>
      <c r="S259" s="230"/>
      <c r="T259" s="231"/>
      <c r="AT259" s="232" t="s">
        <v>169</v>
      </c>
      <c r="AU259" s="232" t="s">
        <v>86</v>
      </c>
      <c r="AV259" s="14" t="s">
        <v>86</v>
      </c>
      <c r="AW259" s="14" t="s">
        <v>33</v>
      </c>
      <c r="AX259" s="14" t="s">
        <v>76</v>
      </c>
      <c r="AY259" s="232" t="s">
        <v>160</v>
      </c>
    </row>
    <row r="260" spans="1:65" s="15" customFormat="1" ht="11.25">
      <c r="B260" s="233"/>
      <c r="C260" s="234"/>
      <c r="D260" s="207" t="s">
        <v>169</v>
      </c>
      <c r="E260" s="235" t="s">
        <v>1</v>
      </c>
      <c r="F260" s="236" t="s">
        <v>172</v>
      </c>
      <c r="G260" s="234"/>
      <c r="H260" s="237">
        <v>0.06</v>
      </c>
      <c r="I260" s="238"/>
      <c r="J260" s="234"/>
      <c r="K260" s="234"/>
      <c r="L260" s="239"/>
      <c r="M260" s="240"/>
      <c r="N260" s="241"/>
      <c r="O260" s="241"/>
      <c r="P260" s="241"/>
      <c r="Q260" s="241"/>
      <c r="R260" s="241"/>
      <c r="S260" s="241"/>
      <c r="T260" s="242"/>
      <c r="AT260" s="243" t="s">
        <v>169</v>
      </c>
      <c r="AU260" s="243" t="s">
        <v>86</v>
      </c>
      <c r="AV260" s="15" t="s">
        <v>166</v>
      </c>
      <c r="AW260" s="15" t="s">
        <v>33</v>
      </c>
      <c r="AX260" s="15" t="s">
        <v>84</v>
      </c>
      <c r="AY260" s="243" t="s">
        <v>160</v>
      </c>
    </row>
    <row r="261" spans="1:65" s="2" customFormat="1" ht="33" customHeight="1">
      <c r="A261" s="35"/>
      <c r="B261" s="36"/>
      <c r="C261" s="193" t="s">
        <v>7</v>
      </c>
      <c r="D261" s="193" t="s">
        <v>162</v>
      </c>
      <c r="E261" s="194" t="s">
        <v>298</v>
      </c>
      <c r="F261" s="195" t="s">
        <v>299</v>
      </c>
      <c r="G261" s="196" t="s">
        <v>165</v>
      </c>
      <c r="H261" s="197">
        <v>23.7</v>
      </c>
      <c r="I261" s="198"/>
      <c r="J261" s="199">
        <f>ROUND(I261*H261,2)</f>
        <v>0</v>
      </c>
      <c r="K261" s="200"/>
      <c r="L261" s="40"/>
      <c r="M261" s="201" t="s">
        <v>1</v>
      </c>
      <c r="N261" s="202" t="s">
        <v>41</v>
      </c>
      <c r="O261" s="72"/>
      <c r="P261" s="203">
        <f>O261*H261</f>
        <v>0</v>
      </c>
      <c r="Q261" s="203">
        <v>0</v>
      </c>
      <c r="R261" s="203">
        <f>Q261*H261</f>
        <v>0</v>
      </c>
      <c r="S261" s="203">
        <v>0</v>
      </c>
      <c r="T261" s="204">
        <f>S261*H261</f>
        <v>0</v>
      </c>
      <c r="U261" s="35"/>
      <c r="V261" s="35"/>
      <c r="W261" s="35"/>
      <c r="X261" s="35"/>
      <c r="Y261" s="35"/>
      <c r="Z261" s="35"/>
      <c r="AA261" s="35"/>
      <c r="AB261" s="35"/>
      <c r="AC261" s="35"/>
      <c r="AD261" s="35"/>
      <c r="AE261" s="35"/>
      <c r="AR261" s="205" t="s">
        <v>166</v>
      </c>
      <c r="AT261" s="205" t="s">
        <v>162</v>
      </c>
      <c r="AU261" s="205" t="s">
        <v>86</v>
      </c>
      <c r="AY261" s="18" t="s">
        <v>160</v>
      </c>
      <c r="BE261" s="206">
        <f>IF(N261="základní",J261,0)</f>
        <v>0</v>
      </c>
      <c r="BF261" s="206">
        <f>IF(N261="snížená",J261,0)</f>
        <v>0</v>
      </c>
      <c r="BG261" s="206">
        <f>IF(N261="zákl. přenesená",J261,0)</f>
        <v>0</v>
      </c>
      <c r="BH261" s="206">
        <f>IF(N261="sníž. přenesená",J261,0)</f>
        <v>0</v>
      </c>
      <c r="BI261" s="206">
        <f>IF(N261="nulová",J261,0)</f>
        <v>0</v>
      </c>
      <c r="BJ261" s="18" t="s">
        <v>84</v>
      </c>
      <c r="BK261" s="206">
        <f>ROUND(I261*H261,2)</f>
        <v>0</v>
      </c>
      <c r="BL261" s="18" t="s">
        <v>166</v>
      </c>
      <c r="BM261" s="205" t="s">
        <v>300</v>
      </c>
    </row>
    <row r="262" spans="1:65" s="2" customFormat="1" ht="29.25">
      <c r="A262" s="35"/>
      <c r="B262" s="36"/>
      <c r="C262" s="37"/>
      <c r="D262" s="207" t="s">
        <v>167</v>
      </c>
      <c r="E262" s="37"/>
      <c r="F262" s="208" t="s">
        <v>301</v>
      </c>
      <c r="G262" s="37"/>
      <c r="H262" s="37"/>
      <c r="I262" s="209"/>
      <c r="J262" s="37"/>
      <c r="K262" s="37"/>
      <c r="L262" s="40"/>
      <c r="M262" s="210"/>
      <c r="N262" s="211"/>
      <c r="O262" s="72"/>
      <c r="P262" s="72"/>
      <c r="Q262" s="72"/>
      <c r="R262" s="72"/>
      <c r="S262" s="72"/>
      <c r="T262" s="73"/>
      <c r="U262" s="35"/>
      <c r="V262" s="35"/>
      <c r="W262" s="35"/>
      <c r="X262" s="35"/>
      <c r="Y262" s="35"/>
      <c r="Z262" s="35"/>
      <c r="AA262" s="35"/>
      <c r="AB262" s="35"/>
      <c r="AC262" s="35"/>
      <c r="AD262" s="35"/>
      <c r="AE262" s="35"/>
      <c r="AT262" s="18" t="s">
        <v>167</v>
      </c>
      <c r="AU262" s="18" t="s">
        <v>86</v>
      </c>
    </row>
    <row r="263" spans="1:65" s="14" customFormat="1" ht="11.25">
      <c r="B263" s="222"/>
      <c r="C263" s="223"/>
      <c r="D263" s="207" t="s">
        <v>169</v>
      </c>
      <c r="E263" s="224" t="s">
        <v>1</v>
      </c>
      <c r="F263" s="225" t="s">
        <v>302</v>
      </c>
      <c r="G263" s="223"/>
      <c r="H263" s="226">
        <v>23.7</v>
      </c>
      <c r="I263" s="227"/>
      <c r="J263" s="223"/>
      <c r="K263" s="223"/>
      <c r="L263" s="228"/>
      <c r="M263" s="229"/>
      <c r="N263" s="230"/>
      <c r="O263" s="230"/>
      <c r="P263" s="230"/>
      <c r="Q263" s="230"/>
      <c r="R263" s="230"/>
      <c r="S263" s="230"/>
      <c r="T263" s="231"/>
      <c r="AT263" s="232" t="s">
        <v>169</v>
      </c>
      <c r="AU263" s="232" t="s">
        <v>86</v>
      </c>
      <c r="AV263" s="14" t="s">
        <v>86</v>
      </c>
      <c r="AW263" s="14" t="s">
        <v>33</v>
      </c>
      <c r="AX263" s="14" t="s">
        <v>76</v>
      </c>
      <c r="AY263" s="232" t="s">
        <v>160</v>
      </c>
    </row>
    <row r="264" spans="1:65" s="15" customFormat="1" ht="11.25">
      <c r="B264" s="233"/>
      <c r="C264" s="234"/>
      <c r="D264" s="207" t="s">
        <v>169</v>
      </c>
      <c r="E264" s="235" t="s">
        <v>1</v>
      </c>
      <c r="F264" s="236" t="s">
        <v>172</v>
      </c>
      <c r="G264" s="234"/>
      <c r="H264" s="237">
        <v>23.7</v>
      </c>
      <c r="I264" s="238"/>
      <c r="J264" s="234"/>
      <c r="K264" s="234"/>
      <c r="L264" s="239"/>
      <c r="M264" s="240"/>
      <c r="N264" s="241"/>
      <c r="O264" s="241"/>
      <c r="P264" s="241"/>
      <c r="Q264" s="241"/>
      <c r="R264" s="241"/>
      <c r="S264" s="241"/>
      <c r="T264" s="242"/>
      <c r="AT264" s="243" t="s">
        <v>169</v>
      </c>
      <c r="AU264" s="243" t="s">
        <v>86</v>
      </c>
      <c r="AV264" s="15" t="s">
        <v>166</v>
      </c>
      <c r="AW264" s="15" t="s">
        <v>33</v>
      </c>
      <c r="AX264" s="15" t="s">
        <v>84</v>
      </c>
      <c r="AY264" s="243" t="s">
        <v>160</v>
      </c>
    </row>
    <row r="265" spans="1:65" s="2" customFormat="1" ht="24.2" customHeight="1">
      <c r="A265" s="35"/>
      <c r="B265" s="36"/>
      <c r="C265" s="193" t="s">
        <v>236</v>
      </c>
      <c r="D265" s="193" t="s">
        <v>162</v>
      </c>
      <c r="E265" s="194" t="s">
        <v>303</v>
      </c>
      <c r="F265" s="195" t="s">
        <v>304</v>
      </c>
      <c r="G265" s="196" t="s">
        <v>294</v>
      </c>
      <c r="H265" s="197">
        <v>0.11700000000000001</v>
      </c>
      <c r="I265" s="198"/>
      <c r="J265" s="199">
        <f>ROUND(I265*H265,2)</f>
        <v>0</v>
      </c>
      <c r="K265" s="200"/>
      <c r="L265" s="40"/>
      <c r="M265" s="201" t="s">
        <v>1</v>
      </c>
      <c r="N265" s="202" t="s">
        <v>41</v>
      </c>
      <c r="O265" s="72"/>
      <c r="P265" s="203">
        <f>O265*H265</f>
        <v>0</v>
      </c>
      <c r="Q265" s="203">
        <v>0</v>
      </c>
      <c r="R265" s="203">
        <f>Q265*H265</f>
        <v>0</v>
      </c>
      <c r="S265" s="203">
        <v>0</v>
      </c>
      <c r="T265" s="204">
        <f>S265*H265</f>
        <v>0</v>
      </c>
      <c r="U265" s="35"/>
      <c r="V265" s="35"/>
      <c r="W265" s="35"/>
      <c r="X265" s="35"/>
      <c r="Y265" s="35"/>
      <c r="Z265" s="35"/>
      <c r="AA265" s="35"/>
      <c r="AB265" s="35"/>
      <c r="AC265" s="35"/>
      <c r="AD265" s="35"/>
      <c r="AE265" s="35"/>
      <c r="AR265" s="205" t="s">
        <v>166</v>
      </c>
      <c r="AT265" s="205" t="s">
        <v>162</v>
      </c>
      <c r="AU265" s="205" t="s">
        <v>86</v>
      </c>
      <c r="AY265" s="18" t="s">
        <v>160</v>
      </c>
      <c r="BE265" s="206">
        <f>IF(N265="základní",J265,0)</f>
        <v>0</v>
      </c>
      <c r="BF265" s="206">
        <f>IF(N265="snížená",J265,0)</f>
        <v>0</v>
      </c>
      <c r="BG265" s="206">
        <f>IF(N265="zákl. přenesená",J265,0)</f>
        <v>0</v>
      </c>
      <c r="BH265" s="206">
        <f>IF(N265="sníž. přenesená",J265,0)</f>
        <v>0</v>
      </c>
      <c r="BI265" s="206">
        <f>IF(N265="nulová",J265,0)</f>
        <v>0</v>
      </c>
      <c r="BJ265" s="18" t="s">
        <v>84</v>
      </c>
      <c r="BK265" s="206">
        <f>ROUND(I265*H265,2)</f>
        <v>0</v>
      </c>
      <c r="BL265" s="18" t="s">
        <v>166</v>
      </c>
      <c r="BM265" s="205" t="s">
        <v>305</v>
      </c>
    </row>
    <row r="266" spans="1:65" s="2" customFormat="1" ht="29.25">
      <c r="A266" s="35"/>
      <c r="B266" s="36"/>
      <c r="C266" s="37"/>
      <c r="D266" s="207" t="s">
        <v>167</v>
      </c>
      <c r="E266" s="37"/>
      <c r="F266" s="208" t="s">
        <v>306</v>
      </c>
      <c r="G266" s="37"/>
      <c r="H266" s="37"/>
      <c r="I266" s="209"/>
      <c r="J266" s="37"/>
      <c r="K266" s="37"/>
      <c r="L266" s="40"/>
      <c r="M266" s="210"/>
      <c r="N266" s="211"/>
      <c r="O266" s="72"/>
      <c r="P266" s="72"/>
      <c r="Q266" s="72"/>
      <c r="R266" s="72"/>
      <c r="S266" s="72"/>
      <c r="T266" s="73"/>
      <c r="U266" s="35"/>
      <c r="V266" s="35"/>
      <c r="W266" s="35"/>
      <c r="X266" s="35"/>
      <c r="Y266" s="35"/>
      <c r="Z266" s="35"/>
      <c r="AA266" s="35"/>
      <c r="AB266" s="35"/>
      <c r="AC266" s="35"/>
      <c r="AD266" s="35"/>
      <c r="AE266" s="35"/>
      <c r="AT266" s="18" t="s">
        <v>167</v>
      </c>
      <c r="AU266" s="18" t="s">
        <v>86</v>
      </c>
    </row>
    <row r="267" spans="1:65" s="14" customFormat="1" ht="11.25">
      <c r="B267" s="222"/>
      <c r="C267" s="223"/>
      <c r="D267" s="207" t="s">
        <v>169</v>
      </c>
      <c r="E267" s="224" t="s">
        <v>1</v>
      </c>
      <c r="F267" s="225" t="s">
        <v>307</v>
      </c>
      <c r="G267" s="223"/>
      <c r="H267" s="226">
        <v>0.11700000000000001</v>
      </c>
      <c r="I267" s="227"/>
      <c r="J267" s="223"/>
      <c r="K267" s="223"/>
      <c r="L267" s="228"/>
      <c r="M267" s="229"/>
      <c r="N267" s="230"/>
      <c r="O267" s="230"/>
      <c r="P267" s="230"/>
      <c r="Q267" s="230"/>
      <c r="R267" s="230"/>
      <c r="S267" s="230"/>
      <c r="T267" s="231"/>
      <c r="AT267" s="232" t="s">
        <v>169</v>
      </c>
      <c r="AU267" s="232" t="s">
        <v>86</v>
      </c>
      <c r="AV267" s="14" t="s">
        <v>86</v>
      </c>
      <c r="AW267" s="14" t="s">
        <v>33</v>
      </c>
      <c r="AX267" s="14" t="s">
        <v>76</v>
      </c>
      <c r="AY267" s="232" t="s">
        <v>160</v>
      </c>
    </row>
    <row r="268" spans="1:65" s="15" customFormat="1" ht="11.25">
      <c r="B268" s="233"/>
      <c r="C268" s="234"/>
      <c r="D268" s="207" t="s">
        <v>169</v>
      </c>
      <c r="E268" s="235" t="s">
        <v>1</v>
      </c>
      <c r="F268" s="236" t="s">
        <v>172</v>
      </c>
      <c r="G268" s="234"/>
      <c r="H268" s="237">
        <v>0.11700000000000001</v>
      </c>
      <c r="I268" s="238"/>
      <c r="J268" s="234"/>
      <c r="K268" s="234"/>
      <c r="L268" s="239"/>
      <c r="M268" s="240"/>
      <c r="N268" s="241"/>
      <c r="O268" s="241"/>
      <c r="P268" s="241"/>
      <c r="Q268" s="241"/>
      <c r="R268" s="241"/>
      <c r="S268" s="241"/>
      <c r="T268" s="242"/>
      <c r="AT268" s="243" t="s">
        <v>169</v>
      </c>
      <c r="AU268" s="243" t="s">
        <v>86</v>
      </c>
      <c r="AV268" s="15" t="s">
        <v>166</v>
      </c>
      <c r="AW268" s="15" t="s">
        <v>33</v>
      </c>
      <c r="AX268" s="15" t="s">
        <v>84</v>
      </c>
      <c r="AY268" s="243" t="s">
        <v>160</v>
      </c>
    </row>
    <row r="269" spans="1:65" s="12" customFormat="1" ht="22.9" customHeight="1">
      <c r="B269" s="177"/>
      <c r="C269" s="178"/>
      <c r="D269" s="179" t="s">
        <v>75</v>
      </c>
      <c r="E269" s="191" t="s">
        <v>178</v>
      </c>
      <c r="F269" s="191" t="s">
        <v>308</v>
      </c>
      <c r="G269" s="178"/>
      <c r="H269" s="178"/>
      <c r="I269" s="181"/>
      <c r="J269" s="192">
        <f>BK269</f>
        <v>0</v>
      </c>
      <c r="K269" s="178"/>
      <c r="L269" s="183"/>
      <c r="M269" s="184"/>
      <c r="N269" s="185"/>
      <c r="O269" s="185"/>
      <c r="P269" s="186">
        <f>SUM(P270:P593)</f>
        <v>0</v>
      </c>
      <c r="Q269" s="185"/>
      <c r="R269" s="186">
        <f>SUM(R270:R593)</f>
        <v>2.5428919999999997</v>
      </c>
      <c r="S269" s="185"/>
      <c r="T269" s="187">
        <f>SUM(T270:T593)</f>
        <v>0</v>
      </c>
      <c r="AR269" s="188" t="s">
        <v>84</v>
      </c>
      <c r="AT269" s="189" t="s">
        <v>75</v>
      </c>
      <c r="AU269" s="189" t="s">
        <v>84</v>
      </c>
      <c r="AY269" s="188" t="s">
        <v>160</v>
      </c>
      <c r="BK269" s="190">
        <f>SUM(BK270:BK593)</f>
        <v>0</v>
      </c>
    </row>
    <row r="270" spans="1:65" s="2" customFormat="1" ht="37.9" customHeight="1">
      <c r="A270" s="35"/>
      <c r="B270" s="36"/>
      <c r="C270" s="193" t="s">
        <v>309</v>
      </c>
      <c r="D270" s="193" t="s">
        <v>162</v>
      </c>
      <c r="E270" s="194" t="s">
        <v>310</v>
      </c>
      <c r="F270" s="195" t="s">
        <v>311</v>
      </c>
      <c r="G270" s="196" t="s">
        <v>312</v>
      </c>
      <c r="H270" s="197">
        <v>1</v>
      </c>
      <c r="I270" s="198"/>
      <c r="J270" s="199">
        <f>ROUND(I270*H270,2)</f>
        <v>0</v>
      </c>
      <c r="K270" s="200"/>
      <c r="L270" s="40"/>
      <c r="M270" s="201" t="s">
        <v>1</v>
      </c>
      <c r="N270" s="202" t="s">
        <v>41</v>
      </c>
      <c r="O270" s="72"/>
      <c r="P270" s="203">
        <f>O270*H270</f>
        <v>0</v>
      </c>
      <c r="Q270" s="203">
        <v>0</v>
      </c>
      <c r="R270" s="203">
        <f>Q270*H270</f>
        <v>0</v>
      </c>
      <c r="S270" s="203">
        <v>0</v>
      </c>
      <c r="T270" s="204">
        <f>S270*H270</f>
        <v>0</v>
      </c>
      <c r="U270" s="35"/>
      <c r="V270" s="35"/>
      <c r="W270" s="35"/>
      <c r="X270" s="35"/>
      <c r="Y270" s="35"/>
      <c r="Z270" s="35"/>
      <c r="AA270" s="35"/>
      <c r="AB270" s="35"/>
      <c r="AC270" s="35"/>
      <c r="AD270" s="35"/>
      <c r="AE270" s="35"/>
      <c r="AR270" s="205" t="s">
        <v>166</v>
      </c>
      <c r="AT270" s="205" t="s">
        <v>162</v>
      </c>
      <c r="AU270" s="205" t="s">
        <v>86</v>
      </c>
      <c r="AY270" s="18" t="s">
        <v>160</v>
      </c>
      <c r="BE270" s="206">
        <f>IF(N270="základní",J270,0)</f>
        <v>0</v>
      </c>
      <c r="BF270" s="206">
        <f>IF(N270="snížená",J270,0)</f>
        <v>0</v>
      </c>
      <c r="BG270" s="206">
        <f>IF(N270="zákl. přenesená",J270,0)</f>
        <v>0</v>
      </c>
      <c r="BH270" s="206">
        <f>IF(N270="sníž. přenesená",J270,0)</f>
        <v>0</v>
      </c>
      <c r="BI270" s="206">
        <f>IF(N270="nulová",J270,0)</f>
        <v>0</v>
      </c>
      <c r="BJ270" s="18" t="s">
        <v>84</v>
      </c>
      <c r="BK270" s="206">
        <f>ROUND(I270*H270,2)</f>
        <v>0</v>
      </c>
      <c r="BL270" s="18" t="s">
        <v>166</v>
      </c>
      <c r="BM270" s="205" t="s">
        <v>313</v>
      </c>
    </row>
    <row r="271" spans="1:65" s="2" customFormat="1" ht="19.5">
      <c r="A271" s="35"/>
      <c r="B271" s="36"/>
      <c r="C271" s="37"/>
      <c r="D271" s="207" t="s">
        <v>167</v>
      </c>
      <c r="E271" s="37"/>
      <c r="F271" s="208" t="s">
        <v>314</v>
      </c>
      <c r="G271" s="37"/>
      <c r="H271" s="37"/>
      <c r="I271" s="209"/>
      <c r="J271" s="37"/>
      <c r="K271" s="37"/>
      <c r="L271" s="40"/>
      <c r="M271" s="210"/>
      <c r="N271" s="211"/>
      <c r="O271" s="72"/>
      <c r="P271" s="72"/>
      <c r="Q271" s="72"/>
      <c r="R271" s="72"/>
      <c r="S271" s="72"/>
      <c r="T271" s="73"/>
      <c r="U271" s="35"/>
      <c r="V271" s="35"/>
      <c r="W271" s="35"/>
      <c r="X271" s="35"/>
      <c r="Y271" s="35"/>
      <c r="Z271" s="35"/>
      <c r="AA271" s="35"/>
      <c r="AB271" s="35"/>
      <c r="AC271" s="35"/>
      <c r="AD271" s="35"/>
      <c r="AE271" s="35"/>
      <c r="AT271" s="18" t="s">
        <v>167</v>
      </c>
      <c r="AU271" s="18" t="s">
        <v>86</v>
      </c>
    </row>
    <row r="272" spans="1:65" s="13" customFormat="1" ht="11.25">
      <c r="B272" s="212"/>
      <c r="C272" s="213"/>
      <c r="D272" s="207" t="s">
        <v>169</v>
      </c>
      <c r="E272" s="214" t="s">
        <v>1</v>
      </c>
      <c r="F272" s="215" t="s">
        <v>315</v>
      </c>
      <c r="G272" s="213"/>
      <c r="H272" s="214" t="s">
        <v>1</v>
      </c>
      <c r="I272" s="216"/>
      <c r="J272" s="213"/>
      <c r="K272" s="213"/>
      <c r="L272" s="217"/>
      <c r="M272" s="218"/>
      <c r="N272" s="219"/>
      <c r="O272" s="219"/>
      <c r="P272" s="219"/>
      <c r="Q272" s="219"/>
      <c r="R272" s="219"/>
      <c r="S272" s="219"/>
      <c r="T272" s="220"/>
      <c r="AT272" s="221" t="s">
        <v>169</v>
      </c>
      <c r="AU272" s="221" t="s">
        <v>86</v>
      </c>
      <c r="AV272" s="13" t="s">
        <v>84</v>
      </c>
      <c r="AW272" s="13" t="s">
        <v>33</v>
      </c>
      <c r="AX272" s="13" t="s">
        <v>76</v>
      </c>
      <c r="AY272" s="221" t="s">
        <v>160</v>
      </c>
    </row>
    <row r="273" spans="1:65" s="14" customFormat="1" ht="11.25">
      <c r="B273" s="222"/>
      <c r="C273" s="223"/>
      <c r="D273" s="207" t="s">
        <v>169</v>
      </c>
      <c r="E273" s="224" t="s">
        <v>1</v>
      </c>
      <c r="F273" s="225" t="s">
        <v>84</v>
      </c>
      <c r="G273" s="223"/>
      <c r="H273" s="226">
        <v>1</v>
      </c>
      <c r="I273" s="227"/>
      <c r="J273" s="223"/>
      <c r="K273" s="223"/>
      <c r="L273" s="228"/>
      <c r="M273" s="229"/>
      <c r="N273" s="230"/>
      <c r="O273" s="230"/>
      <c r="P273" s="230"/>
      <c r="Q273" s="230"/>
      <c r="R273" s="230"/>
      <c r="S273" s="230"/>
      <c r="T273" s="231"/>
      <c r="AT273" s="232" t="s">
        <v>169</v>
      </c>
      <c r="AU273" s="232" t="s">
        <v>86</v>
      </c>
      <c r="AV273" s="14" t="s">
        <v>86</v>
      </c>
      <c r="AW273" s="14" t="s">
        <v>33</v>
      </c>
      <c r="AX273" s="14" t="s">
        <v>76</v>
      </c>
      <c r="AY273" s="232" t="s">
        <v>160</v>
      </c>
    </row>
    <row r="274" spans="1:65" s="15" customFormat="1" ht="11.25">
      <c r="B274" s="233"/>
      <c r="C274" s="234"/>
      <c r="D274" s="207" t="s">
        <v>169</v>
      </c>
      <c r="E274" s="235" t="s">
        <v>1</v>
      </c>
      <c r="F274" s="236" t="s">
        <v>172</v>
      </c>
      <c r="G274" s="234"/>
      <c r="H274" s="237">
        <v>1</v>
      </c>
      <c r="I274" s="238"/>
      <c r="J274" s="234"/>
      <c r="K274" s="234"/>
      <c r="L274" s="239"/>
      <c r="M274" s="240"/>
      <c r="N274" s="241"/>
      <c r="O274" s="241"/>
      <c r="P274" s="241"/>
      <c r="Q274" s="241"/>
      <c r="R274" s="241"/>
      <c r="S274" s="241"/>
      <c r="T274" s="242"/>
      <c r="AT274" s="243" t="s">
        <v>169</v>
      </c>
      <c r="AU274" s="243" t="s">
        <v>86</v>
      </c>
      <c r="AV274" s="15" t="s">
        <v>166</v>
      </c>
      <c r="AW274" s="15" t="s">
        <v>33</v>
      </c>
      <c r="AX274" s="15" t="s">
        <v>84</v>
      </c>
      <c r="AY274" s="243" t="s">
        <v>160</v>
      </c>
    </row>
    <row r="275" spans="1:65" s="2" customFormat="1" ht="37.9" customHeight="1">
      <c r="A275" s="35"/>
      <c r="B275" s="36"/>
      <c r="C275" s="193" t="s">
        <v>242</v>
      </c>
      <c r="D275" s="193" t="s">
        <v>162</v>
      </c>
      <c r="E275" s="194" t="s">
        <v>316</v>
      </c>
      <c r="F275" s="195" t="s">
        <v>317</v>
      </c>
      <c r="G275" s="196" t="s">
        <v>312</v>
      </c>
      <c r="H275" s="197">
        <v>4</v>
      </c>
      <c r="I275" s="198"/>
      <c r="J275" s="199">
        <f>ROUND(I275*H275,2)</f>
        <v>0</v>
      </c>
      <c r="K275" s="200"/>
      <c r="L275" s="40"/>
      <c r="M275" s="201" t="s">
        <v>1</v>
      </c>
      <c r="N275" s="202" t="s">
        <v>41</v>
      </c>
      <c r="O275" s="72"/>
      <c r="P275" s="203">
        <f>O275*H275</f>
        <v>0</v>
      </c>
      <c r="Q275" s="203">
        <v>0</v>
      </c>
      <c r="R275" s="203">
        <f>Q275*H275</f>
        <v>0</v>
      </c>
      <c r="S275" s="203">
        <v>0</v>
      </c>
      <c r="T275" s="204">
        <f>S275*H275</f>
        <v>0</v>
      </c>
      <c r="U275" s="35"/>
      <c r="V275" s="35"/>
      <c r="W275" s="35"/>
      <c r="X275" s="35"/>
      <c r="Y275" s="35"/>
      <c r="Z275" s="35"/>
      <c r="AA275" s="35"/>
      <c r="AB275" s="35"/>
      <c r="AC275" s="35"/>
      <c r="AD275" s="35"/>
      <c r="AE275" s="35"/>
      <c r="AR275" s="205" t="s">
        <v>166</v>
      </c>
      <c r="AT275" s="205" t="s">
        <v>162</v>
      </c>
      <c r="AU275" s="205" t="s">
        <v>86</v>
      </c>
      <c r="AY275" s="18" t="s">
        <v>160</v>
      </c>
      <c r="BE275" s="206">
        <f>IF(N275="základní",J275,0)</f>
        <v>0</v>
      </c>
      <c r="BF275" s="206">
        <f>IF(N275="snížená",J275,0)</f>
        <v>0</v>
      </c>
      <c r="BG275" s="206">
        <f>IF(N275="zákl. přenesená",J275,0)</f>
        <v>0</v>
      </c>
      <c r="BH275" s="206">
        <f>IF(N275="sníž. přenesená",J275,0)</f>
        <v>0</v>
      </c>
      <c r="BI275" s="206">
        <f>IF(N275="nulová",J275,0)</f>
        <v>0</v>
      </c>
      <c r="BJ275" s="18" t="s">
        <v>84</v>
      </c>
      <c r="BK275" s="206">
        <f>ROUND(I275*H275,2)</f>
        <v>0</v>
      </c>
      <c r="BL275" s="18" t="s">
        <v>166</v>
      </c>
      <c r="BM275" s="205" t="s">
        <v>318</v>
      </c>
    </row>
    <row r="276" spans="1:65" s="2" customFormat="1" ht="19.5">
      <c r="A276" s="35"/>
      <c r="B276" s="36"/>
      <c r="C276" s="37"/>
      <c r="D276" s="207" t="s">
        <v>167</v>
      </c>
      <c r="E276" s="37"/>
      <c r="F276" s="208" t="s">
        <v>319</v>
      </c>
      <c r="G276" s="37"/>
      <c r="H276" s="37"/>
      <c r="I276" s="209"/>
      <c r="J276" s="37"/>
      <c r="K276" s="37"/>
      <c r="L276" s="40"/>
      <c r="M276" s="210"/>
      <c r="N276" s="211"/>
      <c r="O276" s="72"/>
      <c r="P276" s="72"/>
      <c r="Q276" s="72"/>
      <c r="R276" s="72"/>
      <c r="S276" s="72"/>
      <c r="T276" s="73"/>
      <c r="U276" s="35"/>
      <c r="V276" s="35"/>
      <c r="W276" s="35"/>
      <c r="X276" s="35"/>
      <c r="Y276" s="35"/>
      <c r="Z276" s="35"/>
      <c r="AA276" s="35"/>
      <c r="AB276" s="35"/>
      <c r="AC276" s="35"/>
      <c r="AD276" s="35"/>
      <c r="AE276" s="35"/>
      <c r="AT276" s="18" t="s">
        <v>167</v>
      </c>
      <c r="AU276" s="18" t="s">
        <v>86</v>
      </c>
    </row>
    <row r="277" spans="1:65" s="13" customFormat="1" ht="11.25">
      <c r="B277" s="212"/>
      <c r="C277" s="213"/>
      <c r="D277" s="207" t="s">
        <v>169</v>
      </c>
      <c r="E277" s="214" t="s">
        <v>1</v>
      </c>
      <c r="F277" s="215" t="s">
        <v>320</v>
      </c>
      <c r="G277" s="213"/>
      <c r="H277" s="214" t="s">
        <v>1</v>
      </c>
      <c r="I277" s="216"/>
      <c r="J277" s="213"/>
      <c r="K277" s="213"/>
      <c r="L277" s="217"/>
      <c r="M277" s="218"/>
      <c r="N277" s="219"/>
      <c r="O277" s="219"/>
      <c r="P277" s="219"/>
      <c r="Q277" s="219"/>
      <c r="R277" s="219"/>
      <c r="S277" s="219"/>
      <c r="T277" s="220"/>
      <c r="AT277" s="221" t="s">
        <v>169</v>
      </c>
      <c r="AU277" s="221" t="s">
        <v>86</v>
      </c>
      <c r="AV277" s="13" t="s">
        <v>84</v>
      </c>
      <c r="AW277" s="13" t="s">
        <v>33</v>
      </c>
      <c r="AX277" s="13" t="s">
        <v>76</v>
      </c>
      <c r="AY277" s="221" t="s">
        <v>160</v>
      </c>
    </row>
    <row r="278" spans="1:65" s="14" customFormat="1" ht="11.25">
      <c r="B278" s="222"/>
      <c r="C278" s="223"/>
      <c r="D278" s="207" t="s">
        <v>169</v>
      </c>
      <c r="E278" s="224" t="s">
        <v>1</v>
      </c>
      <c r="F278" s="225" t="s">
        <v>321</v>
      </c>
      <c r="G278" s="223"/>
      <c r="H278" s="226">
        <v>4</v>
      </c>
      <c r="I278" s="227"/>
      <c r="J278" s="223"/>
      <c r="K278" s="223"/>
      <c r="L278" s="228"/>
      <c r="M278" s="229"/>
      <c r="N278" s="230"/>
      <c r="O278" s="230"/>
      <c r="P278" s="230"/>
      <c r="Q278" s="230"/>
      <c r="R278" s="230"/>
      <c r="S278" s="230"/>
      <c r="T278" s="231"/>
      <c r="AT278" s="232" t="s">
        <v>169</v>
      </c>
      <c r="AU278" s="232" t="s">
        <v>86</v>
      </c>
      <c r="AV278" s="14" t="s">
        <v>86</v>
      </c>
      <c r="AW278" s="14" t="s">
        <v>33</v>
      </c>
      <c r="AX278" s="14" t="s">
        <v>76</v>
      </c>
      <c r="AY278" s="232" t="s">
        <v>160</v>
      </c>
    </row>
    <row r="279" spans="1:65" s="15" customFormat="1" ht="11.25">
      <c r="B279" s="233"/>
      <c r="C279" s="234"/>
      <c r="D279" s="207" t="s">
        <v>169</v>
      </c>
      <c r="E279" s="235" t="s">
        <v>1</v>
      </c>
      <c r="F279" s="236" t="s">
        <v>172</v>
      </c>
      <c r="G279" s="234"/>
      <c r="H279" s="237">
        <v>4</v>
      </c>
      <c r="I279" s="238"/>
      <c r="J279" s="234"/>
      <c r="K279" s="234"/>
      <c r="L279" s="239"/>
      <c r="M279" s="240"/>
      <c r="N279" s="241"/>
      <c r="O279" s="241"/>
      <c r="P279" s="241"/>
      <c r="Q279" s="241"/>
      <c r="R279" s="241"/>
      <c r="S279" s="241"/>
      <c r="T279" s="242"/>
      <c r="AT279" s="243" t="s">
        <v>169</v>
      </c>
      <c r="AU279" s="243" t="s">
        <v>86</v>
      </c>
      <c r="AV279" s="15" t="s">
        <v>166</v>
      </c>
      <c r="AW279" s="15" t="s">
        <v>33</v>
      </c>
      <c r="AX279" s="15" t="s">
        <v>84</v>
      </c>
      <c r="AY279" s="243" t="s">
        <v>160</v>
      </c>
    </row>
    <row r="280" spans="1:65" s="2" customFormat="1" ht="37.9" customHeight="1">
      <c r="A280" s="35"/>
      <c r="B280" s="36"/>
      <c r="C280" s="193" t="s">
        <v>322</v>
      </c>
      <c r="D280" s="193" t="s">
        <v>162</v>
      </c>
      <c r="E280" s="194" t="s">
        <v>323</v>
      </c>
      <c r="F280" s="195" t="s">
        <v>324</v>
      </c>
      <c r="G280" s="196" t="s">
        <v>312</v>
      </c>
      <c r="H280" s="197">
        <v>3</v>
      </c>
      <c r="I280" s="198"/>
      <c r="J280" s="199">
        <f>ROUND(I280*H280,2)</f>
        <v>0</v>
      </c>
      <c r="K280" s="200"/>
      <c r="L280" s="40"/>
      <c r="M280" s="201" t="s">
        <v>1</v>
      </c>
      <c r="N280" s="202" t="s">
        <v>41</v>
      </c>
      <c r="O280" s="72"/>
      <c r="P280" s="203">
        <f>O280*H280</f>
        <v>0</v>
      </c>
      <c r="Q280" s="203">
        <v>0</v>
      </c>
      <c r="R280" s="203">
        <f>Q280*H280</f>
        <v>0</v>
      </c>
      <c r="S280" s="203">
        <v>0</v>
      </c>
      <c r="T280" s="204">
        <f>S280*H280</f>
        <v>0</v>
      </c>
      <c r="U280" s="35"/>
      <c r="V280" s="35"/>
      <c r="W280" s="35"/>
      <c r="X280" s="35"/>
      <c r="Y280" s="35"/>
      <c r="Z280" s="35"/>
      <c r="AA280" s="35"/>
      <c r="AB280" s="35"/>
      <c r="AC280" s="35"/>
      <c r="AD280" s="35"/>
      <c r="AE280" s="35"/>
      <c r="AR280" s="205" t="s">
        <v>166</v>
      </c>
      <c r="AT280" s="205" t="s">
        <v>162</v>
      </c>
      <c r="AU280" s="205" t="s">
        <v>86</v>
      </c>
      <c r="AY280" s="18" t="s">
        <v>160</v>
      </c>
      <c r="BE280" s="206">
        <f>IF(N280="základní",J280,0)</f>
        <v>0</v>
      </c>
      <c r="BF280" s="206">
        <f>IF(N280="snížená",J280,0)</f>
        <v>0</v>
      </c>
      <c r="BG280" s="206">
        <f>IF(N280="zákl. přenesená",J280,0)</f>
        <v>0</v>
      </c>
      <c r="BH280" s="206">
        <f>IF(N280="sníž. přenesená",J280,0)</f>
        <v>0</v>
      </c>
      <c r="BI280" s="206">
        <f>IF(N280="nulová",J280,0)</f>
        <v>0</v>
      </c>
      <c r="BJ280" s="18" t="s">
        <v>84</v>
      </c>
      <c r="BK280" s="206">
        <f>ROUND(I280*H280,2)</f>
        <v>0</v>
      </c>
      <c r="BL280" s="18" t="s">
        <v>166</v>
      </c>
      <c r="BM280" s="205" t="s">
        <v>325</v>
      </c>
    </row>
    <row r="281" spans="1:65" s="2" customFormat="1" ht="19.5">
      <c r="A281" s="35"/>
      <c r="B281" s="36"/>
      <c r="C281" s="37"/>
      <c r="D281" s="207" t="s">
        <v>167</v>
      </c>
      <c r="E281" s="37"/>
      <c r="F281" s="208" t="s">
        <v>326</v>
      </c>
      <c r="G281" s="37"/>
      <c r="H281" s="37"/>
      <c r="I281" s="209"/>
      <c r="J281" s="37"/>
      <c r="K281" s="37"/>
      <c r="L281" s="40"/>
      <c r="M281" s="210"/>
      <c r="N281" s="211"/>
      <c r="O281" s="72"/>
      <c r="P281" s="72"/>
      <c r="Q281" s="72"/>
      <c r="R281" s="72"/>
      <c r="S281" s="72"/>
      <c r="T281" s="73"/>
      <c r="U281" s="35"/>
      <c r="V281" s="35"/>
      <c r="W281" s="35"/>
      <c r="X281" s="35"/>
      <c r="Y281" s="35"/>
      <c r="Z281" s="35"/>
      <c r="AA281" s="35"/>
      <c r="AB281" s="35"/>
      <c r="AC281" s="35"/>
      <c r="AD281" s="35"/>
      <c r="AE281" s="35"/>
      <c r="AT281" s="18" t="s">
        <v>167</v>
      </c>
      <c r="AU281" s="18" t="s">
        <v>86</v>
      </c>
    </row>
    <row r="282" spans="1:65" s="13" customFormat="1" ht="11.25">
      <c r="B282" s="212"/>
      <c r="C282" s="213"/>
      <c r="D282" s="207" t="s">
        <v>169</v>
      </c>
      <c r="E282" s="214" t="s">
        <v>1</v>
      </c>
      <c r="F282" s="215" t="s">
        <v>327</v>
      </c>
      <c r="G282" s="213"/>
      <c r="H282" s="214" t="s">
        <v>1</v>
      </c>
      <c r="I282" s="216"/>
      <c r="J282" s="213"/>
      <c r="K282" s="213"/>
      <c r="L282" s="217"/>
      <c r="M282" s="218"/>
      <c r="N282" s="219"/>
      <c r="O282" s="219"/>
      <c r="P282" s="219"/>
      <c r="Q282" s="219"/>
      <c r="R282" s="219"/>
      <c r="S282" s="219"/>
      <c r="T282" s="220"/>
      <c r="AT282" s="221" t="s">
        <v>169</v>
      </c>
      <c r="AU282" s="221" t="s">
        <v>86</v>
      </c>
      <c r="AV282" s="13" t="s">
        <v>84</v>
      </c>
      <c r="AW282" s="13" t="s">
        <v>33</v>
      </c>
      <c r="AX282" s="13" t="s">
        <v>76</v>
      </c>
      <c r="AY282" s="221" t="s">
        <v>160</v>
      </c>
    </row>
    <row r="283" spans="1:65" s="14" customFormat="1" ht="11.25">
      <c r="B283" s="222"/>
      <c r="C283" s="223"/>
      <c r="D283" s="207" t="s">
        <v>169</v>
      </c>
      <c r="E283" s="224" t="s">
        <v>1</v>
      </c>
      <c r="F283" s="225" t="s">
        <v>328</v>
      </c>
      <c r="G283" s="223"/>
      <c r="H283" s="226">
        <v>3</v>
      </c>
      <c r="I283" s="227"/>
      <c r="J283" s="223"/>
      <c r="K283" s="223"/>
      <c r="L283" s="228"/>
      <c r="M283" s="229"/>
      <c r="N283" s="230"/>
      <c r="O283" s="230"/>
      <c r="P283" s="230"/>
      <c r="Q283" s="230"/>
      <c r="R283" s="230"/>
      <c r="S283" s="230"/>
      <c r="T283" s="231"/>
      <c r="AT283" s="232" t="s">
        <v>169</v>
      </c>
      <c r="AU283" s="232" t="s">
        <v>86</v>
      </c>
      <c r="AV283" s="14" t="s">
        <v>86</v>
      </c>
      <c r="AW283" s="14" t="s">
        <v>33</v>
      </c>
      <c r="AX283" s="14" t="s">
        <v>76</v>
      </c>
      <c r="AY283" s="232" t="s">
        <v>160</v>
      </c>
    </row>
    <row r="284" spans="1:65" s="15" customFormat="1" ht="11.25">
      <c r="B284" s="233"/>
      <c r="C284" s="234"/>
      <c r="D284" s="207" t="s">
        <v>169</v>
      </c>
      <c r="E284" s="235" t="s">
        <v>1</v>
      </c>
      <c r="F284" s="236" t="s">
        <v>172</v>
      </c>
      <c r="G284" s="234"/>
      <c r="H284" s="237">
        <v>3</v>
      </c>
      <c r="I284" s="238"/>
      <c r="J284" s="234"/>
      <c r="K284" s="234"/>
      <c r="L284" s="239"/>
      <c r="M284" s="240"/>
      <c r="N284" s="241"/>
      <c r="O284" s="241"/>
      <c r="P284" s="241"/>
      <c r="Q284" s="241"/>
      <c r="R284" s="241"/>
      <c r="S284" s="241"/>
      <c r="T284" s="242"/>
      <c r="AT284" s="243" t="s">
        <v>169</v>
      </c>
      <c r="AU284" s="243" t="s">
        <v>86</v>
      </c>
      <c r="AV284" s="15" t="s">
        <v>166</v>
      </c>
      <c r="AW284" s="15" t="s">
        <v>33</v>
      </c>
      <c r="AX284" s="15" t="s">
        <v>84</v>
      </c>
      <c r="AY284" s="243" t="s">
        <v>160</v>
      </c>
    </row>
    <row r="285" spans="1:65" s="2" customFormat="1" ht="37.9" customHeight="1">
      <c r="A285" s="35"/>
      <c r="B285" s="36"/>
      <c r="C285" s="193" t="s">
        <v>249</v>
      </c>
      <c r="D285" s="193" t="s">
        <v>162</v>
      </c>
      <c r="E285" s="194" t="s">
        <v>329</v>
      </c>
      <c r="F285" s="195" t="s">
        <v>330</v>
      </c>
      <c r="G285" s="196" t="s">
        <v>312</v>
      </c>
      <c r="H285" s="197">
        <v>1</v>
      </c>
      <c r="I285" s="198"/>
      <c r="J285" s="199">
        <f>ROUND(I285*H285,2)</f>
        <v>0</v>
      </c>
      <c r="K285" s="200"/>
      <c r="L285" s="40"/>
      <c r="M285" s="201" t="s">
        <v>1</v>
      </c>
      <c r="N285" s="202" t="s">
        <v>41</v>
      </c>
      <c r="O285" s="72"/>
      <c r="P285" s="203">
        <f>O285*H285</f>
        <v>0</v>
      </c>
      <c r="Q285" s="203">
        <v>0</v>
      </c>
      <c r="R285" s="203">
        <f>Q285*H285</f>
        <v>0</v>
      </c>
      <c r="S285" s="203">
        <v>0</v>
      </c>
      <c r="T285" s="204">
        <f>S285*H285</f>
        <v>0</v>
      </c>
      <c r="U285" s="35"/>
      <c r="V285" s="35"/>
      <c r="W285" s="35"/>
      <c r="X285" s="35"/>
      <c r="Y285" s="35"/>
      <c r="Z285" s="35"/>
      <c r="AA285" s="35"/>
      <c r="AB285" s="35"/>
      <c r="AC285" s="35"/>
      <c r="AD285" s="35"/>
      <c r="AE285" s="35"/>
      <c r="AR285" s="205" t="s">
        <v>166</v>
      </c>
      <c r="AT285" s="205" t="s">
        <v>162</v>
      </c>
      <c r="AU285" s="205" t="s">
        <v>86</v>
      </c>
      <c r="AY285" s="18" t="s">
        <v>160</v>
      </c>
      <c r="BE285" s="206">
        <f>IF(N285="základní",J285,0)</f>
        <v>0</v>
      </c>
      <c r="BF285" s="206">
        <f>IF(N285="snížená",J285,0)</f>
        <v>0</v>
      </c>
      <c r="BG285" s="206">
        <f>IF(N285="zákl. přenesená",J285,0)</f>
        <v>0</v>
      </c>
      <c r="BH285" s="206">
        <f>IF(N285="sníž. přenesená",J285,0)</f>
        <v>0</v>
      </c>
      <c r="BI285" s="206">
        <f>IF(N285="nulová",J285,0)</f>
        <v>0</v>
      </c>
      <c r="BJ285" s="18" t="s">
        <v>84</v>
      </c>
      <c r="BK285" s="206">
        <f>ROUND(I285*H285,2)</f>
        <v>0</v>
      </c>
      <c r="BL285" s="18" t="s">
        <v>166</v>
      </c>
      <c r="BM285" s="205" t="s">
        <v>331</v>
      </c>
    </row>
    <row r="286" spans="1:65" s="2" customFormat="1" ht="19.5">
      <c r="A286" s="35"/>
      <c r="B286" s="36"/>
      <c r="C286" s="37"/>
      <c r="D286" s="207" t="s">
        <v>167</v>
      </c>
      <c r="E286" s="37"/>
      <c r="F286" s="208" t="s">
        <v>332</v>
      </c>
      <c r="G286" s="37"/>
      <c r="H286" s="37"/>
      <c r="I286" s="209"/>
      <c r="J286" s="37"/>
      <c r="K286" s="37"/>
      <c r="L286" s="40"/>
      <c r="M286" s="210"/>
      <c r="N286" s="211"/>
      <c r="O286" s="72"/>
      <c r="P286" s="72"/>
      <c r="Q286" s="72"/>
      <c r="R286" s="72"/>
      <c r="S286" s="72"/>
      <c r="T286" s="73"/>
      <c r="U286" s="35"/>
      <c r="V286" s="35"/>
      <c r="W286" s="35"/>
      <c r="X286" s="35"/>
      <c r="Y286" s="35"/>
      <c r="Z286" s="35"/>
      <c r="AA286" s="35"/>
      <c r="AB286" s="35"/>
      <c r="AC286" s="35"/>
      <c r="AD286" s="35"/>
      <c r="AE286" s="35"/>
      <c r="AT286" s="18" t="s">
        <v>167</v>
      </c>
      <c r="AU286" s="18" t="s">
        <v>86</v>
      </c>
    </row>
    <row r="287" spans="1:65" s="13" customFormat="1" ht="11.25">
      <c r="B287" s="212"/>
      <c r="C287" s="213"/>
      <c r="D287" s="207" t="s">
        <v>169</v>
      </c>
      <c r="E287" s="214" t="s">
        <v>1</v>
      </c>
      <c r="F287" s="215" t="s">
        <v>333</v>
      </c>
      <c r="G287" s="213"/>
      <c r="H287" s="214" t="s">
        <v>1</v>
      </c>
      <c r="I287" s="216"/>
      <c r="J287" s="213"/>
      <c r="K287" s="213"/>
      <c r="L287" s="217"/>
      <c r="M287" s="218"/>
      <c r="N287" s="219"/>
      <c r="O287" s="219"/>
      <c r="P287" s="219"/>
      <c r="Q287" s="219"/>
      <c r="R287" s="219"/>
      <c r="S287" s="219"/>
      <c r="T287" s="220"/>
      <c r="AT287" s="221" t="s">
        <v>169</v>
      </c>
      <c r="AU287" s="221" t="s">
        <v>86</v>
      </c>
      <c r="AV287" s="13" t="s">
        <v>84</v>
      </c>
      <c r="AW287" s="13" t="s">
        <v>33</v>
      </c>
      <c r="AX287" s="13" t="s">
        <v>76</v>
      </c>
      <c r="AY287" s="221" t="s">
        <v>160</v>
      </c>
    </row>
    <row r="288" spans="1:65" s="14" customFormat="1" ht="11.25">
      <c r="B288" s="222"/>
      <c r="C288" s="223"/>
      <c r="D288" s="207" t="s">
        <v>169</v>
      </c>
      <c r="E288" s="224" t="s">
        <v>1</v>
      </c>
      <c r="F288" s="225" t="s">
        <v>84</v>
      </c>
      <c r="G288" s="223"/>
      <c r="H288" s="226">
        <v>1</v>
      </c>
      <c r="I288" s="227"/>
      <c r="J288" s="223"/>
      <c r="K288" s="223"/>
      <c r="L288" s="228"/>
      <c r="M288" s="229"/>
      <c r="N288" s="230"/>
      <c r="O288" s="230"/>
      <c r="P288" s="230"/>
      <c r="Q288" s="230"/>
      <c r="R288" s="230"/>
      <c r="S288" s="230"/>
      <c r="T288" s="231"/>
      <c r="AT288" s="232" t="s">
        <v>169</v>
      </c>
      <c r="AU288" s="232" t="s">
        <v>86</v>
      </c>
      <c r="AV288" s="14" t="s">
        <v>86</v>
      </c>
      <c r="AW288" s="14" t="s">
        <v>33</v>
      </c>
      <c r="AX288" s="14" t="s">
        <v>76</v>
      </c>
      <c r="AY288" s="232" t="s">
        <v>160</v>
      </c>
    </row>
    <row r="289" spans="1:65" s="15" customFormat="1" ht="11.25">
      <c r="B289" s="233"/>
      <c r="C289" s="234"/>
      <c r="D289" s="207" t="s">
        <v>169</v>
      </c>
      <c r="E289" s="235" t="s">
        <v>1</v>
      </c>
      <c r="F289" s="236" t="s">
        <v>172</v>
      </c>
      <c r="G289" s="234"/>
      <c r="H289" s="237">
        <v>1</v>
      </c>
      <c r="I289" s="238"/>
      <c r="J289" s="234"/>
      <c r="K289" s="234"/>
      <c r="L289" s="239"/>
      <c r="M289" s="240"/>
      <c r="N289" s="241"/>
      <c r="O289" s="241"/>
      <c r="P289" s="241"/>
      <c r="Q289" s="241"/>
      <c r="R289" s="241"/>
      <c r="S289" s="241"/>
      <c r="T289" s="242"/>
      <c r="AT289" s="243" t="s">
        <v>169</v>
      </c>
      <c r="AU289" s="243" t="s">
        <v>86</v>
      </c>
      <c r="AV289" s="15" t="s">
        <v>166</v>
      </c>
      <c r="AW289" s="15" t="s">
        <v>33</v>
      </c>
      <c r="AX289" s="15" t="s">
        <v>84</v>
      </c>
      <c r="AY289" s="243" t="s">
        <v>160</v>
      </c>
    </row>
    <row r="290" spans="1:65" s="2" customFormat="1" ht="24.2" customHeight="1">
      <c r="A290" s="35"/>
      <c r="B290" s="36"/>
      <c r="C290" s="193" t="s">
        <v>334</v>
      </c>
      <c r="D290" s="193" t="s">
        <v>162</v>
      </c>
      <c r="E290" s="194" t="s">
        <v>335</v>
      </c>
      <c r="F290" s="195" t="s">
        <v>336</v>
      </c>
      <c r="G290" s="196" t="s">
        <v>193</v>
      </c>
      <c r="H290" s="197">
        <v>0.72499999999999998</v>
      </c>
      <c r="I290" s="198"/>
      <c r="J290" s="199">
        <f>ROUND(I290*H290,2)</f>
        <v>0</v>
      </c>
      <c r="K290" s="200"/>
      <c r="L290" s="40"/>
      <c r="M290" s="201" t="s">
        <v>1</v>
      </c>
      <c r="N290" s="202" t="s">
        <v>41</v>
      </c>
      <c r="O290" s="72"/>
      <c r="P290" s="203">
        <f>O290*H290</f>
        <v>0</v>
      </c>
      <c r="Q290" s="203">
        <v>0</v>
      </c>
      <c r="R290" s="203">
        <f>Q290*H290</f>
        <v>0</v>
      </c>
      <c r="S290" s="203">
        <v>0</v>
      </c>
      <c r="T290" s="204">
        <f>S290*H290</f>
        <v>0</v>
      </c>
      <c r="U290" s="35"/>
      <c r="V290" s="35"/>
      <c r="W290" s="35"/>
      <c r="X290" s="35"/>
      <c r="Y290" s="35"/>
      <c r="Z290" s="35"/>
      <c r="AA290" s="35"/>
      <c r="AB290" s="35"/>
      <c r="AC290" s="35"/>
      <c r="AD290" s="35"/>
      <c r="AE290" s="35"/>
      <c r="AR290" s="205" t="s">
        <v>166</v>
      </c>
      <c r="AT290" s="205" t="s">
        <v>162</v>
      </c>
      <c r="AU290" s="205" t="s">
        <v>86</v>
      </c>
      <c r="AY290" s="18" t="s">
        <v>160</v>
      </c>
      <c r="BE290" s="206">
        <f>IF(N290="základní",J290,0)</f>
        <v>0</v>
      </c>
      <c r="BF290" s="206">
        <f>IF(N290="snížená",J290,0)</f>
        <v>0</v>
      </c>
      <c r="BG290" s="206">
        <f>IF(N290="zákl. přenesená",J290,0)</f>
        <v>0</v>
      </c>
      <c r="BH290" s="206">
        <f>IF(N290="sníž. přenesená",J290,0)</f>
        <v>0</v>
      </c>
      <c r="BI290" s="206">
        <f>IF(N290="nulová",J290,0)</f>
        <v>0</v>
      </c>
      <c r="BJ290" s="18" t="s">
        <v>84</v>
      </c>
      <c r="BK290" s="206">
        <f>ROUND(I290*H290,2)</f>
        <v>0</v>
      </c>
      <c r="BL290" s="18" t="s">
        <v>166</v>
      </c>
      <c r="BM290" s="205" t="s">
        <v>337</v>
      </c>
    </row>
    <row r="291" spans="1:65" s="2" customFormat="1" ht="19.5">
      <c r="A291" s="35"/>
      <c r="B291" s="36"/>
      <c r="C291" s="37"/>
      <c r="D291" s="207" t="s">
        <v>167</v>
      </c>
      <c r="E291" s="37"/>
      <c r="F291" s="208" t="s">
        <v>338</v>
      </c>
      <c r="G291" s="37"/>
      <c r="H291" s="37"/>
      <c r="I291" s="209"/>
      <c r="J291" s="37"/>
      <c r="K291" s="37"/>
      <c r="L291" s="40"/>
      <c r="M291" s="210"/>
      <c r="N291" s="211"/>
      <c r="O291" s="72"/>
      <c r="P291" s="72"/>
      <c r="Q291" s="72"/>
      <c r="R291" s="72"/>
      <c r="S291" s="72"/>
      <c r="T291" s="73"/>
      <c r="U291" s="35"/>
      <c r="V291" s="35"/>
      <c r="W291" s="35"/>
      <c r="X291" s="35"/>
      <c r="Y291" s="35"/>
      <c r="Z291" s="35"/>
      <c r="AA291" s="35"/>
      <c r="AB291" s="35"/>
      <c r="AC291" s="35"/>
      <c r="AD291" s="35"/>
      <c r="AE291" s="35"/>
      <c r="AT291" s="18" t="s">
        <v>167</v>
      </c>
      <c r="AU291" s="18" t="s">
        <v>86</v>
      </c>
    </row>
    <row r="292" spans="1:65" s="14" customFormat="1" ht="11.25">
      <c r="B292" s="222"/>
      <c r="C292" s="223"/>
      <c r="D292" s="207" t="s">
        <v>169</v>
      </c>
      <c r="E292" s="224" t="s">
        <v>1</v>
      </c>
      <c r="F292" s="225" t="s">
        <v>339</v>
      </c>
      <c r="G292" s="223"/>
      <c r="H292" s="226">
        <v>0.72499999999999998</v>
      </c>
      <c r="I292" s="227"/>
      <c r="J292" s="223"/>
      <c r="K292" s="223"/>
      <c r="L292" s="228"/>
      <c r="M292" s="229"/>
      <c r="N292" s="230"/>
      <c r="O292" s="230"/>
      <c r="P292" s="230"/>
      <c r="Q292" s="230"/>
      <c r="R292" s="230"/>
      <c r="S292" s="230"/>
      <c r="T292" s="231"/>
      <c r="AT292" s="232" t="s">
        <v>169</v>
      </c>
      <c r="AU292" s="232" t="s">
        <v>86</v>
      </c>
      <c r="AV292" s="14" t="s">
        <v>86</v>
      </c>
      <c r="AW292" s="14" t="s">
        <v>33</v>
      </c>
      <c r="AX292" s="14" t="s">
        <v>76</v>
      </c>
      <c r="AY292" s="232" t="s">
        <v>160</v>
      </c>
    </row>
    <row r="293" spans="1:65" s="15" customFormat="1" ht="11.25">
      <c r="B293" s="233"/>
      <c r="C293" s="234"/>
      <c r="D293" s="207" t="s">
        <v>169</v>
      </c>
      <c r="E293" s="235" t="s">
        <v>1</v>
      </c>
      <c r="F293" s="236" t="s">
        <v>172</v>
      </c>
      <c r="G293" s="234"/>
      <c r="H293" s="237">
        <v>0.72499999999999998</v>
      </c>
      <c r="I293" s="238"/>
      <c r="J293" s="234"/>
      <c r="K293" s="234"/>
      <c r="L293" s="239"/>
      <c r="M293" s="240"/>
      <c r="N293" s="241"/>
      <c r="O293" s="241"/>
      <c r="P293" s="241"/>
      <c r="Q293" s="241"/>
      <c r="R293" s="241"/>
      <c r="S293" s="241"/>
      <c r="T293" s="242"/>
      <c r="AT293" s="243" t="s">
        <v>169</v>
      </c>
      <c r="AU293" s="243" t="s">
        <v>86</v>
      </c>
      <c r="AV293" s="15" t="s">
        <v>166</v>
      </c>
      <c r="AW293" s="15" t="s">
        <v>33</v>
      </c>
      <c r="AX293" s="15" t="s">
        <v>84</v>
      </c>
      <c r="AY293" s="243" t="s">
        <v>160</v>
      </c>
    </row>
    <row r="294" spans="1:65" s="2" customFormat="1" ht="24.2" customHeight="1">
      <c r="A294" s="35"/>
      <c r="B294" s="36"/>
      <c r="C294" s="193" t="s">
        <v>253</v>
      </c>
      <c r="D294" s="193" t="s">
        <v>162</v>
      </c>
      <c r="E294" s="194" t="s">
        <v>340</v>
      </c>
      <c r="F294" s="195" t="s">
        <v>341</v>
      </c>
      <c r="G294" s="196" t="s">
        <v>193</v>
      </c>
      <c r="H294" s="197">
        <v>6.0090000000000003</v>
      </c>
      <c r="I294" s="198"/>
      <c r="J294" s="199">
        <f>ROUND(I294*H294,2)</f>
        <v>0</v>
      </c>
      <c r="K294" s="200"/>
      <c r="L294" s="40"/>
      <c r="M294" s="201" t="s">
        <v>1</v>
      </c>
      <c r="N294" s="202" t="s">
        <v>41</v>
      </c>
      <c r="O294" s="72"/>
      <c r="P294" s="203">
        <f>O294*H294</f>
        <v>0</v>
      </c>
      <c r="Q294" s="203">
        <v>0</v>
      </c>
      <c r="R294" s="203">
        <f>Q294*H294</f>
        <v>0</v>
      </c>
      <c r="S294" s="203">
        <v>0</v>
      </c>
      <c r="T294" s="204">
        <f>S294*H294</f>
        <v>0</v>
      </c>
      <c r="U294" s="35"/>
      <c r="V294" s="35"/>
      <c r="W294" s="35"/>
      <c r="X294" s="35"/>
      <c r="Y294" s="35"/>
      <c r="Z294" s="35"/>
      <c r="AA294" s="35"/>
      <c r="AB294" s="35"/>
      <c r="AC294" s="35"/>
      <c r="AD294" s="35"/>
      <c r="AE294" s="35"/>
      <c r="AR294" s="205" t="s">
        <v>166</v>
      </c>
      <c r="AT294" s="205" t="s">
        <v>162</v>
      </c>
      <c r="AU294" s="205" t="s">
        <v>86</v>
      </c>
      <c r="AY294" s="18" t="s">
        <v>160</v>
      </c>
      <c r="BE294" s="206">
        <f>IF(N294="základní",J294,0)</f>
        <v>0</v>
      </c>
      <c r="BF294" s="206">
        <f>IF(N294="snížená",J294,0)</f>
        <v>0</v>
      </c>
      <c r="BG294" s="206">
        <f>IF(N294="zákl. přenesená",J294,0)</f>
        <v>0</v>
      </c>
      <c r="BH294" s="206">
        <f>IF(N294="sníž. přenesená",J294,0)</f>
        <v>0</v>
      </c>
      <c r="BI294" s="206">
        <f>IF(N294="nulová",J294,0)</f>
        <v>0</v>
      </c>
      <c r="BJ294" s="18" t="s">
        <v>84</v>
      </c>
      <c r="BK294" s="206">
        <f>ROUND(I294*H294,2)</f>
        <v>0</v>
      </c>
      <c r="BL294" s="18" t="s">
        <v>166</v>
      </c>
      <c r="BM294" s="205" t="s">
        <v>342</v>
      </c>
    </row>
    <row r="295" spans="1:65" s="2" customFormat="1" ht="19.5">
      <c r="A295" s="35"/>
      <c r="B295" s="36"/>
      <c r="C295" s="37"/>
      <c r="D295" s="207" t="s">
        <v>167</v>
      </c>
      <c r="E295" s="37"/>
      <c r="F295" s="208" t="s">
        <v>343</v>
      </c>
      <c r="G295" s="37"/>
      <c r="H295" s="37"/>
      <c r="I295" s="209"/>
      <c r="J295" s="37"/>
      <c r="K295" s="37"/>
      <c r="L295" s="40"/>
      <c r="M295" s="210"/>
      <c r="N295" s="211"/>
      <c r="O295" s="72"/>
      <c r="P295" s="72"/>
      <c r="Q295" s="72"/>
      <c r="R295" s="72"/>
      <c r="S295" s="72"/>
      <c r="T295" s="73"/>
      <c r="U295" s="35"/>
      <c r="V295" s="35"/>
      <c r="W295" s="35"/>
      <c r="X295" s="35"/>
      <c r="Y295" s="35"/>
      <c r="Z295" s="35"/>
      <c r="AA295" s="35"/>
      <c r="AB295" s="35"/>
      <c r="AC295" s="35"/>
      <c r="AD295" s="35"/>
      <c r="AE295" s="35"/>
      <c r="AT295" s="18" t="s">
        <v>167</v>
      </c>
      <c r="AU295" s="18" t="s">
        <v>86</v>
      </c>
    </row>
    <row r="296" spans="1:65" s="14" customFormat="1" ht="11.25">
      <c r="B296" s="222"/>
      <c r="C296" s="223"/>
      <c r="D296" s="207" t="s">
        <v>169</v>
      </c>
      <c r="E296" s="224" t="s">
        <v>1</v>
      </c>
      <c r="F296" s="225" t="s">
        <v>344</v>
      </c>
      <c r="G296" s="223"/>
      <c r="H296" s="226">
        <v>2.7360000000000002</v>
      </c>
      <c r="I296" s="227"/>
      <c r="J296" s="223"/>
      <c r="K296" s="223"/>
      <c r="L296" s="228"/>
      <c r="M296" s="229"/>
      <c r="N296" s="230"/>
      <c r="O296" s="230"/>
      <c r="P296" s="230"/>
      <c r="Q296" s="230"/>
      <c r="R296" s="230"/>
      <c r="S296" s="230"/>
      <c r="T296" s="231"/>
      <c r="AT296" s="232" t="s">
        <v>169</v>
      </c>
      <c r="AU296" s="232" t="s">
        <v>86</v>
      </c>
      <c r="AV296" s="14" t="s">
        <v>86</v>
      </c>
      <c r="AW296" s="14" t="s">
        <v>33</v>
      </c>
      <c r="AX296" s="14" t="s">
        <v>76</v>
      </c>
      <c r="AY296" s="232" t="s">
        <v>160</v>
      </c>
    </row>
    <row r="297" spans="1:65" s="14" customFormat="1" ht="11.25">
      <c r="B297" s="222"/>
      <c r="C297" s="223"/>
      <c r="D297" s="207" t="s">
        <v>169</v>
      </c>
      <c r="E297" s="224" t="s">
        <v>1</v>
      </c>
      <c r="F297" s="225" t="s">
        <v>345</v>
      </c>
      <c r="G297" s="223"/>
      <c r="H297" s="226">
        <v>1.2769999999999999</v>
      </c>
      <c r="I297" s="227"/>
      <c r="J297" s="223"/>
      <c r="K297" s="223"/>
      <c r="L297" s="228"/>
      <c r="M297" s="229"/>
      <c r="N297" s="230"/>
      <c r="O297" s="230"/>
      <c r="P297" s="230"/>
      <c r="Q297" s="230"/>
      <c r="R297" s="230"/>
      <c r="S297" s="230"/>
      <c r="T297" s="231"/>
      <c r="AT297" s="232" t="s">
        <v>169</v>
      </c>
      <c r="AU297" s="232" t="s">
        <v>86</v>
      </c>
      <c r="AV297" s="14" t="s">
        <v>86</v>
      </c>
      <c r="AW297" s="14" t="s">
        <v>33</v>
      </c>
      <c r="AX297" s="14" t="s">
        <v>76</v>
      </c>
      <c r="AY297" s="232" t="s">
        <v>160</v>
      </c>
    </row>
    <row r="298" spans="1:65" s="14" customFormat="1" ht="11.25">
      <c r="B298" s="222"/>
      <c r="C298" s="223"/>
      <c r="D298" s="207" t="s">
        <v>169</v>
      </c>
      <c r="E298" s="224" t="s">
        <v>1</v>
      </c>
      <c r="F298" s="225" t="s">
        <v>346</v>
      </c>
      <c r="G298" s="223"/>
      <c r="H298" s="226">
        <v>1.996</v>
      </c>
      <c r="I298" s="227"/>
      <c r="J298" s="223"/>
      <c r="K298" s="223"/>
      <c r="L298" s="228"/>
      <c r="M298" s="229"/>
      <c r="N298" s="230"/>
      <c r="O298" s="230"/>
      <c r="P298" s="230"/>
      <c r="Q298" s="230"/>
      <c r="R298" s="230"/>
      <c r="S298" s="230"/>
      <c r="T298" s="231"/>
      <c r="AT298" s="232" t="s">
        <v>169</v>
      </c>
      <c r="AU298" s="232" t="s">
        <v>86</v>
      </c>
      <c r="AV298" s="14" t="s">
        <v>86</v>
      </c>
      <c r="AW298" s="14" t="s">
        <v>33</v>
      </c>
      <c r="AX298" s="14" t="s">
        <v>76</v>
      </c>
      <c r="AY298" s="232" t="s">
        <v>160</v>
      </c>
    </row>
    <row r="299" spans="1:65" s="15" customFormat="1" ht="11.25">
      <c r="B299" s="233"/>
      <c r="C299" s="234"/>
      <c r="D299" s="207" t="s">
        <v>169</v>
      </c>
      <c r="E299" s="235" t="s">
        <v>1</v>
      </c>
      <c r="F299" s="236" t="s">
        <v>172</v>
      </c>
      <c r="G299" s="234"/>
      <c r="H299" s="237">
        <v>6.0090000000000003</v>
      </c>
      <c r="I299" s="238"/>
      <c r="J299" s="234"/>
      <c r="K299" s="234"/>
      <c r="L299" s="239"/>
      <c r="M299" s="240"/>
      <c r="N299" s="241"/>
      <c r="O299" s="241"/>
      <c r="P299" s="241"/>
      <c r="Q299" s="241"/>
      <c r="R299" s="241"/>
      <c r="S299" s="241"/>
      <c r="T299" s="242"/>
      <c r="AT299" s="243" t="s">
        <v>169</v>
      </c>
      <c r="AU299" s="243" t="s">
        <v>86</v>
      </c>
      <c r="AV299" s="15" t="s">
        <v>166</v>
      </c>
      <c r="AW299" s="15" t="s">
        <v>33</v>
      </c>
      <c r="AX299" s="15" t="s">
        <v>84</v>
      </c>
      <c r="AY299" s="243" t="s">
        <v>160</v>
      </c>
    </row>
    <row r="300" spans="1:65" s="2" customFormat="1" ht="24.2" customHeight="1">
      <c r="A300" s="35"/>
      <c r="B300" s="36"/>
      <c r="C300" s="193" t="s">
        <v>347</v>
      </c>
      <c r="D300" s="193" t="s">
        <v>162</v>
      </c>
      <c r="E300" s="194" t="s">
        <v>348</v>
      </c>
      <c r="F300" s="195" t="s">
        <v>349</v>
      </c>
      <c r="G300" s="196" t="s">
        <v>165</v>
      </c>
      <c r="H300" s="197">
        <v>43.61</v>
      </c>
      <c r="I300" s="198"/>
      <c r="J300" s="199">
        <f>ROUND(I300*H300,2)</f>
        <v>0</v>
      </c>
      <c r="K300" s="200"/>
      <c r="L300" s="40"/>
      <c r="M300" s="201" t="s">
        <v>1</v>
      </c>
      <c r="N300" s="202" t="s">
        <v>41</v>
      </c>
      <c r="O300" s="72"/>
      <c r="P300" s="203">
        <f>O300*H300</f>
        <v>0</v>
      </c>
      <c r="Q300" s="203">
        <v>0</v>
      </c>
      <c r="R300" s="203">
        <f>Q300*H300</f>
        <v>0</v>
      </c>
      <c r="S300" s="203">
        <v>0</v>
      </c>
      <c r="T300" s="204">
        <f>S300*H300</f>
        <v>0</v>
      </c>
      <c r="U300" s="35"/>
      <c r="V300" s="35"/>
      <c r="W300" s="35"/>
      <c r="X300" s="35"/>
      <c r="Y300" s="35"/>
      <c r="Z300" s="35"/>
      <c r="AA300" s="35"/>
      <c r="AB300" s="35"/>
      <c r="AC300" s="35"/>
      <c r="AD300" s="35"/>
      <c r="AE300" s="35"/>
      <c r="AR300" s="205" t="s">
        <v>166</v>
      </c>
      <c r="AT300" s="205" t="s">
        <v>162</v>
      </c>
      <c r="AU300" s="205" t="s">
        <v>86</v>
      </c>
      <c r="AY300" s="18" t="s">
        <v>160</v>
      </c>
      <c r="BE300" s="206">
        <f>IF(N300="základní",J300,0)</f>
        <v>0</v>
      </c>
      <c r="BF300" s="206">
        <f>IF(N300="snížená",J300,0)</f>
        <v>0</v>
      </c>
      <c r="BG300" s="206">
        <f>IF(N300="zákl. přenesená",J300,0)</f>
        <v>0</v>
      </c>
      <c r="BH300" s="206">
        <f>IF(N300="sníž. přenesená",J300,0)</f>
        <v>0</v>
      </c>
      <c r="BI300" s="206">
        <f>IF(N300="nulová",J300,0)</f>
        <v>0</v>
      </c>
      <c r="BJ300" s="18" t="s">
        <v>84</v>
      </c>
      <c r="BK300" s="206">
        <f>ROUND(I300*H300,2)</f>
        <v>0</v>
      </c>
      <c r="BL300" s="18" t="s">
        <v>166</v>
      </c>
      <c r="BM300" s="205" t="s">
        <v>350</v>
      </c>
    </row>
    <row r="301" spans="1:65" s="2" customFormat="1" ht="19.5">
      <c r="A301" s="35"/>
      <c r="B301" s="36"/>
      <c r="C301" s="37"/>
      <c r="D301" s="207" t="s">
        <v>167</v>
      </c>
      <c r="E301" s="37"/>
      <c r="F301" s="208" t="s">
        <v>351</v>
      </c>
      <c r="G301" s="37"/>
      <c r="H301" s="37"/>
      <c r="I301" s="209"/>
      <c r="J301" s="37"/>
      <c r="K301" s="37"/>
      <c r="L301" s="40"/>
      <c r="M301" s="210"/>
      <c r="N301" s="211"/>
      <c r="O301" s="72"/>
      <c r="P301" s="72"/>
      <c r="Q301" s="72"/>
      <c r="R301" s="72"/>
      <c r="S301" s="72"/>
      <c r="T301" s="73"/>
      <c r="U301" s="35"/>
      <c r="V301" s="35"/>
      <c r="W301" s="35"/>
      <c r="X301" s="35"/>
      <c r="Y301" s="35"/>
      <c r="Z301" s="35"/>
      <c r="AA301" s="35"/>
      <c r="AB301" s="35"/>
      <c r="AC301" s="35"/>
      <c r="AD301" s="35"/>
      <c r="AE301" s="35"/>
      <c r="AT301" s="18" t="s">
        <v>167</v>
      </c>
      <c r="AU301" s="18" t="s">
        <v>86</v>
      </c>
    </row>
    <row r="302" spans="1:65" s="13" customFormat="1" ht="11.25">
      <c r="B302" s="212"/>
      <c r="C302" s="213"/>
      <c r="D302" s="207" t="s">
        <v>169</v>
      </c>
      <c r="E302" s="214" t="s">
        <v>1</v>
      </c>
      <c r="F302" s="215" t="s">
        <v>352</v>
      </c>
      <c r="G302" s="213"/>
      <c r="H302" s="214" t="s">
        <v>1</v>
      </c>
      <c r="I302" s="216"/>
      <c r="J302" s="213"/>
      <c r="K302" s="213"/>
      <c r="L302" s="217"/>
      <c r="M302" s="218"/>
      <c r="N302" s="219"/>
      <c r="O302" s="219"/>
      <c r="P302" s="219"/>
      <c r="Q302" s="219"/>
      <c r="R302" s="219"/>
      <c r="S302" s="219"/>
      <c r="T302" s="220"/>
      <c r="AT302" s="221" t="s">
        <v>169</v>
      </c>
      <c r="AU302" s="221" t="s">
        <v>86</v>
      </c>
      <c r="AV302" s="13" t="s">
        <v>84</v>
      </c>
      <c r="AW302" s="13" t="s">
        <v>33</v>
      </c>
      <c r="AX302" s="13" t="s">
        <v>76</v>
      </c>
      <c r="AY302" s="221" t="s">
        <v>160</v>
      </c>
    </row>
    <row r="303" spans="1:65" s="14" customFormat="1" ht="11.25">
      <c r="B303" s="222"/>
      <c r="C303" s="223"/>
      <c r="D303" s="207" t="s">
        <v>169</v>
      </c>
      <c r="E303" s="224" t="s">
        <v>1</v>
      </c>
      <c r="F303" s="225" t="s">
        <v>353</v>
      </c>
      <c r="G303" s="223"/>
      <c r="H303" s="226">
        <v>9.5739999999999998</v>
      </c>
      <c r="I303" s="227"/>
      <c r="J303" s="223"/>
      <c r="K303" s="223"/>
      <c r="L303" s="228"/>
      <c r="M303" s="229"/>
      <c r="N303" s="230"/>
      <c r="O303" s="230"/>
      <c r="P303" s="230"/>
      <c r="Q303" s="230"/>
      <c r="R303" s="230"/>
      <c r="S303" s="230"/>
      <c r="T303" s="231"/>
      <c r="AT303" s="232" t="s">
        <v>169</v>
      </c>
      <c r="AU303" s="232" t="s">
        <v>86</v>
      </c>
      <c r="AV303" s="14" t="s">
        <v>86</v>
      </c>
      <c r="AW303" s="14" t="s">
        <v>33</v>
      </c>
      <c r="AX303" s="14" t="s">
        <v>76</v>
      </c>
      <c r="AY303" s="232" t="s">
        <v>160</v>
      </c>
    </row>
    <row r="304" spans="1:65" s="13" customFormat="1" ht="11.25">
      <c r="B304" s="212"/>
      <c r="C304" s="213"/>
      <c r="D304" s="207" t="s">
        <v>169</v>
      </c>
      <c r="E304" s="214" t="s">
        <v>1</v>
      </c>
      <c r="F304" s="215" t="s">
        <v>354</v>
      </c>
      <c r="G304" s="213"/>
      <c r="H304" s="214" t="s">
        <v>1</v>
      </c>
      <c r="I304" s="216"/>
      <c r="J304" s="213"/>
      <c r="K304" s="213"/>
      <c r="L304" s="217"/>
      <c r="M304" s="218"/>
      <c r="N304" s="219"/>
      <c r="O304" s="219"/>
      <c r="P304" s="219"/>
      <c r="Q304" s="219"/>
      <c r="R304" s="219"/>
      <c r="S304" s="219"/>
      <c r="T304" s="220"/>
      <c r="AT304" s="221" t="s">
        <v>169</v>
      </c>
      <c r="AU304" s="221" t="s">
        <v>86</v>
      </c>
      <c r="AV304" s="13" t="s">
        <v>84</v>
      </c>
      <c r="AW304" s="13" t="s">
        <v>33</v>
      </c>
      <c r="AX304" s="13" t="s">
        <v>76</v>
      </c>
      <c r="AY304" s="221" t="s">
        <v>160</v>
      </c>
    </row>
    <row r="305" spans="1:65" s="14" customFormat="1" ht="11.25">
      <c r="B305" s="222"/>
      <c r="C305" s="223"/>
      <c r="D305" s="207" t="s">
        <v>169</v>
      </c>
      <c r="E305" s="224" t="s">
        <v>1</v>
      </c>
      <c r="F305" s="225" t="s">
        <v>355</v>
      </c>
      <c r="G305" s="223"/>
      <c r="H305" s="226">
        <v>48.628</v>
      </c>
      <c r="I305" s="227"/>
      <c r="J305" s="223"/>
      <c r="K305" s="223"/>
      <c r="L305" s="228"/>
      <c r="M305" s="229"/>
      <c r="N305" s="230"/>
      <c r="O305" s="230"/>
      <c r="P305" s="230"/>
      <c r="Q305" s="230"/>
      <c r="R305" s="230"/>
      <c r="S305" s="230"/>
      <c r="T305" s="231"/>
      <c r="AT305" s="232" t="s">
        <v>169</v>
      </c>
      <c r="AU305" s="232" t="s">
        <v>86</v>
      </c>
      <c r="AV305" s="14" t="s">
        <v>86</v>
      </c>
      <c r="AW305" s="14" t="s">
        <v>33</v>
      </c>
      <c r="AX305" s="14" t="s">
        <v>76</v>
      </c>
      <c r="AY305" s="232" t="s">
        <v>160</v>
      </c>
    </row>
    <row r="306" spans="1:65" s="14" customFormat="1" ht="11.25">
      <c r="B306" s="222"/>
      <c r="C306" s="223"/>
      <c r="D306" s="207" t="s">
        <v>169</v>
      </c>
      <c r="E306" s="224" t="s">
        <v>1</v>
      </c>
      <c r="F306" s="225" t="s">
        <v>356</v>
      </c>
      <c r="G306" s="223"/>
      <c r="H306" s="226">
        <v>-27.89</v>
      </c>
      <c r="I306" s="227"/>
      <c r="J306" s="223"/>
      <c r="K306" s="223"/>
      <c r="L306" s="228"/>
      <c r="M306" s="229"/>
      <c r="N306" s="230"/>
      <c r="O306" s="230"/>
      <c r="P306" s="230"/>
      <c r="Q306" s="230"/>
      <c r="R306" s="230"/>
      <c r="S306" s="230"/>
      <c r="T306" s="231"/>
      <c r="AT306" s="232" t="s">
        <v>169</v>
      </c>
      <c r="AU306" s="232" t="s">
        <v>86</v>
      </c>
      <c r="AV306" s="14" t="s">
        <v>86</v>
      </c>
      <c r="AW306" s="14" t="s">
        <v>33</v>
      </c>
      <c r="AX306" s="14" t="s">
        <v>76</v>
      </c>
      <c r="AY306" s="232" t="s">
        <v>160</v>
      </c>
    </row>
    <row r="307" spans="1:65" s="14" customFormat="1" ht="11.25">
      <c r="B307" s="222"/>
      <c r="C307" s="223"/>
      <c r="D307" s="207" t="s">
        <v>169</v>
      </c>
      <c r="E307" s="224" t="s">
        <v>1</v>
      </c>
      <c r="F307" s="225" t="s">
        <v>357</v>
      </c>
      <c r="G307" s="223"/>
      <c r="H307" s="226">
        <v>23.341999999999999</v>
      </c>
      <c r="I307" s="227"/>
      <c r="J307" s="223"/>
      <c r="K307" s="223"/>
      <c r="L307" s="228"/>
      <c r="M307" s="229"/>
      <c r="N307" s="230"/>
      <c r="O307" s="230"/>
      <c r="P307" s="230"/>
      <c r="Q307" s="230"/>
      <c r="R307" s="230"/>
      <c r="S307" s="230"/>
      <c r="T307" s="231"/>
      <c r="AT307" s="232" t="s">
        <v>169</v>
      </c>
      <c r="AU307" s="232" t="s">
        <v>86</v>
      </c>
      <c r="AV307" s="14" t="s">
        <v>86</v>
      </c>
      <c r="AW307" s="14" t="s">
        <v>33</v>
      </c>
      <c r="AX307" s="14" t="s">
        <v>76</v>
      </c>
      <c r="AY307" s="232" t="s">
        <v>160</v>
      </c>
    </row>
    <row r="308" spans="1:65" s="14" customFormat="1" ht="11.25">
      <c r="B308" s="222"/>
      <c r="C308" s="223"/>
      <c r="D308" s="207" t="s">
        <v>169</v>
      </c>
      <c r="E308" s="224" t="s">
        <v>1</v>
      </c>
      <c r="F308" s="225" t="s">
        <v>358</v>
      </c>
      <c r="G308" s="223"/>
      <c r="H308" s="226">
        <v>-10.044</v>
      </c>
      <c r="I308" s="227"/>
      <c r="J308" s="223"/>
      <c r="K308" s="223"/>
      <c r="L308" s="228"/>
      <c r="M308" s="229"/>
      <c r="N308" s="230"/>
      <c r="O308" s="230"/>
      <c r="P308" s="230"/>
      <c r="Q308" s="230"/>
      <c r="R308" s="230"/>
      <c r="S308" s="230"/>
      <c r="T308" s="231"/>
      <c r="AT308" s="232" t="s">
        <v>169</v>
      </c>
      <c r="AU308" s="232" t="s">
        <v>86</v>
      </c>
      <c r="AV308" s="14" t="s">
        <v>86</v>
      </c>
      <c r="AW308" s="14" t="s">
        <v>33</v>
      </c>
      <c r="AX308" s="14" t="s">
        <v>76</v>
      </c>
      <c r="AY308" s="232" t="s">
        <v>160</v>
      </c>
    </row>
    <row r="309" spans="1:65" s="15" customFormat="1" ht="11.25">
      <c r="B309" s="233"/>
      <c r="C309" s="234"/>
      <c r="D309" s="207" t="s">
        <v>169</v>
      </c>
      <c r="E309" s="235" t="s">
        <v>1</v>
      </c>
      <c r="F309" s="236" t="s">
        <v>172</v>
      </c>
      <c r="G309" s="234"/>
      <c r="H309" s="237">
        <v>43.61</v>
      </c>
      <c r="I309" s="238"/>
      <c r="J309" s="234"/>
      <c r="K309" s="234"/>
      <c r="L309" s="239"/>
      <c r="M309" s="240"/>
      <c r="N309" s="241"/>
      <c r="O309" s="241"/>
      <c r="P309" s="241"/>
      <c r="Q309" s="241"/>
      <c r="R309" s="241"/>
      <c r="S309" s="241"/>
      <c r="T309" s="242"/>
      <c r="AT309" s="243" t="s">
        <v>169</v>
      </c>
      <c r="AU309" s="243" t="s">
        <v>86</v>
      </c>
      <c r="AV309" s="15" t="s">
        <v>166</v>
      </c>
      <c r="AW309" s="15" t="s">
        <v>33</v>
      </c>
      <c r="AX309" s="15" t="s">
        <v>84</v>
      </c>
      <c r="AY309" s="243" t="s">
        <v>160</v>
      </c>
    </row>
    <row r="310" spans="1:65" s="2" customFormat="1" ht="24.2" customHeight="1">
      <c r="A310" s="35"/>
      <c r="B310" s="36"/>
      <c r="C310" s="193" t="s">
        <v>359</v>
      </c>
      <c r="D310" s="193" t="s">
        <v>162</v>
      </c>
      <c r="E310" s="194" t="s">
        <v>360</v>
      </c>
      <c r="F310" s="195" t="s">
        <v>361</v>
      </c>
      <c r="G310" s="196" t="s">
        <v>181</v>
      </c>
      <c r="H310" s="197">
        <v>38.295000000000002</v>
      </c>
      <c r="I310" s="198"/>
      <c r="J310" s="199">
        <f>ROUND(I310*H310,2)</f>
        <v>0</v>
      </c>
      <c r="K310" s="200"/>
      <c r="L310" s="40"/>
      <c r="M310" s="201" t="s">
        <v>1</v>
      </c>
      <c r="N310" s="202" t="s">
        <v>41</v>
      </c>
      <c r="O310" s="72"/>
      <c r="P310" s="203">
        <f>O310*H310</f>
        <v>0</v>
      </c>
      <c r="Q310" s="203">
        <v>1.856E-2</v>
      </c>
      <c r="R310" s="203">
        <f>Q310*H310</f>
        <v>0.71075520000000003</v>
      </c>
      <c r="S310" s="203">
        <v>0</v>
      </c>
      <c r="T310" s="204">
        <f>S310*H310</f>
        <v>0</v>
      </c>
      <c r="U310" s="35"/>
      <c r="V310" s="35"/>
      <c r="W310" s="35"/>
      <c r="X310" s="35"/>
      <c r="Y310" s="35"/>
      <c r="Z310" s="35"/>
      <c r="AA310" s="35"/>
      <c r="AB310" s="35"/>
      <c r="AC310" s="35"/>
      <c r="AD310" s="35"/>
      <c r="AE310" s="35"/>
      <c r="AR310" s="205" t="s">
        <v>166</v>
      </c>
      <c r="AT310" s="205" t="s">
        <v>162</v>
      </c>
      <c r="AU310" s="205" t="s">
        <v>86</v>
      </c>
      <c r="AY310" s="18" t="s">
        <v>160</v>
      </c>
      <c r="BE310" s="206">
        <f>IF(N310="základní",J310,0)</f>
        <v>0</v>
      </c>
      <c r="BF310" s="206">
        <f>IF(N310="snížená",J310,0)</f>
        <v>0</v>
      </c>
      <c r="BG310" s="206">
        <f>IF(N310="zákl. přenesená",J310,0)</f>
        <v>0</v>
      </c>
      <c r="BH310" s="206">
        <f>IF(N310="sníž. přenesená",J310,0)</f>
        <v>0</v>
      </c>
      <c r="BI310" s="206">
        <f>IF(N310="nulová",J310,0)</f>
        <v>0</v>
      </c>
      <c r="BJ310" s="18" t="s">
        <v>84</v>
      </c>
      <c r="BK310" s="206">
        <f>ROUND(I310*H310,2)</f>
        <v>0</v>
      </c>
      <c r="BL310" s="18" t="s">
        <v>166</v>
      </c>
      <c r="BM310" s="205" t="s">
        <v>362</v>
      </c>
    </row>
    <row r="311" spans="1:65" s="2" customFormat="1" ht="19.5">
      <c r="A311" s="35"/>
      <c r="B311" s="36"/>
      <c r="C311" s="37"/>
      <c r="D311" s="207" t="s">
        <v>167</v>
      </c>
      <c r="E311" s="37"/>
      <c r="F311" s="208" t="s">
        <v>363</v>
      </c>
      <c r="G311" s="37"/>
      <c r="H311" s="37"/>
      <c r="I311" s="209"/>
      <c r="J311" s="37"/>
      <c r="K311" s="37"/>
      <c r="L311" s="40"/>
      <c r="M311" s="210"/>
      <c r="N311" s="211"/>
      <c r="O311" s="72"/>
      <c r="P311" s="72"/>
      <c r="Q311" s="72"/>
      <c r="R311" s="72"/>
      <c r="S311" s="72"/>
      <c r="T311" s="73"/>
      <c r="U311" s="35"/>
      <c r="V311" s="35"/>
      <c r="W311" s="35"/>
      <c r="X311" s="35"/>
      <c r="Y311" s="35"/>
      <c r="Z311" s="35"/>
      <c r="AA311" s="35"/>
      <c r="AB311" s="35"/>
      <c r="AC311" s="35"/>
      <c r="AD311" s="35"/>
      <c r="AE311" s="35"/>
      <c r="AT311" s="18" t="s">
        <v>167</v>
      </c>
      <c r="AU311" s="18" t="s">
        <v>86</v>
      </c>
    </row>
    <row r="312" spans="1:65" s="13" customFormat="1" ht="11.25">
      <c r="B312" s="212"/>
      <c r="C312" s="213"/>
      <c r="D312" s="207" t="s">
        <v>169</v>
      </c>
      <c r="E312" s="214" t="s">
        <v>1</v>
      </c>
      <c r="F312" s="215" t="s">
        <v>352</v>
      </c>
      <c r="G312" s="213"/>
      <c r="H312" s="214" t="s">
        <v>1</v>
      </c>
      <c r="I312" s="216"/>
      <c r="J312" s="213"/>
      <c r="K312" s="213"/>
      <c r="L312" s="217"/>
      <c r="M312" s="218"/>
      <c r="N312" s="219"/>
      <c r="O312" s="219"/>
      <c r="P312" s="219"/>
      <c r="Q312" s="219"/>
      <c r="R312" s="219"/>
      <c r="S312" s="219"/>
      <c r="T312" s="220"/>
      <c r="AT312" s="221" t="s">
        <v>169</v>
      </c>
      <c r="AU312" s="221" t="s">
        <v>86</v>
      </c>
      <c r="AV312" s="13" t="s">
        <v>84</v>
      </c>
      <c r="AW312" s="13" t="s">
        <v>33</v>
      </c>
      <c r="AX312" s="13" t="s">
        <v>76</v>
      </c>
      <c r="AY312" s="221" t="s">
        <v>160</v>
      </c>
    </row>
    <row r="313" spans="1:65" s="14" customFormat="1" ht="11.25">
      <c r="B313" s="222"/>
      <c r="C313" s="223"/>
      <c r="D313" s="207" t="s">
        <v>169</v>
      </c>
      <c r="E313" s="224" t="s">
        <v>1</v>
      </c>
      <c r="F313" s="225" t="s">
        <v>364</v>
      </c>
      <c r="G313" s="223"/>
      <c r="H313" s="226">
        <v>38.295000000000002</v>
      </c>
      <c r="I313" s="227"/>
      <c r="J313" s="223"/>
      <c r="K313" s="223"/>
      <c r="L313" s="228"/>
      <c r="M313" s="229"/>
      <c r="N313" s="230"/>
      <c r="O313" s="230"/>
      <c r="P313" s="230"/>
      <c r="Q313" s="230"/>
      <c r="R313" s="230"/>
      <c r="S313" s="230"/>
      <c r="T313" s="231"/>
      <c r="AT313" s="232" t="s">
        <v>169</v>
      </c>
      <c r="AU313" s="232" t="s">
        <v>86</v>
      </c>
      <c r="AV313" s="14" t="s">
        <v>86</v>
      </c>
      <c r="AW313" s="14" t="s">
        <v>33</v>
      </c>
      <c r="AX313" s="14" t="s">
        <v>76</v>
      </c>
      <c r="AY313" s="232" t="s">
        <v>160</v>
      </c>
    </row>
    <row r="314" spans="1:65" s="15" customFormat="1" ht="11.25">
      <c r="B314" s="233"/>
      <c r="C314" s="234"/>
      <c r="D314" s="207" t="s">
        <v>169</v>
      </c>
      <c r="E314" s="235" t="s">
        <v>1</v>
      </c>
      <c r="F314" s="236" t="s">
        <v>172</v>
      </c>
      <c r="G314" s="234"/>
      <c r="H314" s="237">
        <v>38.295000000000002</v>
      </c>
      <c r="I314" s="238"/>
      <c r="J314" s="234"/>
      <c r="K314" s="234"/>
      <c r="L314" s="239"/>
      <c r="M314" s="240"/>
      <c r="N314" s="241"/>
      <c r="O314" s="241"/>
      <c r="P314" s="241"/>
      <c r="Q314" s="241"/>
      <c r="R314" s="241"/>
      <c r="S314" s="241"/>
      <c r="T314" s="242"/>
      <c r="AT314" s="243" t="s">
        <v>169</v>
      </c>
      <c r="AU314" s="243" t="s">
        <v>86</v>
      </c>
      <c r="AV314" s="15" t="s">
        <v>166</v>
      </c>
      <c r="AW314" s="15" t="s">
        <v>33</v>
      </c>
      <c r="AX314" s="15" t="s">
        <v>84</v>
      </c>
      <c r="AY314" s="243" t="s">
        <v>160</v>
      </c>
    </row>
    <row r="315" spans="1:65" s="2" customFormat="1" ht="33" customHeight="1">
      <c r="A315" s="35"/>
      <c r="B315" s="36"/>
      <c r="C315" s="244" t="s">
        <v>365</v>
      </c>
      <c r="D315" s="244" t="s">
        <v>245</v>
      </c>
      <c r="E315" s="245" t="s">
        <v>366</v>
      </c>
      <c r="F315" s="246" t="s">
        <v>367</v>
      </c>
      <c r="G315" s="247" t="s">
        <v>312</v>
      </c>
      <c r="H315" s="248">
        <v>162.136</v>
      </c>
      <c r="I315" s="249"/>
      <c r="J315" s="250">
        <f>ROUND(I315*H315,2)</f>
        <v>0</v>
      </c>
      <c r="K315" s="251"/>
      <c r="L315" s="252"/>
      <c r="M315" s="253" t="s">
        <v>1</v>
      </c>
      <c r="N315" s="254" t="s">
        <v>41</v>
      </c>
      <c r="O315" s="72"/>
      <c r="P315" s="203">
        <f>O315*H315</f>
        <v>0</v>
      </c>
      <c r="Q315" s="203">
        <v>1.1299999999999999E-2</v>
      </c>
      <c r="R315" s="203">
        <f>Q315*H315</f>
        <v>1.8321367999999998</v>
      </c>
      <c r="S315" s="203">
        <v>0</v>
      </c>
      <c r="T315" s="204">
        <f>S315*H315</f>
        <v>0</v>
      </c>
      <c r="U315" s="35"/>
      <c r="V315" s="35"/>
      <c r="W315" s="35"/>
      <c r="X315" s="35"/>
      <c r="Y315" s="35"/>
      <c r="Z315" s="35"/>
      <c r="AA315" s="35"/>
      <c r="AB315" s="35"/>
      <c r="AC315" s="35"/>
      <c r="AD315" s="35"/>
      <c r="AE315" s="35"/>
      <c r="AR315" s="205" t="s">
        <v>187</v>
      </c>
      <c r="AT315" s="205" t="s">
        <v>245</v>
      </c>
      <c r="AU315" s="205" t="s">
        <v>86</v>
      </c>
      <c r="AY315" s="18" t="s">
        <v>160</v>
      </c>
      <c r="BE315" s="206">
        <f>IF(N315="základní",J315,0)</f>
        <v>0</v>
      </c>
      <c r="BF315" s="206">
        <f>IF(N315="snížená",J315,0)</f>
        <v>0</v>
      </c>
      <c r="BG315" s="206">
        <f>IF(N315="zákl. přenesená",J315,0)</f>
        <v>0</v>
      </c>
      <c r="BH315" s="206">
        <f>IF(N315="sníž. přenesená",J315,0)</f>
        <v>0</v>
      </c>
      <c r="BI315" s="206">
        <f>IF(N315="nulová",J315,0)</f>
        <v>0</v>
      </c>
      <c r="BJ315" s="18" t="s">
        <v>84</v>
      </c>
      <c r="BK315" s="206">
        <f>ROUND(I315*H315,2)</f>
        <v>0</v>
      </c>
      <c r="BL315" s="18" t="s">
        <v>166</v>
      </c>
      <c r="BM315" s="205" t="s">
        <v>368</v>
      </c>
    </row>
    <row r="316" spans="1:65" s="2" customFormat="1" ht="19.5">
      <c r="A316" s="35"/>
      <c r="B316" s="36"/>
      <c r="C316" s="37"/>
      <c r="D316" s="207" t="s">
        <v>167</v>
      </c>
      <c r="E316" s="37"/>
      <c r="F316" s="208" t="s">
        <v>367</v>
      </c>
      <c r="G316" s="37"/>
      <c r="H316" s="37"/>
      <c r="I316" s="209"/>
      <c r="J316" s="37"/>
      <c r="K316" s="37"/>
      <c r="L316" s="40"/>
      <c r="M316" s="210"/>
      <c r="N316" s="211"/>
      <c r="O316" s="72"/>
      <c r="P316" s="72"/>
      <c r="Q316" s="72"/>
      <c r="R316" s="72"/>
      <c r="S316" s="72"/>
      <c r="T316" s="73"/>
      <c r="U316" s="35"/>
      <c r="V316" s="35"/>
      <c r="W316" s="35"/>
      <c r="X316" s="35"/>
      <c r="Y316" s="35"/>
      <c r="Z316" s="35"/>
      <c r="AA316" s="35"/>
      <c r="AB316" s="35"/>
      <c r="AC316" s="35"/>
      <c r="AD316" s="35"/>
      <c r="AE316" s="35"/>
      <c r="AT316" s="18" t="s">
        <v>167</v>
      </c>
      <c r="AU316" s="18" t="s">
        <v>86</v>
      </c>
    </row>
    <row r="317" spans="1:65" s="13" customFormat="1" ht="11.25">
      <c r="B317" s="212"/>
      <c r="C317" s="213"/>
      <c r="D317" s="207" t="s">
        <v>169</v>
      </c>
      <c r="E317" s="214" t="s">
        <v>1</v>
      </c>
      <c r="F317" s="215" t="s">
        <v>369</v>
      </c>
      <c r="G317" s="213"/>
      <c r="H317" s="214" t="s">
        <v>1</v>
      </c>
      <c r="I317" s="216"/>
      <c r="J317" s="213"/>
      <c r="K317" s="213"/>
      <c r="L317" s="217"/>
      <c r="M317" s="218"/>
      <c r="N317" s="219"/>
      <c r="O317" s="219"/>
      <c r="P317" s="219"/>
      <c r="Q317" s="219"/>
      <c r="R317" s="219"/>
      <c r="S317" s="219"/>
      <c r="T317" s="220"/>
      <c r="AT317" s="221" t="s">
        <v>169</v>
      </c>
      <c r="AU317" s="221" t="s">
        <v>86</v>
      </c>
      <c r="AV317" s="13" t="s">
        <v>84</v>
      </c>
      <c r="AW317" s="13" t="s">
        <v>33</v>
      </c>
      <c r="AX317" s="13" t="s">
        <v>76</v>
      </c>
      <c r="AY317" s="221" t="s">
        <v>160</v>
      </c>
    </row>
    <row r="318" spans="1:65" s="14" customFormat="1" ht="11.25">
      <c r="B318" s="222"/>
      <c r="C318" s="223"/>
      <c r="D318" s="207" t="s">
        <v>169</v>
      </c>
      <c r="E318" s="224" t="s">
        <v>1</v>
      </c>
      <c r="F318" s="225" t="s">
        <v>370</v>
      </c>
      <c r="G318" s="223"/>
      <c r="H318" s="226">
        <v>154.41499999999999</v>
      </c>
      <c r="I318" s="227"/>
      <c r="J318" s="223"/>
      <c r="K318" s="223"/>
      <c r="L318" s="228"/>
      <c r="M318" s="229"/>
      <c r="N318" s="230"/>
      <c r="O318" s="230"/>
      <c r="P318" s="230"/>
      <c r="Q318" s="230"/>
      <c r="R318" s="230"/>
      <c r="S318" s="230"/>
      <c r="T318" s="231"/>
      <c r="AT318" s="232" t="s">
        <v>169</v>
      </c>
      <c r="AU318" s="232" t="s">
        <v>86</v>
      </c>
      <c r="AV318" s="14" t="s">
        <v>86</v>
      </c>
      <c r="AW318" s="14" t="s">
        <v>33</v>
      </c>
      <c r="AX318" s="14" t="s">
        <v>76</v>
      </c>
      <c r="AY318" s="232" t="s">
        <v>160</v>
      </c>
    </row>
    <row r="319" spans="1:65" s="15" customFormat="1" ht="11.25">
      <c r="B319" s="233"/>
      <c r="C319" s="234"/>
      <c r="D319" s="207" t="s">
        <v>169</v>
      </c>
      <c r="E319" s="235" t="s">
        <v>1</v>
      </c>
      <c r="F319" s="236" t="s">
        <v>172</v>
      </c>
      <c r="G319" s="234"/>
      <c r="H319" s="237">
        <v>154.41499999999999</v>
      </c>
      <c r="I319" s="238"/>
      <c r="J319" s="234"/>
      <c r="K319" s="234"/>
      <c r="L319" s="239"/>
      <c r="M319" s="240"/>
      <c r="N319" s="241"/>
      <c r="O319" s="241"/>
      <c r="P319" s="241"/>
      <c r="Q319" s="241"/>
      <c r="R319" s="241"/>
      <c r="S319" s="241"/>
      <c r="T319" s="242"/>
      <c r="AT319" s="243" t="s">
        <v>169</v>
      </c>
      <c r="AU319" s="243" t="s">
        <v>86</v>
      </c>
      <c r="AV319" s="15" t="s">
        <v>166</v>
      </c>
      <c r="AW319" s="15" t="s">
        <v>33</v>
      </c>
      <c r="AX319" s="15" t="s">
        <v>84</v>
      </c>
      <c r="AY319" s="243" t="s">
        <v>160</v>
      </c>
    </row>
    <row r="320" spans="1:65" s="14" customFormat="1" ht="11.25">
      <c r="B320" s="222"/>
      <c r="C320" s="223"/>
      <c r="D320" s="207" t="s">
        <v>169</v>
      </c>
      <c r="E320" s="223"/>
      <c r="F320" s="225" t="s">
        <v>371</v>
      </c>
      <c r="G320" s="223"/>
      <c r="H320" s="226">
        <v>162.136</v>
      </c>
      <c r="I320" s="227"/>
      <c r="J320" s="223"/>
      <c r="K320" s="223"/>
      <c r="L320" s="228"/>
      <c r="M320" s="229"/>
      <c r="N320" s="230"/>
      <c r="O320" s="230"/>
      <c r="P320" s="230"/>
      <c r="Q320" s="230"/>
      <c r="R320" s="230"/>
      <c r="S320" s="230"/>
      <c r="T320" s="231"/>
      <c r="AT320" s="232" t="s">
        <v>169</v>
      </c>
      <c r="AU320" s="232" t="s">
        <v>86</v>
      </c>
      <c r="AV320" s="14" t="s">
        <v>86</v>
      </c>
      <c r="AW320" s="14" t="s">
        <v>4</v>
      </c>
      <c r="AX320" s="14" t="s">
        <v>84</v>
      </c>
      <c r="AY320" s="232" t="s">
        <v>160</v>
      </c>
    </row>
    <row r="321" spans="1:65" s="2" customFormat="1" ht="37.9" customHeight="1">
      <c r="A321" s="35"/>
      <c r="B321" s="36"/>
      <c r="C321" s="193" t="s">
        <v>259</v>
      </c>
      <c r="D321" s="193" t="s">
        <v>162</v>
      </c>
      <c r="E321" s="194" t="s">
        <v>372</v>
      </c>
      <c r="F321" s="195" t="s">
        <v>373</v>
      </c>
      <c r="G321" s="196" t="s">
        <v>165</v>
      </c>
      <c r="H321" s="197">
        <v>98.332999999999998</v>
      </c>
      <c r="I321" s="198"/>
      <c r="J321" s="199">
        <f>ROUND(I321*H321,2)</f>
        <v>0</v>
      </c>
      <c r="K321" s="200"/>
      <c r="L321" s="40"/>
      <c r="M321" s="201" t="s">
        <v>1</v>
      </c>
      <c r="N321" s="202" t="s">
        <v>41</v>
      </c>
      <c r="O321" s="72"/>
      <c r="P321" s="203">
        <f>O321*H321</f>
        <v>0</v>
      </c>
      <c r="Q321" s="203">
        <v>0</v>
      </c>
      <c r="R321" s="203">
        <f>Q321*H321</f>
        <v>0</v>
      </c>
      <c r="S321" s="203">
        <v>0</v>
      </c>
      <c r="T321" s="204">
        <f>S321*H321</f>
        <v>0</v>
      </c>
      <c r="U321" s="35"/>
      <c r="V321" s="35"/>
      <c r="W321" s="35"/>
      <c r="X321" s="35"/>
      <c r="Y321" s="35"/>
      <c r="Z321" s="35"/>
      <c r="AA321" s="35"/>
      <c r="AB321" s="35"/>
      <c r="AC321" s="35"/>
      <c r="AD321" s="35"/>
      <c r="AE321" s="35"/>
      <c r="AR321" s="205" t="s">
        <v>166</v>
      </c>
      <c r="AT321" s="205" t="s">
        <v>162</v>
      </c>
      <c r="AU321" s="205" t="s">
        <v>86</v>
      </c>
      <c r="AY321" s="18" t="s">
        <v>160</v>
      </c>
      <c r="BE321" s="206">
        <f>IF(N321="základní",J321,0)</f>
        <v>0</v>
      </c>
      <c r="BF321" s="206">
        <f>IF(N321="snížená",J321,0)</f>
        <v>0</v>
      </c>
      <c r="BG321" s="206">
        <f>IF(N321="zákl. přenesená",J321,0)</f>
        <v>0</v>
      </c>
      <c r="BH321" s="206">
        <f>IF(N321="sníž. přenesená",J321,0)</f>
        <v>0</v>
      </c>
      <c r="BI321" s="206">
        <f>IF(N321="nulová",J321,0)</f>
        <v>0</v>
      </c>
      <c r="BJ321" s="18" t="s">
        <v>84</v>
      </c>
      <c r="BK321" s="206">
        <f>ROUND(I321*H321,2)</f>
        <v>0</v>
      </c>
      <c r="BL321" s="18" t="s">
        <v>166</v>
      </c>
      <c r="BM321" s="205" t="s">
        <v>374</v>
      </c>
    </row>
    <row r="322" spans="1:65" s="2" customFormat="1" ht="29.25">
      <c r="A322" s="35"/>
      <c r="B322" s="36"/>
      <c r="C322" s="37"/>
      <c r="D322" s="207" t="s">
        <v>167</v>
      </c>
      <c r="E322" s="37"/>
      <c r="F322" s="208" t="s">
        <v>375</v>
      </c>
      <c r="G322" s="37"/>
      <c r="H322" s="37"/>
      <c r="I322" s="209"/>
      <c r="J322" s="37"/>
      <c r="K322" s="37"/>
      <c r="L322" s="40"/>
      <c r="M322" s="210"/>
      <c r="N322" s="211"/>
      <c r="O322" s="72"/>
      <c r="P322" s="72"/>
      <c r="Q322" s="72"/>
      <c r="R322" s="72"/>
      <c r="S322" s="72"/>
      <c r="T322" s="73"/>
      <c r="U322" s="35"/>
      <c r="V322" s="35"/>
      <c r="W322" s="35"/>
      <c r="X322" s="35"/>
      <c r="Y322" s="35"/>
      <c r="Z322" s="35"/>
      <c r="AA322" s="35"/>
      <c r="AB322" s="35"/>
      <c r="AC322" s="35"/>
      <c r="AD322" s="35"/>
      <c r="AE322" s="35"/>
      <c r="AT322" s="18" t="s">
        <v>167</v>
      </c>
      <c r="AU322" s="18" t="s">
        <v>86</v>
      </c>
    </row>
    <row r="323" spans="1:65" s="13" customFormat="1" ht="11.25">
      <c r="B323" s="212"/>
      <c r="C323" s="213"/>
      <c r="D323" s="207" t="s">
        <v>169</v>
      </c>
      <c r="E323" s="214" t="s">
        <v>1</v>
      </c>
      <c r="F323" s="215" t="s">
        <v>376</v>
      </c>
      <c r="G323" s="213"/>
      <c r="H323" s="214" t="s">
        <v>1</v>
      </c>
      <c r="I323" s="216"/>
      <c r="J323" s="213"/>
      <c r="K323" s="213"/>
      <c r="L323" s="217"/>
      <c r="M323" s="218"/>
      <c r="N323" s="219"/>
      <c r="O323" s="219"/>
      <c r="P323" s="219"/>
      <c r="Q323" s="219"/>
      <c r="R323" s="219"/>
      <c r="S323" s="219"/>
      <c r="T323" s="220"/>
      <c r="AT323" s="221" t="s">
        <v>169</v>
      </c>
      <c r="AU323" s="221" t="s">
        <v>86</v>
      </c>
      <c r="AV323" s="13" t="s">
        <v>84</v>
      </c>
      <c r="AW323" s="13" t="s">
        <v>33</v>
      </c>
      <c r="AX323" s="13" t="s">
        <v>76</v>
      </c>
      <c r="AY323" s="221" t="s">
        <v>160</v>
      </c>
    </row>
    <row r="324" spans="1:65" s="14" customFormat="1" ht="11.25">
      <c r="B324" s="222"/>
      <c r="C324" s="223"/>
      <c r="D324" s="207" t="s">
        <v>169</v>
      </c>
      <c r="E324" s="224" t="s">
        <v>1</v>
      </c>
      <c r="F324" s="225" t="s">
        <v>377</v>
      </c>
      <c r="G324" s="223"/>
      <c r="H324" s="226">
        <v>127.952</v>
      </c>
      <c r="I324" s="227"/>
      <c r="J324" s="223"/>
      <c r="K324" s="223"/>
      <c r="L324" s="228"/>
      <c r="M324" s="229"/>
      <c r="N324" s="230"/>
      <c r="O324" s="230"/>
      <c r="P324" s="230"/>
      <c r="Q324" s="230"/>
      <c r="R324" s="230"/>
      <c r="S324" s="230"/>
      <c r="T324" s="231"/>
      <c r="AT324" s="232" t="s">
        <v>169</v>
      </c>
      <c r="AU324" s="232" t="s">
        <v>86</v>
      </c>
      <c r="AV324" s="14" t="s">
        <v>86</v>
      </c>
      <c r="AW324" s="14" t="s">
        <v>33</v>
      </c>
      <c r="AX324" s="14" t="s">
        <v>76</v>
      </c>
      <c r="AY324" s="232" t="s">
        <v>160</v>
      </c>
    </row>
    <row r="325" spans="1:65" s="14" customFormat="1" ht="11.25">
      <c r="B325" s="222"/>
      <c r="C325" s="223"/>
      <c r="D325" s="207" t="s">
        <v>169</v>
      </c>
      <c r="E325" s="224" t="s">
        <v>1</v>
      </c>
      <c r="F325" s="225" t="s">
        <v>378</v>
      </c>
      <c r="G325" s="223"/>
      <c r="H325" s="226">
        <v>26.509</v>
      </c>
      <c r="I325" s="227"/>
      <c r="J325" s="223"/>
      <c r="K325" s="223"/>
      <c r="L325" s="228"/>
      <c r="M325" s="229"/>
      <c r="N325" s="230"/>
      <c r="O325" s="230"/>
      <c r="P325" s="230"/>
      <c r="Q325" s="230"/>
      <c r="R325" s="230"/>
      <c r="S325" s="230"/>
      <c r="T325" s="231"/>
      <c r="AT325" s="232" t="s">
        <v>169</v>
      </c>
      <c r="AU325" s="232" t="s">
        <v>86</v>
      </c>
      <c r="AV325" s="14" t="s">
        <v>86</v>
      </c>
      <c r="AW325" s="14" t="s">
        <v>33</v>
      </c>
      <c r="AX325" s="14" t="s">
        <v>76</v>
      </c>
      <c r="AY325" s="232" t="s">
        <v>160</v>
      </c>
    </row>
    <row r="326" spans="1:65" s="14" customFormat="1" ht="11.25">
      <c r="B326" s="222"/>
      <c r="C326" s="223"/>
      <c r="D326" s="207" t="s">
        <v>169</v>
      </c>
      <c r="E326" s="224" t="s">
        <v>1</v>
      </c>
      <c r="F326" s="225" t="s">
        <v>379</v>
      </c>
      <c r="G326" s="223"/>
      <c r="H326" s="226">
        <v>-19.148</v>
      </c>
      <c r="I326" s="227"/>
      <c r="J326" s="223"/>
      <c r="K326" s="223"/>
      <c r="L326" s="228"/>
      <c r="M326" s="229"/>
      <c r="N326" s="230"/>
      <c r="O326" s="230"/>
      <c r="P326" s="230"/>
      <c r="Q326" s="230"/>
      <c r="R326" s="230"/>
      <c r="S326" s="230"/>
      <c r="T326" s="231"/>
      <c r="AT326" s="232" t="s">
        <v>169</v>
      </c>
      <c r="AU326" s="232" t="s">
        <v>86</v>
      </c>
      <c r="AV326" s="14" t="s">
        <v>86</v>
      </c>
      <c r="AW326" s="14" t="s">
        <v>33</v>
      </c>
      <c r="AX326" s="14" t="s">
        <v>76</v>
      </c>
      <c r="AY326" s="232" t="s">
        <v>160</v>
      </c>
    </row>
    <row r="327" spans="1:65" s="14" customFormat="1" ht="11.25">
      <c r="B327" s="222"/>
      <c r="C327" s="223"/>
      <c r="D327" s="207" t="s">
        <v>169</v>
      </c>
      <c r="E327" s="224" t="s">
        <v>1</v>
      </c>
      <c r="F327" s="225" t="s">
        <v>380</v>
      </c>
      <c r="G327" s="223"/>
      <c r="H327" s="226">
        <v>-12.983000000000001</v>
      </c>
      <c r="I327" s="227"/>
      <c r="J327" s="223"/>
      <c r="K327" s="223"/>
      <c r="L327" s="228"/>
      <c r="M327" s="229"/>
      <c r="N327" s="230"/>
      <c r="O327" s="230"/>
      <c r="P327" s="230"/>
      <c r="Q327" s="230"/>
      <c r="R327" s="230"/>
      <c r="S327" s="230"/>
      <c r="T327" s="231"/>
      <c r="AT327" s="232" t="s">
        <v>169</v>
      </c>
      <c r="AU327" s="232" t="s">
        <v>86</v>
      </c>
      <c r="AV327" s="14" t="s">
        <v>86</v>
      </c>
      <c r="AW327" s="14" t="s">
        <v>33</v>
      </c>
      <c r="AX327" s="14" t="s">
        <v>76</v>
      </c>
      <c r="AY327" s="232" t="s">
        <v>160</v>
      </c>
    </row>
    <row r="328" spans="1:65" s="14" customFormat="1" ht="11.25">
      <c r="B328" s="222"/>
      <c r="C328" s="223"/>
      <c r="D328" s="207" t="s">
        <v>169</v>
      </c>
      <c r="E328" s="224" t="s">
        <v>1</v>
      </c>
      <c r="F328" s="225" t="s">
        <v>381</v>
      </c>
      <c r="G328" s="223"/>
      <c r="H328" s="226">
        <v>-10.868</v>
      </c>
      <c r="I328" s="227"/>
      <c r="J328" s="223"/>
      <c r="K328" s="223"/>
      <c r="L328" s="228"/>
      <c r="M328" s="229"/>
      <c r="N328" s="230"/>
      <c r="O328" s="230"/>
      <c r="P328" s="230"/>
      <c r="Q328" s="230"/>
      <c r="R328" s="230"/>
      <c r="S328" s="230"/>
      <c r="T328" s="231"/>
      <c r="AT328" s="232" t="s">
        <v>169</v>
      </c>
      <c r="AU328" s="232" t="s">
        <v>86</v>
      </c>
      <c r="AV328" s="14" t="s">
        <v>86</v>
      </c>
      <c r="AW328" s="14" t="s">
        <v>33</v>
      </c>
      <c r="AX328" s="14" t="s">
        <v>76</v>
      </c>
      <c r="AY328" s="232" t="s">
        <v>160</v>
      </c>
    </row>
    <row r="329" spans="1:65" s="14" customFormat="1" ht="11.25">
      <c r="B329" s="222"/>
      <c r="C329" s="223"/>
      <c r="D329" s="207" t="s">
        <v>169</v>
      </c>
      <c r="E329" s="224" t="s">
        <v>1</v>
      </c>
      <c r="F329" s="225" t="s">
        <v>382</v>
      </c>
      <c r="G329" s="223"/>
      <c r="H329" s="226">
        <v>-8.6649999999999991</v>
      </c>
      <c r="I329" s="227"/>
      <c r="J329" s="223"/>
      <c r="K329" s="223"/>
      <c r="L329" s="228"/>
      <c r="M329" s="229"/>
      <c r="N329" s="230"/>
      <c r="O329" s="230"/>
      <c r="P329" s="230"/>
      <c r="Q329" s="230"/>
      <c r="R329" s="230"/>
      <c r="S329" s="230"/>
      <c r="T329" s="231"/>
      <c r="AT329" s="232" t="s">
        <v>169</v>
      </c>
      <c r="AU329" s="232" t="s">
        <v>86</v>
      </c>
      <c r="AV329" s="14" t="s">
        <v>86</v>
      </c>
      <c r="AW329" s="14" t="s">
        <v>33</v>
      </c>
      <c r="AX329" s="14" t="s">
        <v>76</v>
      </c>
      <c r="AY329" s="232" t="s">
        <v>160</v>
      </c>
    </row>
    <row r="330" spans="1:65" s="14" customFormat="1" ht="11.25">
      <c r="B330" s="222"/>
      <c r="C330" s="223"/>
      <c r="D330" s="207" t="s">
        <v>169</v>
      </c>
      <c r="E330" s="224" t="s">
        <v>1</v>
      </c>
      <c r="F330" s="225" t="s">
        <v>383</v>
      </c>
      <c r="G330" s="223"/>
      <c r="H330" s="226">
        <v>-6.9749999999999996</v>
      </c>
      <c r="I330" s="227"/>
      <c r="J330" s="223"/>
      <c r="K330" s="223"/>
      <c r="L330" s="228"/>
      <c r="M330" s="229"/>
      <c r="N330" s="230"/>
      <c r="O330" s="230"/>
      <c r="P330" s="230"/>
      <c r="Q330" s="230"/>
      <c r="R330" s="230"/>
      <c r="S330" s="230"/>
      <c r="T330" s="231"/>
      <c r="AT330" s="232" t="s">
        <v>169</v>
      </c>
      <c r="AU330" s="232" t="s">
        <v>86</v>
      </c>
      <c r="AV330" s="14" t="s">
        <v>86</v>
      </c>
      <c r="AW330" s="14" t="s">
        <v>33</v>
      </c>
      <c r="AX330" s="14" t="s">
        <v>76</v>
      </c>
      <c r="AY330" s="232" t="s">
        <v>160</v>
      </c>
    </row>
    <row r="331" spans="1:65" s="13" customFormat="1" ht="11.25">
      <c r="B331" s="212"/>
      <c r="C331" s="213"/>
      <c r="D331" s="207" t="s">
        <v>169</v>
      </c>
      <c r="E331" s="214" t="s">
        <v>1</v>
      </c>
      <c r="F331" s="215" t="s">
        <v>384</v>
      </c>
      <c r="G331" s="213"/>
      <c r="H331" s="214" t="s">
        <v>1</v>
      </c>
      <c r="I331" s="216"/>
      <c r="J331" s="213"/>
      <c r="K331" s="213"/>
      <c r="L331" s="217"/>
      <c r="M331" s="218"/>
      <c r="N331" s="219"/>
      <c r="O331" s="219"/>
      <c r="P331" s="219"/>
      <c r="Q331" s="219"/>
      <c r="R331" s="219"/>
      <c r="S331" s="219"/>
      <c r="T331" s="220"/>
      <c r="AT331" s="221" t="s">
        <v>169</v>
      </c>
      <c r="AU331" s="221" t="s">
        <v>86</v>
      </c>
      <c r="AV331" s="13" t="s">
        <v>84</v>
      </c>
      <c r="AW331" s="13" t="s">
        <v>33</v>
      </c>
      <c r="AX331" s="13" t="s">
        <v>76</v>
      </c>
      <c r="AY331" s="221" t="s">
        <v>160</v>
      </c>
    </row>
    <row r="332" spans="1:65" s="14" customFormat="1" ht="11.25">
      <c r="B332" s="222"/>
      <c r="C332" s="223"/>
      <c r="D332" s="207" t="s">
        <v>169</v>
      </c>
      <c r="E332" s="224" t="s">
        <v>1</v>
      </c>
      <c r="F332" s="225" t="s">
        <v>385</v>
      </c>
      <c r="G332" s="223"/>
      <c r="H332" s="226">
        <v>2.5110000000000001</v>
      </c>
      <c r="I332" s="227"/>
      <c r="J332" s="223"/>
      <c r="K332" s="223"/>
      <c r="L332" s="228"/>
      <c r="M332" s="229"/>
      <c r="N332" s="230"/>
      <c r="O332" s="230"/>
      <c r="P332" s="230"/>
      <c r="Q332" s="230"/>
      <c r="R332" s="230"/>
      <c r="S332" s="230"/>
      <c r="T332" s="231"/>
      <c r="AT332" s="232" t="s">
        <v>169</v>
      </c>
      <c r="AU332" s="232" t="s">
        <v>86</v>
      </c>
      <c r="AV332" s="14" t="s">
        <v>86</v>
      </c>
      <c r="AW332" s="14" t="s">
        <v>33</v>
      </c>
      <c r="AX332" s="14" t="s">
        <v>76</v>
      </c>
      <c r="AY332" s="232" t="s">
        <v>160</v>
      </c>
    </row>
    <row r="333" spans="1:65" s="15" customFormat="1" ht="11.25">
      <c r="B333" s="233"/>
      <c r="C333" s="234"/>
      <c r="D333" s="207" t="s">
        <v>169</v>
      </c>
      <c r="E333" s="235" t="s">
        <v>1</v>
      </c>
      <c r="F333" s="236" t="s">
        <v>172</v>
      </c>
      <c r="G333" s="234"/>
      <c r="H333" s="237">
        <v>98.332999999999998</v>
      </c>
      <c r="I333" s="238"/>
      <c r="J333" s="234"/>
      <c r="K333" s="234"/>
      <c r="L333" s="239"/>
      <c r="M333" s="240"/>
      <c r="N333" s="241"/>
      <c r="O333" s="241"/>
      <c r="P333" s="241"/>
      <c r="Q333" s="241"/>
      <c r="R333" s="241"/>
      <c r="S333" s="241"/>
      <c r="T333" s="242"/>
      <c r="AT333" s="243" t="s">
        <v>169</v>
      </c>
      <c r="AU333" s="243" t="s">
        <v>86</v>
      </c>
      <c r="AV333" s="15" t="s">
        <v>166</v>
      </c>
      <c r="AW333" s="15" t="s">
        <v>33</v>
      </c>
      <c r="AX333" s="15" t="s">
        <v>84</v>
      </c>
      <c r="AY333" s="243" t="s">
        <v>160</v>
      </c>
    </row>
    <row r="334" spans="1:65" s="2" customFormat="1" ht="44.25" customHeight="1">
      <c r="A334" s="35"/>
      <c r="B334" s="36"/>
      <c r="C334" s="193" t="s">
        <v>386</v>
      </c>
      <c r="D334" s="193" t="s">
        <v>162</v>
      </c>
      <c r="E334" s="194" t="s">
        <v>387</v>
      </c>
      <c r="F334" s="195" t="s">
        <v>388</v>
      </c>
      <c r="G334" s="196" t="s">
        <v>165</v>
      </c>
      <c r="H334" s="197">
        <v>13.010999999999999</v>
      </c>
      <c r="I334" s="198"/>
      <c r="J334" s="199">
        <f>ROUND(I334*H334,2)</f>
        <v>0</v>
      </c>
      <c r="K334" s="200"/>
      <c r="L334" s="40"/>
      <c r="M334" s="201" t="s">
        <v>1</v>
      </c>
      <c r="N334" s="202" t="s">
        <v>41</v>
      </c>
      <c r="O334" s="72"/>
      <c r="P334" s="203">
        <f>O334*H334</f>
        <v>0</v>
      </c>
      <c r="Q334" s="203">
        <v>0</v>
      </c>
      <c r="R334" s="203">
        <f>Q334*H334</f>
        <v>0</v>
      </c>
      <c r="S334" s="203">
        <v>0</v>
      </c>
      <c r="T334" s="204">
        <f>S334*H334</f>
        <v>0</v>
      </c>
      <c r="U334" s="35"/>
      <c r="V334" s="35"/>
      <c r="W334" s="35"/>
      <c r="X334" s="35"/>
      <c r="Y334" s="35"/>
      <c r="Z334" s="35"/>
      <c r="AA334" s="35"/>
      <c r="AB334" s="35"/>
      <c r="AC334" s="35"/>
      <c r="AD334" s="35"/>
      <c r="AE334" s="35"/>
      <c r="AR334" s="205" t="s">
        <v>166</v>
      </c>
      <c r="AT334" s="205" t="s">
        <v>162</v>
      </c>
      <c r="AU334" s="205" t="s">
        <v>86</v>
      </c>
      <c r="AY334" s="18" t="s">
        <v>160</v>
      </c>
      <c r="BE334" s="206">
        <f>IF(N334="základní",J334,0)</f>
        <v>0</v>
      </c>
      <c r="BF334" s="206">
        <f>IF(N334="snížená",J334,0)</f>
        <v>0</v>
      </c>
      <c r="BG334" s="206">
        <f>IF(N334="zákl. přenesená",J334,0)</f>
        <v>0</v>
      </c>
      <c r="BH334" s="206">
        <f>IF(N334="sníž. přenesená",J334,0)</f>
        <v>0</v>
      </c>
      <c r="BI334" s="206">
        <f>IF(N334="nulová",J334,0)</f>
        <v>0</v>
      </c>
      <c r="BJ334" s="18" t="s">
        <v>84</v>
      </c>
      <c r="BK334" s="206">
        <f>ROUND(I334*H334,2)</f>
        <v>0</v>
      </c>
      <c r="BL334" s="18" t="s">
        <v>166</v>
      </c>
      <c r="BM334" s="205" t="s">
        <v>389</v>
      </c>
    </row>
    <row r="335" spans="1:65" s="2" customFormat="1" ht="39">
      <c r="A335" s="35"/>
      <c r="B335" s="36"/>
      <c r="C335" s="37"/>
      <c r="D335" s="207" t="s">
        <v>167</v>
      </c>
      <c r="E335" s="37"/>
      <c r="F335" s="208" t="s">
        <v>390</v>
      </c>
      <c r="G335" s="37"/>
      <c r="H335" s="37"/>
      <c r="I335" s="209"/>
      <c r="J335" s="37"/>
      <c r="K335" s="37"/>
      <c r="L335" s="40"/>
      <c r="M335" s="210"/>
      <c r="N335" s="211"/>
      <c r="O335" s="72"/>
      <c r="P335" s="72"/>
      <c r="Q335" s="72"/>
      <c r="R335" s="72"/>
      <c r="S335" s="72"/>
      <c r="T335" s="73"/>
      <c r="U335" s="35"/>
      <c r="V335" s="35"/>
      <c r="W335" s="35"/>
      <c r="X335" s="35"/>
      <c r="Y335" s="35"/>
      <c r="Z335" s="35"/>
      <c r="AA335" s="35"/>
      <c r="AB335" s="35"/>
      <c r="AC335" s="35"/>
      <c r="AD335" s="35"/>
      <c r="AE335" s="35"/>
      <c r="AT335" s="18" t="s">
        <v>167</v>
      </c>
      <c r="AU335" s="18" t="s">
        <v>86</v>
      </c>
    </row>
    <row r="336" spans="1:65" s="13" customFormat="1" ht="11.25">
      <c r="B336" s="212"/>
      <c r="C336" s="213"/>
      <c r="D336" s="207" t="s">
        <v>169</v>
      </c>
      <c r="E336" s="214" t="s">
        <v>1</v>
      </c>
      <c r="F336" s="215" t="s">
        <v>384</v>
      </c>
      <c r="G336" s="213"/>
      <c r="H336" s="214" t="s">
        <v>1</v>
      </c>
      <c r="I336" s="216"/>
      <c r="J336" s="213"/>
      <c r="K336" s="213"/>
      <c r="L336" s="217"/>
      <c r="M336" s="218"/>
      <c r="N336" s="219"/>
      <c r="O336" s="219"/>
      <c r="P336" s="219"/>
      <c r="Q336" s="219"/>
      <c r="R336" s="219"/>
      <c r="S336" s="219"/>
      <c r="T336" s="220"/>
      <c r="AT336" s="221" t="s">
        <v>169</v>
      </c>
      <c r="AU336" s="221" t="s">
        <v>86</v>
      </c>
      <c r="AV336" s="13" t="s">
        <v>84</v>
      </c>
      <c r="AW336" s="13" t="s">
        <v>33</v>
      </c>
      <c r="AX336" s="13" t="s">
        <v>76</v>
      </c>
      <c r="AY336" s="221" t="s">
        <v>160</v>
      </c>
    </row>
    <row r="337" spans="1:65" s="14" customFormat="1" ht="11.25">
      <c r="B337" s="222"/>
      <c r="C337" s="223"/>
      <c r="D337" s="207" t="s">
        <v>169</v>
      </c>
      <c r="E337" s="224" t="s">
        <v>1</v>
      </c>
      <c r="F337" s="225" t="s">
        <v>391</v>
      </c>
      <c r="G337" s="223"/>
      <c r="H337" s="226">
        <v>13.010999999999999</v>
      </c>
      <c r="I337" s="227"/>
      <c r="J337" s="223"/>
      <c r="K337" s="223"/>
      <c r="L337" s="228"/>
      <c r="M337" s="229"/>
      <c r="N337" s="230"/>
      <c r="O337" s="230"/>
      <c r="P337" s="230"/>
      <c r="Q337" s="230"/>
      <c r="R337" s="230"/>
      <c r="S337" s="230"/>
      <c r="T337" s="231"/>
      <c r="AT337" s="232" t="s">
        <v>169</v>
      </c>
      <c r="AU337" s="232" t="s">
        <v>86</v>
      </c>
      <c r="AV337" s="14" t="s">
        <v>86</v>
      </c>
      <c r="AW337" s="14" t="s">
        <v>33</v>
      </c>
      <c r="AX337" s="14" t="s">
        <v>76</v>
      </c>
      <c r="AY337" s="232" t="s">
        <v>160</v>
      </c>
    </row>
    <row r="338" spans="1:65" s="15" customFormat="1" ht="11.25">
      <c r="B338" s="233"/>
      <c r="C338" s="234"/>
      <c r="D338" s="207" t="s">
        <v>169</v>
      </c>
      <c r="E338" s="235" t="s">
        <v>1</v>
      </c>
      <c r="F338" s="236" t="s">
        <v>172</v>
      </c>
      <c r="G338" s="234"/>
      <c r="H338" s="237">
        <v>13.010999999999999</v>
      </c>
      <c r="I338" s="238"/>
      <c r="J338" s="234"/>
      <c r="K338" s="234"/>
      <c r="L338" s="239"/>
      <c r="M338" s="240"/>
      <c r="N338" s="241"/>
      <c r="O338" s="241"/>
      <c r="P338" s="241"/>
      <c r="Q338" s="241"/>
      <c r="R338" s="241"/>
      <c r="S338" s="241"/>
      <c r="T338" s="242"/>
      <c r="AT338" s="243" t="s">
        <v>169</v>
      </c>
      <c r="AU338" s="243" t="s">
        <v>86</v>
      </c>
      <c r="AV338" s="15" t="s">
        <v>166</v>
      </c>
      <c r="AW338" s="15" t="s">
        <v>33</v>
      </c>
      <c r="AX338" s="15" t="s">
        <v>84</v>
      </c>
      <c r="AY338" s="243" t="s">
        <v>160</v>
      </c>
    </row>
    <row r="339" spans="1:65" s="2" customFormat="1" ht="24.2" customHeight="1">
      <c r="A339" s="35"/>
      <c r="B339" s="36"/>
      <c r="C339" s="193" t="s">
        <v>262</v>
      </c>
      <c r="D339" s="193" t="s">
        <v>162</v>
      </c>
      <c r="E339" s="194" t="s">
        <v>392</v>
      </c>
      <c r="F339" s="195" t="s">
        <v>393</v>
      </c>
      <c r="G339" s="196" t="s">
        <v>181</v>
      </c>
      <c r="H339" s="197">
        <v>86.4</v>
      </c>
      <c r="I339" s="198"/>
      <c r="J339" s="199">
        <f>ROUND(I339*H339,2)</f>
        <v>0</v>
      </c>
      <c r="K339" s="200"/>
      <c r="L339" s="40"/>
      <c r="M339" s="201" t="s">
        <v>1</v>
      </c>
      <c r="N339" s="202" t="s">
        <v>41</v>
      </c>
      <c r="O339" s="72"/>
      <c r="P339" s="203">
        <f>O339*H339</f>
        <v>0</v>
      </c>
      <c r="Q339" s="203">
        <v>0</v>
      </c>
      <c r="R339" s="203">
        <f>Q339*H339</f>
        <v>0</v>
      </c>
      <c r="S339" s="203">
        <v>0</v>
      </c>
      <c r="T339" s="204">
        <f>S339*H339</f>
        <v>0</v>
      </c>
      <c r="U339" s="35"/>
      <c r="V339" s="35"/>
      <c r="W339" s="35"/>
      <c r="X339" s="35"/>
      <c r="Y339" s="35"/>
      <c r="Z339" s="35"/>
      <c r="AA339" s="35"/>
      <c r="AB339" s="35"/>
      <c r="AC339" s="35"/>
      <c r="AD339" s="35"/>
      <c r="AE339" s="35"/>
      <c r="AR339" s="205" t="s">
        <v>166</v>
      </c>
      <c r="AT339" s="205" t="s">
        <v>162</v>
      </c>
      <c r="AU339" s="205" t="s">
        <v>86</v>
      </c>
      <c r="AY339" s="18" t="s">
        <v>160</v>
      </c>
      <c r="BE339" s="206">
        <f>IF(N339="základní",J339,0)</f>
        <v>0</v>
      </c>
      <c r="BF339" s="206">
        <f>IF(N339="snížená",J339,0)</f>
        <v>0</v>
      </c>
      <c r="BG339" s="206">
        <f>IF(N339="zákl. přenesená",J339,0)</f>
        <v>0</v>
      </c>
      <c r="BH339" s="206">
        <f>IF(N339="sníž. přenesená",J339,0)</f>
        <v>0</v>
      </c>
      <c r="BI339" s="206">
        <f>IF(N339="nulová",J339,0)</f>
        <v>0</v>
      </c>
      <c r="BJ339" s="18" t="s">
        <v>84</v>
      </c>
      <c r="BK339" s="206">
        <f>ROUND(I339*H339,2)</f>
        <v>0</v>
      </c>
      <c r="BL339" s="18" t="s">
        <v>166</v>
      </c>
      <c r="BM339" s="205" t="s">
        <v>394</v>
      </c>
    </row>
    <row r="340" spans="1:65" s="2" customFormat="1" ht="19.5">
      <c r="A340" s="35"/>
      <c r="B340" s="36"/>
      <c r="C340" s="37"/>
      <c r="D340" s="207" t="s">
        <v>167</v>
      </c>
      <c r="E340" s="37"/>
      <c r="F340" s="208" t="s">
        <v>395</v>
      </c>
      <c r="G340" s="37"/>
      <c r="H340" s="37"/>
      <c r="I340" s="209"/>
      <c r="J340" s="37"/>
      <c r="K340" s="37"/>
      <c r="L340" s="40"/>
      <c r="M340" s="210"/>
      <c r="N340" s="211"/>
      <c r="O340" s="72"/>
      <c r="P340" s="72"/>
      <c r="Q340" s="72"/>
      <c r="R340" s="72"/>
      <c r="S340" s="72"/>
      <c r="T340" s="73"/>
      <c r="U340" s="35"/>
      <c r="V340" s="35"/>
      <c r="W340" s="35"/>
      <c r="X340" s="35"/>
      <c r="Y340" s="35"/>
      <c r="Z340" s="35"/>
      <c r="AA340" s="35"/>
      <c r="AB340" s="35"/>
      <c r="AC340" s="35"/>
      <c r="AD340" s="35"/>
      <c r="AE340" s="35"/>
      <c r="AT340" s="18" t="s">
        <v>167</v>
      </c>
      <c r="AU340" s="18" t="s">
        <v>86</v>
      </c>
    </row>
    <row r="341" spans="1:65" s="13" customFormat="1" ht="11.25">
      <c r="B341" s="212"/>
      <c r="C341" s="213"/>
      <c r="D341" s="207" t="s">
        <v>169</v>
      </c>
      <c r="E341" s="214" t="s">
        <v>1</v>
      </c>
      <c r="F341" s="215" t="s">
        <v>396</v>
      </c>
      <c r="G341" s="213"/>
      <c r="H341" s="214" t="s">
        <v>1</v>
      </c>
      <c r="I341" s="216"/>
      <c r="J341" s="213"/>
      <c r="K341" s="213"/>
      <c r="L341" s="217"/>
      <c r="M341" s="218"/>
      <c r="N341" s="219"/>
      <c r="O341" s="219"/>
      <c r="P341" s="219"/>
      <c r="Q341" s="219"/>
      <c r="R341" s="219"/>
      <c r="S341" s="219"/>
      <c r="T341" s="220"/>
      <c r="AT341" s="221" t="s">
        <v>169</v>
      </c>
      <c r="AU341" s="221" t="s">
        <v>86</v>
      </c>
      <c r="AV341" s="13" t="s">
        <v>84</v>
      </c>
      <c r="AW341" s="13" t="s">
        <v>33</v>
      </c>
      <c r="AX341" s="13" t="s">
        <v>76</v>
      </c>
      <c r="AY341" s="221" t="s">
        <v>160</v>
      </c>
    </row>
    <row r="342" spans="1:65" s="14" customFormat="1" ht="11.25">
      <c r="B342" s="222"/>
      <c r="C342" s="223"/>
      <c r="D342" s="207" t="s">
        <v>169</v>
      </c>
      <c r="E342" s="224" t="s">
        <v>1</v>
      </c>
      <c r="F342" s="225" t="s">
        <v>397</v>
      </c>
      <c r="G342" s="223"/>
      <c r="H342" s="226">
        <v>28.45</v>
      </c>
      <c r="I342" s="227"/>
      <c r="J342" s="223"/>
      <c r="K342" s="223"/>
      <c r="L342" s="228"/>
      <c r="M342" s="229"/>
      <c r="N342" s="230"/>
      <c r="O342" s="230"/>
      <c r="P342" s="230"/>
      <c r="Q342" s="230"/>
      <c r="R342" s="230"/>
      <c r="S342" s="230"/>
      <c r="T342" s="231"/>
      <c r="AT342" s="232" t="s">
        <v>169</v>
      </c>
      <c r="AU342" s="232" t="s">
        <v>86</v>
      </c>
      <c r="AV342" s="14" t="s">
        <v>86</v>
      </c>
      <c r="AW342" s="14" t="s">
        <v>33</v>
      </c>
      <c r="AX342" s="14" t="s">
        <v>76</v>
      </c>
      <c r="AY342" s="232" t="s">
        <v>160</v>
      </c>
    </row>
    <row r="343" spans="1:65" s="14" customFormat="1" ht="11.25">
      <c r="B343" s="222"/>
      <c r="C343" s="223"/>
      <c r="D343" s="207" t="s">
        <v>169</v>
      </c>
      <c r="E343" s="224" t="s">
        <v>1</v>
      </c>
      <c r="F343" s="225" t="s">
        <v>398</v>
      </c>
      <c r="G343" s="223"/>
      <c r="H343" s="226">
        <v>35.340000000000003</v>
      </c>
      <c r="I343" s="227"/>
      <c r="J343" s="223"/>
      <c r="K343" s="223"/>
      <c r="L343" s="228"/>
      <c r="M343" s="229"/>
      <c r="N343" s="230"/>
      <c r="O343" s="230"/>
      <c r="P343" s="230"/>
      <c r="Q343" s="230"/>
      <c r="R343" s="230"/>
      <c r="S343" s="230"/>
      <c r="T343" s="231"/>
      <c r="AT343" s="232" t="s">
        <v>169</v>
      </c>
      <c r="AU343" s="232" t="s">
        <v>86</v>
      </c>
      <c r="AV343" s="14" t="s">
        <v>86</v>
      </c>
      <c r="AW343" s="14" t="s">
        <v>33</v>
      </c>
      <c r="AX343" s="14" t="s">
        <v>76</v>
      </c>
      <c r="AY343" s="232" t="s">
        <v>160</v>
      </c>
    </row>
    <row r="344" spans="1:65" s="14" customFormat="1" ht="11.25">
      <c r="B344" s="222"/>
      <c r="C344" s="223"/>
      <c r="D344" s="207" t="s">
        <v>169</v>
      </c>
      <c r="E344" s="224" t="s">
        <v>1</v>
      </c>
      <c r="F344" s="225" t="s">
        <v>399</v>
      </c>
      <c r="G344" s="223"/>
      <c r="H344" s="226">
        <v>22.61</v>
      </c>
      <c r="I344" s="227"/>
      <c r="J344" s="223"/>
      <c r="K344" s="223"/>
      <c r="L344" s="228"/>
      <c r="M344" s="229"/>
      <c r="N344" s="230"/>
      <c r="O344" s="230"/>
      <c r="P344" s="230"/>
      <c r="Q344" s="230"/>
      <c r="R344" s="230"/>
      <c r="S344" s="230"/>
      <c r="T344" s="231"/>
      <c r="AT344" s="232" t="s">
        <v>169</v>
      </c>
      <c r="AU344" s="232" t="s">
        <v>86</v>
      </c>
      <c r="AV344" s="14" t="s">
        <v>86</v>
      </c>
      <c r="AW344" s="14" t="s">
        <v>33</v>
      </c>
      <c r="AX344" s="14" t="s">
        <v>76</v>
      </c>
      <c r="AY344" s="232" t="s">
        <v>160</v>
      </c>
    </row>
    <row r="345" spans="1:65" s="15" customFormat="1" ht="11.25">
      <c r="B345" s="233"/>
      <c r="C345" s="234"/>
      <c r="D345" s="207" t="s">
        <v>169</v>
      </c>
      <c r="E345" s="235" t="s">
        <v>1</v>
      </c>
      <c r="F345" s="236" t="s">
        <v>172</v>
      </c>
      <c r="G345" s="234"/>
      <c r="H345" s="237">
        <v>86.4</v>
      </c>
      <c r="I345" s="238"/>
      <c r="J345" s="234"/>
      <c r="K345" s="234"/>
      <c r="L345" s="239"/>
      <c r="M345" s="240"/>
      <c r="N345" s="241"/>
      <c r="O345" s="241"/>
      <c r="P345" s="241"/>
      <c r="Q345" s="241"/>
      <c r="R345" s="241"/>
      <c r="S345" s="241"/>
      <c r="T345" s="242"/>
      <c r="AT345" s="243" t="s">
        <v>169</v>
      </c>
      <c r="AU345" s="243" t="s">
        <v>86</v>
      </c>
      <c r="AV345" s="15" t="s">
        <v>166</v>
      </c>
      <c r="AW345" s="15" t="s">
        <v>33</v>
      </c>
      <c r="AX345" s="15" t="s">
        <v>84</v>
      </c>
      <c r="AY345" s="243" t="s">
        <v>160</v>
      </c>
    </row>
    <row r="346" spans="1:65" s="2" customFormat="1" ht="21.75" customHeight="1">
      <c r="A346" s="35"/>
      <c r="B346" s="36"/>
      <c r="C346" s="193" t="s">
        <v>400</v>
      </c>
      <c r="D346" s="193" t="s">
        <v>162</v>
      </c>
      <c r="E346" s="194" t="s">
        <v>401</v>
      </c>
      <c r="F346" s="195" t="s">
        <v>402</v>
      </c>
      <c r="G346" s="196" t="s">
        <v>312</v>
      </c>
      <c r="H346" s="197">
        <v>4</v>
      </c>
      <c r="I346" s="198"/>
      <c r="J346" s="199">
        <f>ROUND(I346*H346,2)</f>
        <v>0</v>
      </c>
      <c r="K346" s="200"/>
      <c r="L346" s="40"/>
      <c r="M346" s="201" t="s">
        <v>1</v>
      </c>
      <c r="N346" s="202" t="s">
        <v>41</v>
      </c>
      <c r="O346" s="72"/>
      <c r="P346" s="203">
        <f>O346*H346</f>
        <v>0</v>
      </c>
      <c r="Q346" s="203">
        <v>0</v>
      </c>
      <c r="R346" s="203">
        <f>Q346*H346</f>
        <v>0</v>
      </c>
      <c r="S346" s="203">
        <v>0</v>
      </c>
      <c r="T346" s="204">
        <f>S346*H346</f>
        <v>0</v>
      </c>
      <c r="U346" s="35"/>
      <c r="V346" s="35"/>
      <c r="W346" s="35"/>
      <c r="X346" s="35"/>
      <c r="Y346" s="35"/>
      <c r="Z346" s="35"/>
      <c r="AA346" s="35"/>
      <c r="AB346" s="35"/>
      <c r="AC346" s="35"/>
      <c r="AD346" s="35"/>
      <c r="AE346" s="35"/>
      <c r="AR346" s="205" t="s">
        <v>166</v>
      </c>
      <c r="AT346" s="205" t="s">
        <v>162</v>
      </c>
      <c r="AU346" s="205" t="s">
        <v>86</v>
      </c>
      <c r="AY346" s="18" t="s">
        <v>160</v>
      </c>
      <c r="BE346" s="206">
        <f>IF(N346="základní",J346,0)</f>
        <v>0</v>
      </c>
      <c r="BF346" s="206">
        <f>IF(N346="snížená",J346,0)</f>
        <v>0</v>
      </c>
      <c r="BG346" s="206">
        <f>IF(N346="zákl. přenesená",J346,0)</f>
        <v>0</v>
      </c>
      <c r="BH346" s="206">
        <f>IF(N346="sníž. přenesená",J346,0)</f>
        <v>0</v>
      </c>
      <c r="BI346" s="206">
        <f>IF(N346="nulová",J346,0)</f>
        <v>0</v>
      </c>
      <c r="BJ346" s="18" t="s">
        <v>84</v>
      </c>
      <c r="BK346" s="206">
        <f>ROUND(I346*H346,2)</f>
        <v>0</v>
      </c>
      <c r="BL346" s="18" t="s">
        <v>166</v>
      </c>
      <c r="BM346" s="205" t="s">
        <v>403</v>
      </c>
    </row>
    <row r="347" spans="1:65" s="2" customFormat="1" ht="19.5">
      <c r="A347" s="35"/>
      <c r="B347" s="36"/>
      <c r="C347" s="37"/>
      <c r="D347" s="207" t="s">
        <v>167</v>
      </c>
      <c r="E347" s="37"/>
      <c r="F347" s="208" t="s">
        <v>404</v>
      </c>
      <c r="G347" s="37"/>
      <c r="H347" s="37"/>
      <c r="I347" s="209"/>
      <c r="J347" s="37"/>
      <c r="K347" s="37"/>
      <c r="L347" s="40"/>
      <c r="M347" s="210"/>
      <c r="N347" s="211"/>
      <c r="O347" s="72"/>
      <c r="P347" s="72"/>
      <c r="Q347" s="72"/>
      <c r="R347" s="72"/>
      <c r="S347" s="72"/>
      <c r="T347" s="73"/>
      <c r="U347" s="35"/>
      <c r="V347" s="35"/>
      <c r="W347" s="35"/>
      <c r="X347" s="35"/>
      <c r="Y347" s="35"/>
      <c r="Z347" s="35"/>
      <c r="AA347" s="35"/>
      <c r="AB347" s="35"/>
      <c r="AC347" s="35"/>
      <c r="AD347" s="35"/>
      <c r="AE347" s="35"/>
      <c r="AT347" s="18" t="s">
        <v>167</v>
      </c>
      <c r="AU347" s="18" t="s">
        <v>86</v>
      </c>
    </row>
    <row r="348" spans="1:65" s="13" customFormat="1" ht="11.25">
      <c r="B348" s="212"/>
      <c r="C348" s="213"/>
      <c r="D348" s="207" t="s">
        <v>169</v>
      </c>
      <c r="E348" s="214" t="s">
        <v>1</v>
      </c>
      <c r="F348" s="215" t="s">
        <v>405</v>
      </c>
      <c r="G348" s="213"/>
      <c r="H348" s="214" t="s">
        <v>1</v>
      </c>
      <c r="I348" s="216"/>
      <c r="J348" s="213"/>
      <c r="K348" s="213"/>
      <c r="L348" s="217"/>
      <c r="M348" s="218"/>
      <c r="N348" s="219"/>
      <c r="O348" s="219"/>
      <c r="P348" s="219"/>
      <c r="Q348" s="219"/>
      <c r="R348" s="219"/>
      <c r="S348" s="219"/>
      <c r="T348" s="220"/>
      <c r="AT348" s="221" t="s">
        <v>169</v>
      </c>
      <c r="AU348" s="221" t="s">
        <v>86</v>
      </c>
      <c r="AV348" s="13" t="s">
        <v>84</v>
      </c>
      <c r="AW348" s="13" t="s">
        <v>33</v>
      </c>
      <c r="AX348" s="13" t="s">
        <v>76</v>
      </c>
      <c r="AY348" s="221" t="s">
        <v>160</v>
      </c>
    </row>
    <row r="349" spans="1:65" s="14" customFormat="1" ht="11.25">
      <c r="B349" s="222"/>
      <c r="C349" s="223"/>
      <c r="D349" s="207" t="s">
        <v>169</v>
      </c>
      <c r="E349" s="224" t="s">
        <v>1</v>
      </c>
      <c r="F349" s="225" t="s">
        <v>406</v>
      </c>
      <c r="G349" s="223"/>
      <c r="H349" s="226">
        <v>4</v>
      </c>
      <c r="I349" s="227"/>
      <c r="J349" s="223"/>
      <c r="K349" s="223"/>
      <c r="L349" s="228"/>
      <c r="M349" s="229"/>
      <c r="N349" s="230"/>
      <c r="O349" s="230"/>
      <c r="P349" s="230"/>
      <c r="Q349" s="230"/>
      <c r="R349" s="230"/>
      <c r="S349" s="230"/>
      <c r="T349" s="231"/>
      <c r="AT349" s="232" t="s">
        <v>169</v>
      </c>
      <c r="AU349" s="232" t="s">
        <v>86</v>
      </c>
      <c r="AV349" s="14" t="s">
        <v>86</v>
      </c>
      <c r="AW349" s="14" t="s">
        <v>33</v>
      </c>
      <c r="AX349" s="14" t="s">
        <v>76</v>
      </c>
      <c r="AY349" s="232" t="s">
        <v>160</v>
      </c>
    </row>
    <row r="350" spans="1:65" s="15" customFormat="1" ht="11.25">
      <c r="B350" s="233"/>
      <c r="C350" s="234"/>
      <c r="D350" s="207" t="s">
        <v>169</v>
      </c>
      <c r="E350" s="235" t="s">
        <v>1</v>
      </c>
      <c r="F350" s="236" t="s">
        <v>172</v>
      </c>
      <c r="G350" s="234"/>
      <c r="H350" s="237">
        <v>4</v>
      </c>
      <c r="I350" s="238"/>
      <c r="J350" s="234"/>
      <c r="K350" s="234"/>
      <c r="L350" s="239"/>
      <c r="M350" s="240"/>
      <c r="N350" s="241"/>
      <c r="O350" s="241"/>
      <c r="P350" s="241"/>
      <c r="Q350" s="241"/>
      <c r="R350" s="241"/>
      <c r="S350" s="241"/>
      <c r="T350" s="242"/>
      <c r="AT350" s="243" t="s">
        <v>169</v>
      </c>
      <c r="AU350" s="243" t="s">
        <v>86</v>
      </c>
      <c r="AV350" s="15" t="s">
        <v>166</v>
      </c>
      <c r="AW350" s="15" t="s">
        <v>33</v>
      </c>
      <c r="AX350" s="15" t="s">
        <v>84</v>
      </c>
      <c r="AY350" s="243" t="s">
        <v>160</v>
      </c>
    </row>
    <row r="351" spans="1:65" s="2" customFormat="1" ht="21.75" customHeight="1">
      <c r="A351" s="35"/>
      <c r="B351" s="36"/>
      <c r="C351" s="193" t="s">
        <v>274</v>
      </c>
      <c r="D351" s="193" t="s">
        <v>162</v>
      </c>
      <c r="E351" s="194" t="s">
        <v>407</v>
      </c>
      <c r="F351" s="195" t="s">
        <v>408</v>
      </c>
      <c r="G351" s="196" t="s">
        <v>312</v>
      </c>
      <c r="H351" s="197">
        <v>4</v>
      </c>
      <c r="I351" s="198"/>
      <c r="J351" s="199">
        <f>ROUND(I351*H351,2)</f>
        <v>0</v>
      </c>
      <c r="K351" s="200"/>
      <c r="L351" s="40"/>
      <c r="M351" s="201" t="s">
        <v>1</v>
      </c>
      <c r="N351" s="202" t="s">
        <v>41</v>
      </c>
      <c r="O351" s="72"/>
      <c r="P351" s="203">
        <f>O351*H351</f>
        <v>0</v>
      </c>
      <c r="Q351" s="203">
        <v>0</v>
      </c>
      <c r="R351" s="203">
        <f>Q351*H351</f>
        <v>0</v>
      </c>
      <c r="S351" s="203">
        <v>0</v>
      </c>
      <c r="T351" s="204">
        <f>S351*H351</f>
        <v>0</v>
      </c>
      <c r="U351" s="35"/>
      <c r="V351" s="35"/>
      <c r="W351" s="35"/>
      <c r="X351" s="35"/>
      <c r="Y351" s="35"/>
      <c r="Z351" s="35"/>
      <c r="AA351" s="35"/>
      <c r="AB351" s="35"/>
      <c r="AC351" s="35"/>
      <c r="AD351" s="35"/>
      <c r="AE351" s="35"/>
      <c r="AR351" s="205" t="s">
        <v>166</v>
      </c>
      <c r="AT351" s="205" t="s">
        <v>162</v>
      </c>
      <c r="AU351" s="205" t="s">
        <v>86</v>
      </c>
      <c r="AY351" s="18" t="s">
        <v>160</v>
      </c>
      <c r="BE351" s="206">
        <f>IF(N351="základní",J351,0)</f>
        <v>0</v>
      </c>
      <c r="BF351" s="206">
        <f>IF(N351="snížená",J351,0)</f>
        <v>0</v>
      </c>
      <c r="BG351" s="206">
        <f>IF(N351="zákl. přenesená",J351,0)</f>
        <v>0</v>
      </c>
      <c r="BH351" s="206">
        <f>IF(N351="sníž. přenesená",J351,0)</f>
        <v>0</v>
      </c>
      <c r="BI351" s="206">
        <f>IF(N351="nulová",J351,0)</f>
        <v>0</v>
      </c>
      <c r="BJ351" s="18" t="s">
        <v>84</v>
      </c>
      <c r="BK351" s="206">
        <f>ROUND(I351*H351,2)</f>
        <v>0</v>
      </c>
      <c r="BL351" s="18" t="s">
        <v>166</v>
      </c>
      <c r="BM351" s="205" t="s">
        <v>409</v>
      </c>
    </row>
    <row r="352" spans="1:65" s="2" customFormat="1" ht="19.5">
      <c r="A352" s="35"/>
      <c r="B352" s="36"/>
      <c r="C352" s="37"/>
      <c r="D352" s="207" t="s">
        <v>167</v>
      </c>
      <c r="E352" s="37"/>
      <c r="F352" s="208" t="s">
        <v>410</v>
      </c>
      <c r="G352" s="37"/>
      <c r="H352" s="37"/>
      <c r="I352" s="209"/>
      <c r="J352" s="37"/>
      <c r="K352" s="37"/>
      <c r="L352" s="40"/>
      <c r="M352" s="210"/>
      <c r="N352" s="211"/>
      <c r="O352" s="72"/>
      <c r="P352" s="72"/>
      <c r="Q352" s="72"/>
      <c r="R352" s="72"/>
      <c r="S352" s="72"/>
      <c r="T352" s="73"/>
      <c r="U352" s="35"/>
      <c r="V352" s="35"/>
      <c r="W352" s="35"/>
      <c r="X352" s="35"/>
      <c r="Y352" s="35"/>
      <c r="Z352" s="35"/>
      <c r="AA352" s="35"/>
      <c r="AB352" s="35"/>
      <c r="AC352" s="35"/>
      <c r="AD352" s="35"/>
      <c r="AE352" s="35"/>
      <c r="AT352" s="18" t="s">
        <v>167</v>
      </c>
      <c r="AU352" s="18" t="s">
        <v>86</v>
      </c>
    </row>
    <row r="353" spans="1:65" s="13" customFormat="1" ht="11.25">
      <c r="B353" s="212"/>
      <c r="C353" s="213"/>
      <c r="D353" s="207" t="s">
        <v>169</v>
      </c>
      <c r="E353" s="214" t="s">
        <v>1</v>
      </c>
      <c r="F353" s="215" t="s">
        <v>411</v>
      </c>
      <c r="G353" s="213"/>
      <c r="H353" s="214" t="s">
        <v>1</v>
      </c>
      <c r="I353" s="216"/>
      <c r="J353" s="213"/>
      <c r="K353" s="213"/>
      <c r="L353" s="217"/>
      <c r="M353" s="218"/>
      <c r="N353" s="219"/>
      <c r="O353" s="219"/>
      <c r="P353" s="219"/>
      <c r="Q353" s="219"/>
      <c r="R353" s="219"/>
      <c r="S353" s="219"/>
      <c r="T353" s="220"/>
      <c r="AT353" s="221" t="s">
        <v>169</v>
      </c>
      <c r="AU353" s="221" t="s">
        <v>86</v>
      </c>
      <c r="AV353" s="13" t="s">
        <v>84</v>
      </c>
      <c r="AW353" s="13" t="s">
        <v>33</v>
      </c>
      <c r="AX353" s="13" t="s">
        <v>76</v>
      </c>
      <c r="AY353" s="221" t="s">
        <v>160</v>
      </c>
    </row>
    <row r="354" spans="1:65" s="14" customFormat="1" ht="11.25">
      <c r="B354" s="222"/>
      <c r="C354" s="223"/>
      <c r="D354" s="207" t="s">
        <v>169</v>
      </c>
      <c r="E354" s="224" t="s">
        <v>1</v>
      </c>
      <c r="F354" s="225" t="s">
        <v>406</v>
      </c>
      <c r="G354" s="223"/>
      <c r="H354" s="226">
        <v>4</v>
      </c>
      <c r="I354" s="227"/>
      <c r="J354" s="223"/>
      <c r="K354" s="223"/>
      <c r="L354" s="228"/>
      <c r="M354" s="229"/>
      <c r="N354" s="230"/>
      <c r="O354" s="230"/>
      <c r="P354" s="230"/>
      <c r="Q354" s="230"/>
      <c r="R354" s="230"/>
      <c r="S354" s="230"/>
      <c r="T354" s="231"/>
      <c r="AT354" s="232" t="s">
        <v>169</v>
      </c>
      <c r="AU354" s="232" t="s">
        <v>86</v>
      </c>
      <c r="AV354" s="14" t="s">
        <v>86</v>
      </c>
      <c r="AW354" s="14" t="s">
        <v>33</v>
      </c>
      <c r="AX354" s="14" t="s">
        <v>76</v>
      </c>
      <c r="AY354" s="232" t="s">
        <v>160</v>
      </c>
    </row>
    <row r="355" spans="1:65" s="15" customFormat="1" ht="11.25">
      <c r="B355" s="233"/>
      <c r="C355" s="234"/>
      <c r="D355" s="207" t="s">
        <v>169</v>
      </c>
      <c r="E355" s="235" t="s">
        <v>1</v>
      </c>
      <c r="F355" s="236" t="s">
        <v>172</v>
      </c>
      <c r="G355" s="234"/>
      <c r="H355" s="237">
        <v>4</v>
      </c>
      <c r="I355" s="238"/>
      <c r="J355" s="234"/>
      <c r="K355" s="234"/>
      <c r="L355" s="239"/>
      <c r="M355" s="240"/>
      <c r="N355" s="241"/>
      <c r="O355" s="241"/>
      <c r="P355" s="241"/>
      <c r="Q355" s="241"/>
      <c r="R355" s="241"/>
      <c r="S355" s="241"/>
      <c r="T355" s="242"/>
      <c r="AT355" s="243" t="s">
        <v>169</v>
      </c>
      <c r="AU355" s="243" t="s">
        <v>86</v>
      </c>
      <c r="AV355" s="15" t="s">
        <v>166</v>
      </c>
      <c r="AW355" s="15" t="s">
        <v>33</v>
      </c>
      <c r="AX355" s="15" t="s">
        <v>84</v>
      </c>
      <c r="AY355" s="243" t="s">
        <v>160</v>
      </c>
    </row>
    <row r="356" spans="1:65" s="2" customFormat="1" ht="21.75" customHeight="1">
      <c r="A356" s="35"/>
      <c r="B356" s="36"/>
      <c r="C356" s="193" t="s">
        <v>412</v>
      </c>
      <c r="D356" s="193" t="s">
        <v>162</v>
      </c>
      <c r="E356" s="194" t="s">
        <v>413</v>
      </c>
      <c r="F356" s="195" t="s">
        <v>414</v>
      </c>
      <c r="G356" s="196" t="s">
        <v>312</v>
      </c>
      <c r="H356" s="197">
        <v>8</v>
      </c>
      <c r="I356" s="198"/>
      <c r="J356" s="199">
        <f>ROUND(I356*H356,2)</f>
        <v>0</v>
      </c>
      <c r="K356" s="200"/>
      <c r="L356" s="40"/>
      <c r="M356" s="201" t="s">
        <v>1</v>
      </c>
      <c r="N356" s="202" t="s">
        <v>41</v>
      </c>
      <c r="O356" s="72"/>
      <c r="P356" s="203">
        <f>O356*H356</f>
        <v>0</v>
      </c>
      <c r="Q356" s="203">
        <v>0</v>
      </c>
      <c r="R356" s="203">
        <f>Q356*H356</f>
        <v>0</v>
      </c>
      <c r="S356" s="203">
        <v>0</v>
      </c>
      <c r="T356" s="204">
        <f>S356*H356</f>
        <v>0</v>
      </c>
      <c r="U356" s="35"/>
      <c r="V356" s="35"/>
      <c r="W356" s="35"/>
      <c r="X356" s="35"/>
      <c r="Y356" s="35"/>
      <c r="Z356" s="35"/>
      <c r="AA356" s="35"/>
      <c r="AB356" s="35"/>
      <c r="AC356" s="35"/>
      <c r="AD356" s="35"/>
      <c r="AE356" s="35"/>
      <c r="AR356" s="205" t="s">
        <v>166</v>
      </c>
      <c r="AT356" s="205" t="s">
        <v>162</v>
      </c>
      <c r="AU356" s="205" t="s">
        <v>86</v>
      </c>
      <c r="AY356" s="18" t="s">
        <v>160</v>
      </c>
      <c r="BE356" s="206">
        <f>IF(N356="základní",J356,0)</f>
        <v>0</v>
      </c>
      <c r="BF356" s="206">
        <f>IF(N356="snížená",J356,0)</f>
        <v>0</v>
      </c>
      <c r="BG356" s="206">
        <f>IF(N356="zákl. přenesená",J356,0)</f>
        <v>0</v>
      </c>
      <c r="BH356" s="206">
        <f>IF(N356="sníž. přenesená",J356,0)</f>
        <v>0</v>
      </c>
      <c r="BI356" s="206">
        <f>IF(N356="nulová",J356,0)</f>
        <v>0</v>
      </c>
      <c r="BJ356" s="18" t="s">
        <v>84</v>
      </c>
      <c r="BK356" s="206">
        <f>ROUND(I356*H356,2)</f>
        <v>0</v>
      </c>
      <c r="BL356" s="18" t="s">
        <v>166</v>
      </c>
      <c r="BM356" s="205" t="s">
        <v>415</v>
      </c>
    </row>
    <row r="357" spans="1:65" s="2" customFormat="1" ht="19.5">
      <c r="A357" s="35"/>
      <c r="B357" s="36"/>
      <c r="C357" s="37"/>
      <c r="D357" s="207" t="s">
        <v>167</v>
      </c>
      <c r="E357" s="37"/>
      <c r="F357" s="208" t="s">
        <v>416</v>
      </c>
      <c r="G357" s="37"/>
      <c r="H357" s="37"/>
      <c r="I357" s="209"/>
      <c r="J357" s="37"/>
      <c r="K357" s="37"/>
      <c r="L357" s="40"/>
      <c r="M357" s="210"/>
      <c r="N357" s="211"/>
      <c r="O357" s="72"/>
      <c r="P357" s="72"/>
      <c r="Q357" s="72"/>
      <c r="R357" s="72"/>
      <c r="S357" s="72"/>
      <c r="T357" s="73"/>
      <c r="U357" s="35"/>
      <c r="V357" s="35"/>
      <c r="W357" s="35"/>
      <c r="X357" s="35"/>
      <c r="Y357" s="35"/>
      <c r="Z357" s="35"/>
      <c r="AA357" s="35"/>
      <c r="AB357" s="35"/>
      <c r="AC357" s="35"/>
      <c r="AD357" s="35"/>
      <c r="AE357" s="35"/>
      <c r="AT357" s="18" t="s">
        <v>167</v>
      </c>
      <c r="AU357" s="18" t="s">
        <v>86</v>
      </c>
    </row>
    <row r="358" spans="1:65" s="13" customFormat="1" ht="11.25">
      <c r="B358" s="212"/>
      <c r="C358" s="213"/>
      <c r="D358" s="207" t="s">
        <v>169</v>
      </c>
      <c r="E358" s="214" t="s">
        <v>1</v>
      </c>
      <c r="F358" s="215" t="s">
        <v>417</v>
      </c>
      <c r="G358" s="213"/>
      <c r="H358" s="214" t="s">
        <v>1</v>
      </c>
      <c r="I358" s="216"/>
      <c r="J358" s="213"/>
      <c r="K358" s="213"/>
      <c r="L358" s="217"/>
      <c r="M358" s="218"/>
      <c r="N358" s="219"/>
      <c r="O358" s="219"/>
      <c r="P358" s="219"/>
      <c r="Q358" s="219"/>
      <c r="R358" s="219"/>
      <c r="S358" s="219"/>
      <c r="T358" s="220"/>
      <c r="AT358" s="221" t="s">
        <v>169</v>
      </c>
      <c r="AU358" s="221" t="s">
        <v>86</v>
      </c>
      <c r="AV358" s="13" t="s">
        <v>84</v>
      </c>
      <c r="AW358" s="13" t="s">
        <v>33</v>
      </c>
      <c r="AX358" s="13" t="s">
        <v>76</v>
      </c>
      <c r="AY358" s="221" t="s">
        <v>160</v>
      </c>
    </row>
    <row r="359" spans="1:65" s="14" customFormat="1" ht="11.25">
      <c r="B359" s="222"/>
      <c r="C359" s="223"/>
      <c r="D359" s="207" t="s">
        <v>169</v>
      </c>
      <c r="E359" s="224" t="s">
        <v>1</v>
      </c>
      <c r="F359" s="225" t="s">
        <v>418</v>
      </c>
      <c r="G359" s="223"/>
      <c r="H359" s="226">
        <v>8</v>
      </c>
      <c r="I359" s="227"/>
      <c r="J359" s="223"/>
      <c r="K359" s="223"/>
      <c r="L359" s="228"/>
      <c r="M359" s="229"/>
      <c r="N359" s="230"/>
      <c r="O359" s="230"/>
      <c r="P359" s="230"/>
      <c r="Q359" s="230"/>
      <c r="R359" s="230"/>
      <c r="S359" s="230"/>
      <c r="T359" s="231"/>
      <c r="AT359" s="232" t="s">
        <v>169</v>
      </c>
      <c r="AU359" s="232" t="s">
        <v>86</v>
      </c>
      <c r="AV359" s="14" t="s">
        <v>86</v>
      </c>
      <c r="AW359" s="14" t="s">
        <v>33</v>
      </c>
      <c r="AX359" s="14" t="s">
        <v>76</v>
      </c>
      <c r="AY359" s="232" t="s">
        <v>160</v>
      </c>
    </row>
    <row r="360" spans="1:65" s="15" customFormat="1" ht="11.25">
      <c r="B360" s="233"/>
      <c r="C360" s="234"/>
      <c r="D360" s="207" t="s">
        <v>169</v>
      </c>
      <c r="E360" s="235" t="s">
        <v>1</v>
      </c>
      <c r="F360" s="236" t="s">
        <v>172</v>
      </c>
      <c r="G360" s="234"/>
      <c r="H360" s="237">
        <v>8</v>
      </c>
      <c r="I360" s="238"/>
      <c r="J360" s="234"/>
      <c r="K360" s="234"/>
      <c r="L360" s="239"/>
      <c r="M360" s="240"/>
      <c r="N360" s="241"/>
      <c r="O360" s="241"/>
      <c r="P360" s="241"/>
      <c r="Q360" s="241"/>
      <c r="R360" s="241"/>
      <c r="S360" s="241"/>
      <c r="T360" s="242"/>
      <c r="AT360" s="243" t="s">
        <v>169</v>
      </c>
      <c r="AU360" s="243" t="s">
        <v>86</v>
      </c>
      <c r="AV360" s="15" t="s">
        <v>166</v>
      </c>
      <c r="AW360" s="15" t="s">
        <v>33</v>
      </c>
      <c r="AX360" s="15" t="s">
        <v>84</v>
      </c>
      <c r="AY360" s="243" t="s">
        <v>160</v>
      </c>
    </row>
    <row r="361" spans="1:65" s="2" customFormat="1" ht="21.75" customHeight="1">
      <c r="A361" s="35"/>
      <c r="B361" s="36"/>
      <c r="C361" s="193" t="s">
        <v>284</v>
      </c>
      <c r="D361" s="193" t="s">
        <v>162</v>
      </c>
      <c r="E361" s="194" t="s">
        <v>419</v>
      </c>
      <c r="F361" s="195" t="s">
        <v>420</v>
      </c>
      <c r="G361" s="196" t="s">
        <v>312</v>
      </c>
      <c r="H361" s="197">
        <v>4</v>
      </c>
      <c r="I361" s="198"/>
      <c r="J361" s="199">
        <f>ROUND(I361*H361,2)</f>
        <v>0</v>
      </c>
      <c r="K361" s="200"/>
      <c r="L361" s="40"/>
      <c r="M361" s="201" t="s">
        <v>1</v>
      </c>
      <c r="N361" s="202" t="s">
        <v>41</v>
      </c>
      <c r="O361" s="72"/>
      <c r="P361" s="203">
        <f>O361*H361</f>
        <v>0</v>
      </c>
      <c r="Q361" s="203">
        <v>0</v>
      </c>
      <c r="R361" s="203">
        <f>Q361*H361</f>
        <v>0</v>
      </c>
      <c r="S361" s="203">
        <v>0</v>
      </c>
      <c r="T361" s="204">
        <f>S361*H361</f>
        <v>0</v>
      </c>
      <c r="U361" s="35"/>
      <c r="V361" s="35"/>
      <c r="W361" s="35"/>
      <c r="X361" s="35"/>
      <c r="Y361" s="35"/>
      <c r="Z361" s="35"/>
      <c r="AA361" s="35"/>
      <c r="AB361" s="35"/>
      <c r="AC361" s="35"/>
      <c r="AD361" s="35"/>
      <c r="AE361" s="35"/>
      <c r="AR361" s="205" t="s">
        <v>166</v>
      </c>
      <c r="AT361" s="205" t="s">
        <v>162</v>
      </c>
      <c r="AU361" s="205" t="s">
        <v>86</v>
      </c>
      <c r="AY361" s="18" t="s">
        <v>160</v>
      </c>
      <c r="BE361" s="206">
        <f>IF(N361="základní",J361,0)</f>
        <v>0</v>
      </c>
      <c r="BF361" s="206">
        <f>IF(N361="snížená",J361,0)</f>
        <v>0</v>
      </c>
      <c r="BG361" s="206">
        <f>IF(N361="zákl. přenesená",J361,0)</f>
        <v>0</v>
      </c>
      <c r="BH361" s="206">
        <f>IF(N361="sníž. přenesená",J361,0)</f>
        <v>0</v>
      </c>
      <c r="BI361" s="206">
        <f>IF(N361="nulová",J361,0)</f>
        <v>0</v>
      </c>
      <c r="BJ361" s="18" t="s">
        <v>84</v>
      </c>
      <c r="BK361" s="206">
        <f>ROUND(I361*H361,2)</f>
        <v>0</v>
      </c>
      <c r="BL361" s="18" t="s">
        <v>166</v>
      </c>
      <c r="BM361" s="205" t="s">
        <v>421</v>
      </c>
    </row>
    <row r="362" spans="1:65" s="2" customFormat="1" ht="19.5">
      <c r="A362" s="35"/>
      <c r="B362" s="36"/>
      <c r="C362" s="37"/>
      <c r="D362" s="207" t="s">
        <v>167</v>
      </c>
      <c r="E362" s="37"/>
      <c r="F362" s="208" t="s">
        <v>422</v>
      </c>
      <c r="G362" s="37"/>
      <c r="H362" s="37"/>
      <c r="I362" s="209"/>
      <c r="J362" s="37"/>
      <c r="K362" s="37"/>
      <c r="L362" s="40"/>
      <c r="M362" s="210"/>
      <c r="N362" s="211"/>
      <c r="O362" s="72"/>
      <c r="P362" s="72"/>
      <c r="Q362" s="72"/>
      <c r="R362" s="72"/>
      <c r="S362" s="72"/>
      <c r="T362" s="73"/>
      <c r="U362" s="35"/>
      <c r="V362" s="35"/>
      <c r="W362" s="35"/>
      <c r="X362" s="35"/>
      <c r="Y362" s="35"/>
      <c r="Z362" s="35"/>
      <c r="AA362" s="35"/>
      <c r="AB362" s="35"/>
      <c r="AC362" s="35"/>
      <c r="AD362" s="35"/>
      <c r="AE362" s="35"/>
      <c r="AT362" s="18" t="s">
        <v>167</v>
      </c>
      <c r="AU362" s="18" t="s">
        <v>86</v>
      </c>
    </row>
    <row r="363" spans="1:65" s="13" customFormat="1" ht="11.25">
      <c r="B363" s="212"/>
      <c r="C363" s="213"/>
      <c r="D363" s="207" t="s">
        <v>169</v>
      </c>
      <c r="E363" s="214" t="s">
        <v>1</v>
      </c>
      <c r="F363" s="215" t="s">
        <v>423</v>
      </c>
      <c r="G363" s="213"/>
      <c r="H363" s="214" t="s">
        <v>1</v>
      </c>
      <c r="I363" s="216"/>
      <c r="J363" s="213"/>
      <c r="K363" s="213"/>
      <c r="L363" s="217"/>
      <c r="M363" s="218"/>
      <c r="N363" s="219"/>
      <c r="O363" s="219"/>
      <c r="P363" s="219"/>
      <c r="Q363" s="219"/>
      <c r="R363" s="219"/>
      <c r="S363" s="219"/>
      <c r="T363" s="220"/>
      <c r="AT363" s="221" t="s">
        <v>169</v>
      </c>
      <c r="AU363" s="221" t="s">
        <v>86</v>
      </c>
      <c r="AV363" s="13" t="s">
        <v>84</v>
      </c>
      <c r="AW363" s="13" t="s">
        <v>33</v>
      </c>
      <c r="AX363" s="13" t="s">
        <v>76</v>
      </c>
      <c r="AY363" s="221" t="s">
        <v>160</v>
      </c>
    </row>
    <row r="364" spans="1:65" s="14" customFormat="1" ht="11.25">
      <c r="B364" s="222"/>
      <c r="C364" s="223"/>
      <c r="D364" s="207" t="s">
        <v>169</v>
      </c>
      <c r="E364" s="224" t="s">
        <v>1</v>
      </c>
      <c r="F364" s="225" t="s">
        <v>406</v>
      </c>
      <c r="G364" s="223"/>
      <c r="H364" s="226">
        <v>4</v>
      </c>
      <c r="I364" s="227"/>
      <c r="J364" s="223"/>
      <c r="K364" s="223"/>
      <c r="L364" s="228"/>
      <c r="M364" s="229"/>
      <c r="N364" s="230"/>
      <c r="O364" s="230"/>
      <c r="P364" s="230"/>
      <c r="Q364" s="230"/>
      <c r="R364" s="230"/>
      <c r="S364" s="230"/>
      <c r="T364" s="231"/>
      <c r="AT364" s="232" t="s">
        <v>169</v>
      </c>
      <c r="AU364" s="232" t="s">
        <v>86</v>
      </c>
      <c r="AV364" s="14" t="s">
        <v>86</v>
      </c>
      <c r="AW364" s="14" t="s">
        <v>33</v>
      </c>
      <c r="AX364" s="14" t="s">
        <v>76</v>
      </c>
      <c r="AY364" s="232" t="s">
        <v>160</v>
      </c>
    </row>
    <row r="365" spans="1:65" s="15" customFormat="1" ht="11.25">
      <c r="B365" s="233"/>
      <c r="C365" s="234"/>
      <c r="D365" s="207" t="s">
        <v>169</v>
      </c>
      <c r="E365" s="235" t="s">
        <v>1</v>
      </c>
      <c r="F365" s="236" t="s">
        <v>172</v>
      </c>
      <c r="G365" s="234"/>
      <c r="H365" s="237">
        <v>4</v>
      </c>
      <c r="I365" s="238"/>
      <c r="J365" s="234"/>
      <c r="K365" s="234"/>
      <c r="L365" s="239"/>
      <c r="M365" s="240"/>
      <c r="N365" s="241"/>
      <c r="O365" s="241"/>
      <c r="P365" s="241"/>
      <c r="Q365" s="241"/>
      <c r="R365" s="241"/>
      <c r="S365" s="241"/>
      <c r="T365" s="242"/>
      <c r="AT365" s="243" t="s">
        <v>169</v>
      </c>
      <c r="AU365" s="243" t="s">
        <v>86</v>
      </c>
      <c r="AV365" s="15" t="s">
        <v>166</v>
      </c>
      <c r="AW365" s="15" t="s">
        <v>33</v>
      </c>
      <c r="AX365" s="15" t="s">
        <v>84</v>
      </c>
      <c r="AY365" s="243" t="s">
        <v>160</v>
      </c>
    </row>
    <row r="366" spans="1:65" s="2" customFormat="1" ht="21.75" customHeight="1">
      <c r="A366" s="35"/>
      <c r="B366" s="36"/>
      <c r="C366" s="193" t="s">
        <v>424</v>
      </c>
      <c r="D366" s="193" t="s">
        <v>162</v>
      </c>
      <c r="E366" s="194" t="s">
        <v>425</v>
      </c>
      <c r="F366" s="195" t="s">
        <v>426</v>
      </c>
      <c r="G366" s="196" t="s">
        <v>312</v>
      </c>
      <c r="H366" s="197">
        <v>4</v>
      </c>
      <c r="I366" s="198"/>
      <c r="J366" s="199">
        <f>ROUND(I366*H366,2)</f>
        <v>0</v>
      </c>
      <c r="K366" s="200"/>
      <c r="L366" s="40"/>
      <c r="M366" s="201" t="s">
        <v>1</v>
      </c>
      <c r="N366" s="202" t="s">
        <v>41</v>
      </c>
      <c r="O366" s="72"/>
      <c r="P366" s="203">
        <f>O366*H366</f>
        <v>0</v>
      </c>
      <c r="Q366" s="203">
        <v>0</v>
      </c>
      <c r="R366" s="203">
        <f>Q366*H366</f>
        <v>0</v>
      </c>
      <c r="S366" s="203">
        <v>0</v>
      </c>
      <c r="T366" s="204">
        <f>S366*H366</f>
        <v>0</v>
      </c>
      <c r="U366" s="35"/>
      <c r="V366" s="35"/>
      <c r="W366" s="35"/>
      <c r="X366" s="35"/>
      <c r="Y366" s="35"/>
      <c r="Z366" s="35"/>
      <c r="AA366" s="35"/>
      <c r="AB366" s="35"/>
      <c r="AC366" s="35"/>
      <c r="AD366" s="35"/>
      <c r="AE366" s="35"/>
      <c r="AR366" s="205" t="s">
        <v>166</v>
      </c>
      <c r="AT366" s="205" t="s">
        <v>162</v>
      </c>
      <c r="AU366" s="205" t="s">
        <v>86</v>
      </c>
      <c r="AY366" s="18" t="s">
        <v>160</v>
      </c>
      <c r="BE366" s="206">
        <f>IF(N366="základní",J366,0)</f>
        <v>0</v>
      </c>
      <c r="BF366" s="206">
        <f>IF(N366="snížená",J366,0)</f>
        <v>0</v>
      </c>
      <c r="BG366" s="206">
        <f>IF(N366="zákl. přenesená",J366,0)</f>
        <v>0</v>
      </c>
      <c r="BH366" s="206">
        <f>IF(N366="sníž. přenesená",J366,0)</f>
        <v>0</v>
      </c>
      <c r="BI366" s="206">
        <f>IF(N366="nulová",J366,0)</f>
        <v>0</v>
      </c>
      <c r="BJ366" s="18" t="s">
        <v>84</v>
      </c>
      <c r="BK366" s="206">
        <f>ROUND(I366*H366,2)</f>
        <v>0</v>
      </c>
      <c r="BL366" s="18" t="s">
        <v>166</v>
      </c>
      <c r="BM366" s="205" t="s">
        <v>427</v>
      </c>
    </row>
    <row r="367" spans="1:65" s="2" customFormat="1" ht="19.5">
      <c r="A367" s="35"/>
      <c r="B367" s="36"/>
      <c r="C367" s="37"/>
      <c r="D367" s="207" t="s">
        <v>167</v>
      </c>
      <c r="E367" s="37"/>
      <c r="F367" s="208" t="s">
        <v>428</v>
      </c>
      <c r="G367" s="37"/>
      <c r="H367" s="37"/>
      <c r="I367" s="209"/>
      <c r="J367" s="37"/>
      <c r="K367" s="37"/>
      <c r="L367" s="40"/>
      <c r="M367" s="210"/>
      <c r="N367" s="211"/>
      <c r="O367" s="72"/>
      <c r="P367" s="72"/>
      <c r="Q367" s="72"/>
      <c r="R367" s="72"/>
      <c r="S367" s="72"/>
      <c r="T367" s="73"/>
      <c r="U367" s="35"/>
      <c r="V367" s="35"/>
      <c r="W367" s="35"/>
      <c r="X367" s="35"/>
      <c r="Y367" s="35"/>
      <c r="Z367" s="35"/>
      <c r="AA367" s="35"/>
      <c r="AB367" s="35"/>
      <c r="AC367" s="35"/>
      <c r="AD367" s="35"/>
      <c r="AE367" s="35"/>
      <c r="AT367" s="18" t="s">
        <v>167</v>
      </c>
      <c r="AU367" s="18" t="s">
        <v>86</v>
      </c>
    </row>
    <row r="368" spans="1:65" s="13" customFormat="1" ht="11.25">
      <c r="B368" s="212"/>
      <c r="C368" s="213"/>
      <c r="D368" s="207" t="s">
        <v>169</v>
      </c>
      <c r="E368" s="214" t="s">
        <v>1</v>
      </c>
      <c r="F368" s="215" t="s">
        <v>429</v>
      </c>
      <c r="G368" s="213"/>
      <c r="H368" s="214" t="s">
        <v>1</v>
      </c>
      <c r="I368" s="216"/>
      <c r="J368" s="213"/>
      <c r="K368" s="213"/>
      <c r="L368" s="217"/>
      <c r="M368" s="218"/>
      <c r="N368" s="219"/>
      <c r="O368" s="219"/>
      <c r="P368" s="219"/>
      <c r="Q368" s="219"/>
      <c r="R368" s="219"/>
      <c r="S368" s="219"/>
      <c r="T368" s="220"/>
      <c r="AT368" s="221" t="s">
        <v>169</v>
      </c>
      <c r="AU368" s="221" t="s">
        <v>86</v>
      </c>
      <c r="AV368" s="13" t="s">
        <v>84</v>
      </c>
      <c r="AW368" s="13" t="s">
        <v>33</v>
      </c>
      <c r="AX368" s="13" t="s">
        <v>76</v>
      </c>
      <c r="AY368" s="221" t="s">
        <v>160</v>
      </c>
    </row>
    <row r="369" spans="1:65" s="14" customFormat="1" ht="11.25">
      <c r="B369" s="222"/>
      <c r="C369" s="223"/>
      <c r="D369" s="207" t="s">
        <v>169</v>
      </c>
      <c r="E369" s="224" t="s">
        <v>1</v>
      </c>
      <c r="F369" s="225" t="s">
        <v>406</v>
      </c>
      <c r="G369" s="223"/>
      <c r="H369" s="226">
        <v>4</v>
      </c>
      <c r="I369" s="227"/>
      <c r="J369" s="223"/>
      <c r="K369" s="223"/>
      <c r="L369" s="228"/>
      <c r="M369" s="229"/>
      <c r="N369" s="230"/>
      <c r="O369" s="230"/>
      <c r="P369" s="230"/>
      <c r="Q369" s="230"/>
      <c r="R369" s="230"/>
      <c r="S369" s="230"/>
      <c r="T369" s="231"/>
      <c r="AT369" s="232" t="s">
        <v>169</v>
      </c>
      <c r="AU369" s="232" t="s">
        <v>86</v>
      </c>
      <c r="AV369" s="14" t="s">
        <v>86</v>
      </c>
      <c r="AW369" s="14" t="s">
        <v>33</v>
      </c>
      <c r="AX369" s="14" t="s">
        <v>76</v>
      </c>
      <c r="AY369" s="232" t="s">
        <v>160</v>
      </c>
    </row>
    <row r="370" spans="1:65" s="15" customFormat="1" ht="11.25">
      <c r="B370" s="233"/>
      <c r="C370" s="234"/>
      <c r="D370" s="207" t="s">
        <v>169</v>
      </c>
      <c r="E370" s="235" t="s">
        <v>1</v>
      </c>
      <c r="F370" s="236" t="s">
        <v>172</v>
      </c>
      <c r="G370" s="234"/>
      <c r="H370" s="237">
        <v>4</v>
      </c>
      <c r="I370" s="238"/>
      <c r="J370" s="234"/>
      <c r="K370" s="234"/>
      <c r="L370" s="239"/>
      <c r="M370" s="240"/>
      <c r="N370" s="241"/>
      <c r="O370" s="241"/>
      <c r="P370" s="241"/>
      <c r="Q370" s="241"/>
      <c r="R370" s="241"/>
      <c r="S370" s="241"/>
      <c r="T370" s="242"/>
      <c r="AT370" s="243" t="s">
        <v>169</v>
      </c>
      <c r="AU370" s="243" t="s">
        <v>86</v>
      </c>
      <c r="AV370" s="15" t="s">
        <v>166</v>
      </c>
      <c r="AW370" s="15" t="s">
        <v>33</v>
      </c>
      <c r="AX370" s="15" t="s">
        <v>84</v>
      </c>
      <c r="AY370" s="243" t="s">
        <v>160</v>
      </c>
    </row>
    <row r="371" spans="1:65" s="2" customFormat="1" ht="21.75" customHeight="1">
      <c r="A371" s="35"/>
      <c r="B371" s="36"/>
      <c r="C371" s="193" t="s">
        <v>289</v>
      </c>
      <c r="D371" s="193" t="s">
        <v>162</v>
      </c>
      <c r="E371" s="194" t="s">
        <v>430</v>
      </c>
      <c r="F371" s="195" t="s">
        <v>431</v>
      </c>
      <c r="G371" s="196" t="s">
        <v>312</v>
      </c>
      <c r="H371" s="197">
        <v>4</v>
      </c>
      <c r="I371" s="198"/>
      <c r="J371" s="199">
        <f>ROUND(I371*H371,2)</f>
        <v>0</v>
      </c>
      <c r="K371" s="200"/>
      <c r="L371" s="40"/>
      <c r="M371" s="201" t="s">
        <v>1</v>
      </c>
      <c r="N371" s="202" t="s">
        <v>41</v>
      </c>
      <c r="O371" s="72"/>
      <c r="P371" s="203">
        <f>O371*H371</f>
        <v>0</v>
      </c>
      <c r="Q371" s="203">
        <v>0</v>
      </c>
      <c r="R371" s="203">
        <f>Q371*H371</f>
        <v>0</v>
      </c>
      <c r="S371" s="203">
        <v>0</v>
      </c>
      <c r="T371" s="204">
        <f>S371*H371</f>
        <v>0</v>
      </c>
      <c r="U371" s="35"/>
      <c r="V371" s="35"/>
      <c r="W371" s="35"/>
      <c r="X371" s="35"/>
      <c r="Y371" s="35"/>
      <c r="Z371" s="35"/>
      <c r="AA371" s="35"/>
      <c r="AB371" s="35"/>
      <c r="AC371" s="35"/>
      <c r="AD371" s="35"/>
      <c r="AE371" s="35"/>
      <c r="AR371" s="205" t="s">
        <v>166</v>
      </c>
      <c r="AT371" s="205" t="s">
        <v>162</v>
      </c>
      <c r="AU371" s="205" t="s">
        <v>86</v>
      </c>
      <c r="AY371" s="18" t="s">
        <v>160</v>
      </c>
      <c r="BE371" s="206">
        <f>IF(N371="základní",J371,0)</f>
        <v>0</v>
      </c>
      <c r="BF371" s="206">
        <f>IF(N371="snížená",J371,0)</f>
        <v>0</v>
      </c>
      <c r="BG371" s="206">
        <f>IF(N371="zákl. přenesená",J371,0)</f>
        <v>0</v>
      </c>
      <c r="BH371" s="206">
        <f>IF(N371="sníž. přenesená",J371,0)</f>
        <v>0</v>
      </c>
      <c r="BI371" s="206">
        <f>IF(N371="nulová",J371,0)</f>
        <v>0</v>
      </c>
      <c r="BJ371" s="18" t="s">
        <v>84</v>
      </c>
      <c r="BK371" s="206">
        <f>ROUND(I371*H371,2)</f>
        <v>0</v>
      </c>
      <c r="BL371" s="18" t="s">
        <v>166</v>
      </c>
      <c r="BM371" s="205" t="s">
        <v>432</v>
      </c>
    </row>
    <row r="372" spans="1:65" s="2" customFormat="1" ht="19.5">
      <c r="A372" s="35"/>
      <c r="B372" s="36"/>
      <c r="C372" s="37"/>
      <c r="D372" s="207" t="s">
        <v>167</v>
      </c>
      <c r="E372" s="37"/>
      <c r="F372" s="208" t="s">
        <v>433</v>
      </c>
      <c r="G372" s="37"/>
      <c r="H372" s="37"/>
      <c r="I372" s="209"/>
      <c r="J372" s="37"/>
      <c r="K372" s="37"/>
      <c r="L372" s="40"/>
      <c r="M372" s="210"/>
      <c r="N372" s="211"/>
      <c r="O372" s="72"/>
      <c r="P372" s="72"/>
      <c r="Q372" s="72"/>
      <c r="R372" s="72"/>
      <c r="S372" s="72"/>
      <c r="T372" s="73"/>
      <c r="U372" s="35"/>
      <c r="V372" s="35"/>
      <c r="W372" s="35"/>
      <c r="X372" s="35"/>
      <c r="Y372" s="35"/>
      <c r="Z372" s="35"/>
      <c r="AA372" s="35"/>
      <c r="AB372" s="35"/>
      <c r="AC372" s="35"/>
      <c r="AD372" s="35"/>
      <c r="AE372" s="35"/>
      <c r="AT372" s="18" t="s">
        <v>167</v>
      </c>
      <c r="AU372" s="18" t="s">
        <v>86</v>
      </c>
    </row>
    <row r="373" spans="1:65" s="13" customFormat="1" ht="11.25">
      <c r="B373" s="212"/>
      <c r="C373" s="213"/>
      <c r="D373" s="207" t="s">
        <v>169</v>
      </c>
      <c r="E373" s="214" t="s">
        <v>1</v>
      </c>
      <c r="F373" s="215" t="s">
        <v>434</v>
      </c>
      <c r="G373" s="213"/>
      <c r="H373" s="214" t="s">
        <v>1</v>
      </c>
      <c r="I373" s="216"/>
      <c r="J373" s="213"/>
      <c r="K373" s="213"/>
      <c r="L373" s="217"/>
      <c r="M373" s="218"/>
      <c r="N373" s="219"/>
      <c r="O373" s="219"/>
      <c r="P373" s="219"/>
      <c r="Q373" s="219"/>
      <c r="R373" s="219"/>
      <c r="S373" s="219"/>
      <c r="T373" s="220"/>
      <c r="AT373" s="221" t="s">
        <v>169</v>
      </c>
      <c r="AU373" s="221" t="s">
        <v>86</v>
      </c>
      <c r="AV373" s="13" t="s">
        <v>84</v>
      </c>
      <c r="AW373" s="13" t="s">
        <v>33</v>
      </c>
      <c r="AX373" s="13" t="s">
        <v>76</v>
      </c>
      <c r="AY373" s="221" t="s">
        <v>160</v>
      </c>
    </row>
    <row r="374" spans="1:65" s="14" customFormat="1" ht="11.25">
      <c r="B374" s="222"/>
      <c r="C374" s="223"/>
      <c r="D374" s="207" t="s">
        <v>169</v>
      </c>
      <c r="E374" s="224" t="s">
        <v>1</v>
      </c>
      <c r="F374" s="225" t="s">
        <v>406</v>
      </c>
      <c r="G374" s="223"/>
      <c r="H374" s="226">
        <v>4</v>
      </c>
      <c r="I374" s="227"/>
      <c r="J374" s="223"/>
      <c r="K374" s="223"/>
      <c r="L374" s="228"/>
      <c r="M374" s="229"/>
      <c r="N374" s="230"/>
      <c r="O374" s="230"/>
      <c r="P374" s="230"/>
      <c r="Q374" s="230"/>
      <c r="R374" s="230"/>
      <c r="S374" s="230"/>
      <c r="T374" s="231"/>
      <c r="AT374" s="232" t="s">
        <v>169</v>
      </c>
      <c r="AU374" s="232" t="s">
        <v>86</v>
      </c>
      <c r="AV374" s="14" t="s">
        <v>86</v>
      </c>
      <c r="AW374" s="14" t="s">
        <v>33</v>
      </c>
      <c r="AX374" s="14" t="s">
        <v>76</v>
      </c>
      <c r="AY374" s="232" t="s">
        <v>160</v>
      </c>
    </row>
    <row r="375" spans="1:65" s="15" customFormat="1" ht="11.25">
      <c r="B375" s="233"/>
      <c r="C375" s="234"/>
      <c r="D375" s="207" t="s">
        <v>169</v>
      </c>
      <c r="E375" s="235" t="s">
        <v>1</v>
      </c>
      <c r="F375" s="236" t="s">
        <v>172</v>
      </c>
      <c r="G375" s="234"/>
      <c r="H375" s="237">
        <v>4</v>
      </c>
      <c r="I375" s="238"/>
      <c r="J375" s="234"/>
      <c r="K375" s="234"/>
      <c r="L375" s="239"/>
      <c r="M375" s="240"/>
      <c r="N375" s="241"/>
      <c r="O375" s="241"/>
      <c r="P375" s="241"/>
      <c r="Q375" s="241"/>
      <c r="R375" s="241"/>
      <c r="S375" s="241"/>
      <c r="T375" s="242"/>
      <c r="AT375" s="243" t="s">
        <v>169</v>
      </c>
      <c r="AU375" s="243" t="s">
        <v>86</v>
      </c>
      <c r="AV375" s="15" t="s">
        <v>166</v>
      </c>
      <c r="AW375" s="15" t="s">
        <v>33</v>
      </c>
      <c r="AX375" s="15" t="s">
        <v>84</v>
      </c>
      <c r="AY375" s="243" t="s">
        <v>160</v>
      </c>
    </row>
    <row r="376" spans="1:65" s="2" customFormat="1" ht="16.5" customHeight="1">
      <c r="A376" s="35"/>
      <c r="B376" s="36"/>
      <c r="C376" s="193" t="s">
        <v>435</v>
      </c>
      <c r="D376" s="193" t="s">
        <v>162</v>
      </c>
      <c r="E376" s="194" t="s">
        <v>436</v>
      </c>
      <c r="F376" s="195" t="s">
        <v>437</v>
      </c>
      <c r="G376" s="196" t="s">
        <v>193</v>
      </c>
      <c r="H376" s="197">
        <v>2.2440000000000002</v>
      </c>
      <c r="I376" s="198"/>
      <c r="J376" s="199">
        <f>ROUND(I376*H376,2)</f>
        <v>0</v>
      </c>
      <c r="K376" s="200"/>
      <c r="L376" s="40"/>
      <c r="M376" s="201" t="s">
        <v>1</v>
      </c>
      <c r="N376" s="202" t="s">
        <v>41</v>
      </c>
      <c r="O376" s="72"/>
      <c r="P376" s="203">
        <f>O376*H376</f>
        <v>0</v>
      </c>
      <c r="Q376" s="203">
        <v>0</v>
      </c>
      <c r="R376" s="203">
        <f>Q376*H376</f>
        <v>0</v>
      </c>
      <c r="S376" s="203">
        <v>0</v>
      </c>
      <c r="T376" s="204">
        <f>S376*H376</f>
        <v>0</v>
      </c>
      <c r="U376" s="35"/>
      <c r="V376" s="35"/>
      <c r="W376" s="35"/>
      <c r="X376" s="35"/>
      <c r="Y376" s="35"/>
      <c r="Z376" s="35"/>
      <c r="AA376" s="35"/>
      <c r="AB376" s="35"/>
      <c r="AC376" s="35"/>
      <c r="AD376" s="35"/>
      <c r="AE376" s="35"/>
      <c r="AR376" s="205" t="s">
        <v>166</v>
      </c>
      <c r="AT376" s="205" t="s">
        <v>162</v>
      </c>
      <c r="AU376" s="205" t="s">
        <v>86</v>
      </c>
      <c r="AY376" s="18" t="s">
        <v>160</v>
      </c>
      <c r="BE376" s="206">
        <f>IF(N376="základní",J376,0)</f>
        <v>0</v>
      </c>
      <c r="BF376" s="206">
        <f>IF(N376="snížená",J376,0)</f>
        <v>0</v>
      </c>
      <c r="BG376" s="206">
        <f>IF(N376="zákl. přenesená",J376,0)</f>
        <v>0</v>
      </c>
      <c r="BH376" s="206">
        <f>IF(N376="sníž. přenesená",J376,0)</f>
        <v>0</v>
      </c>
      <c r="BI376" s="206">
        <f>IF(N376="nulová",J376,0)</f>
        <v>0</v>
      </c>
      <c r="BJ376" s="18" t="s">
        <v>84</v>
      </c>
      <c r="BK376" s="206">
        <f>ROUND(I376*H376,2)</f>
        <v>0</v>
      </c>
      <c r="BL376" s="18" t="s">
        <v>166</v>
      </c>
      <c r="BM376" s="205" t="s">
        <v>438</v>
      </c>
    </row>
    <row r="377" spans="1:65" s="2" customFormat="1" ht="11.25">
      <c r="A377" s="35"/>
      <c r="B377" s="36"/>
      <c r="C377" s="37"/>
      <c r="D377" s="207" t="s">
        <v>167</v>
      </c>
      <c r="E377" s="37"/>
      <c r="F377" s="208" t="s">
        <v>439</v>
      </c>
      <c r="G377" s="37"/>
      <c r="H377" s="37"/>
      <c r="I377" s="209"/>
      <c r="J377" s="37"/>
      <c r="K377" s="37"/>
      <c r="L377" s="40"/>
      <c r="M377" s="210"/>
      <c r="N377" s="211"/>
      <c r="O377" s="72"/>
      <c r="P377" s="72"/>
      <c r="Q377" s="72"/>
      <c r="R377" s="72"/>
      <c r="S377" s="72"/>
      <c r="T377" s="73"/>
      <c r="U377" s="35"/>
      <c r="V377" s="35"/>
      <c r="W377" s="35"/>
      <c r="X377" s="35"/>
      <c r="Y377" s="35"/>
      <c r="Z377" s="35"/>
      <c r="AA377" s="35"/>
      <c r="AB377" s="35"/>
      <c r="AC377" s="35"/>
      <c r="AD377" s="35"/>
      <c r="AE377" s="35"/>
      <c r="AT377" s="18" t="s">
        <v>167</v>
      </c>
      <c r="AU377" s="18" t="s">
        <v>86</v>
      </c>
    </row>
    <row r="378" spans="1:65" s="13" customFormat="1" ht="11.25">
      <c r="B378" s="212"/>
      <c r="C378" s="213"/>
      <c r="D378" s="207" t="s">
        <v>169</v>
      </c>
      <c r="E378" s="214" t="s">
        <v>1</v>
      </c>
      <c r="F378" s="215" t="s">
        <v>440</v>
      </c>
      <c r="G378" s="213"/>
      <c r="H378" s="214" t="s">
        <v>1</v>
      </c>
      <c r="I378" s="216"/>
      <c r="J378" s="213"/>
      <c r="K378" s="213"/>
      <c r="L378" s="217"/>
      <c r="M378" s="218"/>
      <c r="N378" s="219"/>
      <c r="O378" s="219"/>
      <c r="P378" s="219"/>
      <c r="Q378" s="219"/>
      <c r="R378" s="219"/>
      <c r="S378" s="219"/>
      <c r="T378" s="220"/>
      <c r="AT378" s="221" t="s">
        <v>169</v>
      </c>
      <c r="AU378" s="221" t="s">
        <v>86</v>
      </c>
      <c r="AV378" s="13" t="s">
        <v>84</v>
      </c>
      <c r="AW378" s="13" t="s">
        <v>33</v>
      </c>
      <c r="AX378" s="13" t="s">
        <v>76</v>
      </c>
      <c r="AY378" s="221" t="s">
        <v>160</v>
      </c>
    </row>
    <row r="379" spans="1:65" s="14" customFormat="1" ht="11.25">
      <c r="B379" s="222"/>
      <c r="C379" s="223"/>
      <c r="D379" s="207" t="s">
        <v>169</v>
      </c>
      <c r="E379" s="224" t="s">
        <v>1</v>
      </c>
      <c r="F379" s="225" t="s">
        <v>441</v>
      </c>
      <c r="G379" s="223"/>
      <c r="H379" s="226">
        <v>7.1999999999999995E-2</v>
      </c>
      <c r="I379" s="227"/>
      <c r="J379" s="223"/>
      <c r="K379" s="223"/>
      <c r="L379" s="228"/>
      <c r="M379" s="229"/>
      <c r="N379" s="230"/>
      <c r="O379" s="230"/>
      <c r="P379" s="230"/>
      <c r="Q379" s="230"/>
      <c r="R379" s="230"/>
      <c r="S379" s="230"/>
      <c r="T379" s="231"/>
      <c r="AT379" s="232" t="s">
        <v>169</v>
      </c>
      <c r="AU379" s="232" t="s">
        <v>86</v>
      </c>
      <c r="AV379" s="14" t="s">
        <v>86</v>
      </c>
      <c r="AW379" s="14" t="s">
        <v>33</v>
      </c>
      <c r="AX379" s="14" t="s">
        <v>76</v>
      </c>
      <c r="AY379" s="232" t="s">
        <v>160</v>
      </c>
    </row>
    <row r="380" spans="1:65" s="14" customFormat="1" ht="11.25">
      <c r="B380" s="222"/>
      <c r="C380" s="223"/>
      <c r="D380" s="207" t="s">
        <v>169</v>
      </c>
      <c r="E380" s="224" t="s">
        <v>1</v>
      </c>
      <c r="F380" s="225" t="s">
        <v>442</v>
      </c>
      <c r="G380" s="223"/>
      <c r="H380" s="226">
        <v>4.1000000000000002E-2</v>
      </c>
      <c r="I380" s="227"/>
      <c r="J380" s="223"/>
      <c r="K380" s="223"/>
      <c r="L380" s="228"/>
      <c r="M380" s="229"/>
      <c r="N380" s="230"/>
      <c r="O380" s="230"/>
      <c r="P380" s="230"/>
      <c r="Q380" s="230"/>
      <c r="R380" s="230"/>
      <c r="S380" s="230"/>
      <c r="T380" s="231"/>
      <c r="AT380" s="232" t="s">
        <v>169</v>
      </c>
      <c r="AU380" s="232" t="s">
        <v>86</v>
      </c>
      <c r="AV380" s="14" t="s">
        <v>86</v>
      </c>
      <c r="AW380" s="14" t="s">
        <v>33</v>
      </c>
      <c r="AX380" s="14" t="s">
        <v>76</v>
      </c>
      <c r="AY380" s="232" t="s">
        <v>160</v>
      </c>
    </row>
    <row r="381" spans="1:65" s="14" customFormat="1" ht="11.25">
      <c r="B381" s="222"/>
      <c r="C381" s="223"/>
      <c r="D381" s="207" t="s">
        <v>169</v>
      </c>
      <c r="E381" s="224" t="s">
        <v>1</v>
      </c>
      <c r="F381" s="225" t="s">
        <v>443</v>
      </c>
      <c r="G381" s="223"/>
      <c r="H381" s="226">
        <v>4.8000000000000001E-2</v>
      </c>
      <c r="I381" s="227"/>
      <c r="J381" s="223"/>
      <c r="K381" s="223"/>
      <c r="L381" s="228"/>
      <c r="M381" s="229"/>
      <c r="N381" s="230"/>
      <c r="O381" s="230"/>
      <c r="P381" s="230"/>
      <c r="Q381" s="230"/>
      <c r="R381" s="230"/>
      <c r="S381" s="230"/>
      <c r="T381" s="231"/>
      <c r="AT381" s="232" t="s">
        <v>169</v>
      </c>
      <c r="AU381" s="232" t="s">
        <v>86</v>
      </c>
      <c r="AV381" s="14" t="s">
        <v>86</v>
      </c>
      <c r="AW381" s="14" t="s">
        <v>33</v>
      </c>
      <c r="AX381" s="14" t="s">
        <v>76</v>
      </c>
      <c r="AY381" s="232" t="s">
        <v>160</v>
      </c>
    </row>
    <row r="382" spans="1:65" s="14" customFormat="1" ht="11.25">
      <c r="B382" s="222"/>
      <c r="C382" s="223"/>
      <c r="D382" s="207" t="s">
        <v>169</v>
      </c>
      <c r="E382" s="224" t="s">
        <v>1</v>
      </c>
      <c r="F382" s="225" t="s">
        <v>444</v>
      </c>
      <c r="G382" s="223"/>
      <c r="H382" s="226">
        <v>6.6000000000000003E-2</v>
      </c>
      <c r="I382" s="227"/>
      <c r="J382" s="223"/>
      <c r="K382" s="223"/>
      <c r="L382" s="228"/>
      <c r="M382" s="229"/>
      <c r="N382" s="230"/>
      <c r="O382" s="230"/>
      <c r="P382" s="230"/>
      <c r="Q382" s="230"/>
      <c r="R382" s="230"/>
      <c r="S382" s="230"/>
      <c r="T382" s="231"/>
      <c r="AT382" s="232" t="s">
        <v>169</v>
      </c>
      <c r="AU382" s="232" t="s">
        <v>86</v>
      </c>
      <c r="AV382" s="14" t="s">
        <v>86</v>
      </c>
      <c r="AW382" s="14" t="s">
        <v>33</v>
      </c>
      <c r="AX382" s="14" t="s">
        <v>76</v>
      </c>
      <c r="AY382" s="232" t="s">
        <v>160</v>
      </c>
    </row>
    <row r="383" spans="1:65" s="14" customFormat="1" ht="11.25">
      <c r="B383" s="222"/>
      <c r="C383" s="223"/>
      <c r="D383" s="207" t="s">
        <v>169</v>
      </c>
      <c r="E383" s="224" t="s">
        <v>1</v>
      </c>
      <c r="F383" s="225" t="s">
        <v>445</v>
      </c>
      <c r="G383" s="223"/>
      <c r="H383" s="226">
        <v>0.04</v>
      </c>
      <c r="I383" s="227"/>
      <c r="J383" s="223"/>
      <c r="K383" s="223"/>
      <c r="L383" s="228"/>
      <c r="M383" s="229"/>
      <c r="N383" s="230"/>
      <c r="O383" s="230"/>
      <c r="P383" s="230"/>
      <c r="Q383" s="230"/>
      <c r="R383" s="230"/>
      <c r="S383" s="230"/>
      <c r="T383" s="231"/>
      <c r="AT383" s="232" t="s">
        <v>169</v>
      </c>
      <c r="AU383" s="232" t="s">
        <v>86</v>
      </c>
      <c r="AV383" s="14" t="s">
        <v>86</v>
      </c>
      <c r="AW383" s="14" t="s">
        <v>33</v>
      </c>
      <c r="AX383" s="14" t="s">
        <v>76</v>
      </c>
      <c r="AY383" s="232" t="s">
        <v>160</v>
      </c>
    </row>
    <row r="384" spans="1:65" s="13" customFormat="1" ht="11.25">
      <c r="B384" s="212"/>
      <c r="C384" s="213"/>
      <c r="D384" s="207" t="s">
        <v>169</v>
      </c>
      <c r="E384" s="214" t="s">
        <v>1</v>
      </c>
      <c r="F384" s="215" t="s">
        <v>446</v>
      </c>
      <c r="G384" s="213"/>
      <c r="H384" s="214" t="s">
        <v>1</v>
      </c>
      <c r="I384" s="216"/>
      <c r="J384" s="213"/>
      <c r="K384" s="213"/>
      <c r="L384" s="217"/>
      <c r="M384" s="218"/>
      <c r="N384" s="219"/>
      <c r="O384" s="219"/>
      <c r="P384" s="219"/>
      <c r="Q384" s="219"/>
      <c r="R384" s="219"/>
      <c r="S384" s="219"/>
      <c r="T384" s="220"/>
      <c r="AT384" s="221" t="s">
        <v>169</v>
      </c>
      <c r="AU384" s="221" t="s">
        <v>86</v>
      </c>
      <c r="AV384" s="13" t="s">
        <v>84</v>
      </c>
      <c r="AW384" s="13" t="s">
        <v>33</v>
      </c>
      <c r="AX384" s="13" t="s">
        <v>76</v>
      </c>
      <c r="AY384" s="221" t="s">
        <v>160</v>
      </c>
    </row>
    <row r="385" spans="1:65" s="14" customFormat="1" ht="11.25">
      <c r="B385" s="222"/>
      <c r="C385" s="223"/>
      <c r="D385" s="207" t="s">
        <v>169</v>
      </c>
      <c r="E385" s="224" t="s">
        <v>1</v>
      </c>
      <c r="F385" s="225" t="s">
        <v>447</v>
      </c>
      <c r="G385" s="223"/>
      <c r="H385" s="226">
        <v>0.42199999999999999</v>
      </c>
      <c r="I385" s="227"/>
      <c r="J385" s="223"/>
      <c r="K385" s="223"/>
      <c r="L385" s="228"/>
      <c r="M385" s="229"/>
      <c r="N385" s="230"/>
      <c r="O385" s="230"/>
      <c r="P385" s="230"/>
      <c r="Q385" s="230"/>
      <c r="R385" s="230"/>
      <c r="S385" s="230"/>
      <c r="T385" s="231"/>
      <c r="AT385" s="232" t="s">
        <v>169</v>
      </c>
      <c r="AU385" s="232" t="s">
        <v>86</v>
      </c>
      <c r="AV385" s="14" t="s">
        <v>86</v>
      </c>
      <c r="AW385" s="14" t="s">
        <v>33</v>
      </c>
      <c r="AX385" s="14" t="s">
        <v>76</v>
      </c>
      <c r="AY385" s="232" t="s">
        <v>160</v>
      </c>
    </row>
    <row r="386" spans="1:65" s="14" customFormat="1" ht="11.25">
      <c r="B386" s="222"/>
      <c r="C386" s="223"/>
      <c r="D386" s="207" t="s">
        <v>169</v>
      </c>
      <c r="E386" s="224" t="s">
        <v>1</v>
      </c>
      <c r="F386" s="225" t="s">
        <v>448</v>
      </c>
      <c r="G386" s="223"/>
      <c r="H386" s="226">
        <v>1.0249999999999999</v>
      </c>
      <c r="I386" s="227"/>
      <c r="J386" s="223"/>
      <c r="K386" s="223"/>
      <c r="L386" s="228"/>
      <c r="M386" s="229"/>
      <c r="N386" s="230"/>
      <c r="O386" s="230"/>
      <c r="P386" s="230"/>
      <c r="Q386" s="230"/>
      <c r="R386" s="230"/>
      <c r="S386" s="230"/>
      <c r="T386" s="231"/>
      <c r="AT386" s="232" t="s">
        <v>169</v>
      </c>
      <c r="AU386" s="232" t="s">
        <v>86</v>
      </c>
      <c r="AV386" s="14" t="s">
        <v>86</v>
      </c>
      <c r="AW386" s="14" t="s">
        <v>33</v>
      </c>
      <c r="AX386" s="14" t="s">
        <v>76</v>
      </c>
      <c r="AY386" s="232" t="s">
        <v>160</v>
      </c>
    </row>
    <row r="387" spans="1:65" s="14" customFormat="1" ht="11.25">
      <c r="B387" s="222"/>
      <c r="C387" s="223"/>
      <c r="D387" s="207" t="s">
        <v>169</v>
      </c>
      <c r="E387" s="224" t="s">
        <v>1</v>
      </c>
      <c r="F387" s="225" t="s">
        <v>449</v>
      </c>
      <c r="G387" s="223"/>
      <c r="H387" s="226">
        <v>0.53</v>
      </c>
      <c r="I387" s="227"/>
      <c r="J387" s="223"/>
      <c r="K387" s="223"/>
      <c r="L387" s="228"/>
      <c r="M387" s="229"/>
      <c r="N387" s="230"/>
      <c r="O387" s="230"/>
      <c r="P387" s="230"/>
      <c r="Q387" s="230"/>
      <c r="R387" s="230"/>
      <c r="S387" s="230"/>
      <c r="T387" s="231"/>
      <c r="AT387" s="232" t="s">
        <v>169</v>
      </c>
      <c r="AU387" s="232" t="s">
        <v>86</v>
      </c>
      <c r="AV387" s="14" t="s">
        <v>86</v>
      </c>
      <c r="AW387" s="14" t="s">
        <v>33</v>
      </c>
      <c r="AX387" s="14" t="s">
        <v>76</v>
      </c>
      <c r="AY387" s="232" t="s">
        <v>160</v>
      </c>
    </row>
    <row r="388" spans="1:65" s="15" customFormat="1" ht="11.25">
      <c r="B388" s="233"/>
      <c r="C388" s="234"/>
      <c r="D388" s="207" t="s">
        <v>169</v>
      </c>
      <c r="E388" s="235" t="s">
        <v>1</v>
      </c>
      <c r="F388" s="236" t="s">
        <v>172</v>
      </c>
      <c r="G388" s="234"/>
      <c r="H388" s="237">
        <v>2.2440000000000002</v>
      </c>
      <c r="I388" s="238"/>
      <c r="J388" s="234"/>
      <c r="K388" s="234"/>
      <c r="L388" s="239"/>
      <c r="M388" s="240"/>
      <c r="N388" s="241"/>
      <c r="O388" s="241"/>
      <c r="P388" s="241"/>
      <c r="Q388" s="241"/>
      <c r="R388" s="241"/>
      <c r="S388" s="241"/>
      <c r="T388" s="242"/>
      <c r="AT388" s="243" t="s">
        <v>169</v>
      </c>
      <c r="AU388" s="243" t="s">
        <v>86</v>
      </c>
      <c r="AV388" s="15" t="s">
        <v>166</v>
      </c>
      <c r="AW388" s="15" t="s">
        <v>33</v>
      </c>
      <c r="AX388" s="15" t="s">
        <v>84</v>
      </c>
      <c r="AY388" s="243" t="s">
        <v>160</v>
      </c>
    </row>
    <row r="389" spans="1:65" s="2" customFormat="1" ht="16.5" customHeight="1">
      <c r="A389" s="35"/>
      <c r="B389" s="36"/>
      <c r="C389" s="193" t="s">
        <v>295</v>
      </c>
      <c r="D389" s="193" t="s">
        <v>162</v>
      </c>
      <c r="E389" s="194" t="s">
        <v>450</v>
      </c>
      <c r="F389" s="195" t="s">
        <v>451</v>
      </c>
      <c r="G389" s="196" t="s">
        <v>193</v>
      </c>
      <c r="H389" s="197">
        <v>2.016</v>
      </c>
      <c r="I389" s="198"/>
      <c r="J389" s="199">
        <f>ROUND(I389*H389,2)</f>
        <v>0</v>
      </c>
      <c r="K389" s="200"/>
      <c r="L389" s="40"/>
      <c r="M389" s="201" t="s">
        <v>1</v>
      </c>
      <c r="N389" s="202" t="s">
        <v>41</v>
      </c>
      <c r="O389" s="72"/>
      <c r="P389" s="203">
        <f>O389*H389</f>
        <v>0</v>
      </c>
      <c r="Q389" s="203">
        <v>0</v>
      </c>
      <c r="R389" s="203">
        <f>Q389*H389</f>
        <v>0</v>
      </c>
      <c r="S389" s="203">
        <v>0</v>
      </c>
      <c r="T389" s="204">
        <f>S389*H389</f>
        <v>0</v>
      </c>
      <c r="U389" s="35"/>
      <c r="V389" s="35"/>
      <c r="W389" s="35"/>
      <c r="X389" s="35"/>
      <c r="Y389" s="35"/>
      <c r="Z389" s="35"/>
      <c r="AA389" s="35"/>
      <c r="AB389" s="35"/>
      <c r="AC389" s="35"/>
      <c r="AD389" s="35"/>
      <c r="AE389" s="35"/>
      <c r="AR389" s="205" t="s">
        <v>166</v>
      </c>
      <c r="AT389" s="205" t="s">
        <v>162</v>
      </c>
      <c r="AU389" s="205" t="s">
        <v>86</v>
      </c>
      <c r="AY389" s="18" t="s">
        <v>160</v>
      </c>
      <c r="BE389" s="206">
        <f>IF(N389="základní",J389,0)</f>
        <v>0</v>
      </c>
      <c r="BF389" s="206">
        <f>IF(N389="snížená",J389,0)</f>
        <v>0</v>
      </c>
      <c r="BG389" s="206">
        <f>IF(N389="zákl. přenesená",J389,0)</f>
        <v>0</v>
      </c>
      <c r="BH389" s="206">
        <f>IF(N389="sníž. přenesená",J389,0)</f>
        <v>0</v>
      </c>
      <c r="BI389" s="206">
        <f>IF(N389="nulová",J389,0)</f>
        <v>0</v>
      </c>
      <c r="BJ389" s="18" t="s">
        <v>84</v>
      </c>
      <c r="BK389" s="206">
        <f>ROUND(I389*H389,2)</f>
        <v>0</v>
      </c>
      <c r="BL389" s="18" t="s">
        <v>166</v>
      </c>
      <c r="BM389" s="205" t="s">
        <v>452</v>
      </c>
    </row>
    <row r="390" spans="1:65" s="2" customFormat="1" ht="11.25">
      <c r="A390" s="35"/>
      <c r="B390" s="36"/>
      <c r="C390" s="37"/>
      <c r="D390" s="207" t="s">
        <v>167</v>
      </c>
      <c r="E390" s="37"/>
      <c r="F390" s="208" t="s">
        <v>453</v>
      </c>
      <c r="G390" s="37"/>
      <c r="H390" s="37"/>
      <c r="I390" s="209"/>
      <c r="J390" s="37"/>
      <c r="K390" s="37"/>
      <c r="L390" s="40"/>
      <c r="M390" s="210"/>
      <c r="N390" s="211"/>
      <c r="O390" s="72"/>
      <c r="P390" s="72"/>
      <c r="Q390" s="72"/>
      <c r="R390" s="72"/>
      <c r="S390" s="72"/>
      <c r="T390" s="73"/>
      <c r="U390" s="35"/>
      <c r="V390" s="35"/>
      <c r="W390" s="35"/>
      <c r="X390" s="35"/>
      <c r="Y390" s="35"/>
      <c r="Z390" s="35"/>
      <c r="AA390" s="35"/>
      <c r="AB390" s="35"/>
      <c r="AC390" s="35"/>
      <c r="AD390" s="35"/>
      <c r="AE390" s="35"/>
      <c r="AT390" s="18" t="s">
        <v>167</v>
      </c>
      <c r="AU390" s="18" t="s">
        <v>86</v>
      </c>
    </row>
    <row r="391" spans="1:65" s="13" customFormat="1" ht="11.25">
      <c r="B391" s="212"/>
      <c r="C391" s="213"/>
      <c r="D391" s="207" t="s">
        <v>169</v>
      </c>
      <c r="E391" s="214" t="s">
        <v>1</v>
      </c>
      <c r="F391" s="215" t="s">
        <v>454</v>
      </c>
      <c r="G391" s="213"/>
      <c r="H391" s="214" t="s">
        <v>1</v>
      </c>
      <c r="I391" s="216"/>
      <c r="J391" s="213"/>
      <c r="K391" s="213"/>
      <c r="L391" s="217"/>
      <c r="M391" s="218"/>
      <c r="N391" s="219"/>
      <c r="O391" s="219"/>
      <c r="P391" s="219"/>
      <c r="Q391" s="219"/>
      <c r="R391" s="219"/>
      <c r="S391" s="219"/>
      <c r="T391" s="220"/>
      <c r="AT391" s="221" t="s">
        <v>169</v>
      </c>
      <c r="AU391" s="221" t="s">
        <v>86</v>
      </c>
      <c r="AV391" s="13" t="s">
        <v>84</v>
      </c>
      <c r="AW391" s="13" t="s">
        <v>33</v>
      </c>
      <c r="AX391" s="13" t="s">
        <v>76</v>
      </c>
      <c r="AY391" s="221" t="s">
        <v>160</v>
      </c>
    </row>
    <row r="392" spans="1:65" s="14" customFormat="1" ht="11.25">
      <c r="B392" s="222"/>
      <c r="C392" s="223"/>
      <c r="D392" s="207" t="s">
        <v>169</v>
      </c>
      <c r="E392" s="224" t="s">
        <v>1</v>
      </c>
      <c r="F392" s="225" t="s">
        <v>455</v>
      </c>
      <c r="G392" s="223"/>
      <c r="H392" s="226">
        <v>0.98</v>
      </c>
      <c r="I392" s="227"/>
      <c r="J392" s="223"/>
      <c r="K392" s="223"/>
      <c r="L392" s="228"/>
      <c r="M392" s="229"/>
      <c r="N392" s="230"/>
      <c r="O392" s="230"/>
      <c r="P392" s="230"/>
      <c r="Q392" s="230"/>
      <c r="R392" s="230"/>
      <c r="S392" s="230"/>
      <c r="T392" s="231"/>
      <c r="AT392" s="232" t="s">
        <v>169</v>
      </c>
      <c r="AU392" s="232" t="s">
        <v>86</v>
      </c>
      <c r="AV392" s="14" t="s">
        <v>86</v>
      </c>
      <c r="AW392" s="14" t="s">
        <v>33</v>
      </c>
      <c r="AX392" s="14" t="s">
        <v>76</v>
      </c>
      <c r="AY392" s="232" t="s">
        <v>160</v>
      </c>
    </row>
    <row r="393" spans="1:65" s="13" customFormat="1" ht="11.25">
      <c r="B393" s="212"/>
      <c r="C393" s="213"/>
      <c r="D393" s="207" t="s">
        <v>169</v>
      </c>
      <c r="E393" s="214" t="s">
        <v>1</v>
      </c>
      <c r="F393" s="215" t="s">
        <v>456</v>
      </c>
      <c r="G393" s="213"/>
      <c r="H393" s="214" t="s">
        <v>1</v>
      </c>
      <c r="I393" s="216"/>
      <c r="J393" s="213"/>
      <c r="K393" s="213"/>
      <c r="L393" s="217"/>
      <c r="M393" s="218"/>
      <c r="N393" s="219"/>
      <c r="O393" s="219"/>
      <c r="P393" s="219"/>
      <c r="Q393" s="219"/>
      <c r="R393" s="219"/>
      <c r="S393" s="219"/>
      <c r="T393" s="220"/>
      <c r="AT393" s="221" t="s">
        <v>169</v>
      </c>
      <c r="AU393" s="221" t="s">
        <v>86</v>
      </c>
      <c r="AV393" s="13" t="s">
        <v>84</v>
      </c>
      <c r="AW393" s="13" t="s">
        <v>33</v>
      </c>
      <c r="AX393" s="13" t="s">
        <v>76</v>
      </c>
      <c r="AY393" s="221" t="s">
        <v>160</v>
      </c>
    </row>
    <row r="394" spans="1:65" s="14" customFormat="1" ht="11.25">
      <c r="B394" s="222"/>
      <c r="C394" s="223"/>
      <c r="D394" s="207" t="s">
        <v>169</v>
      </c>
      <c r="E394" s="224" t="s">
        <v>1</v>
      </c>
      <c r="F394" s="225" t="s">
        <v>457</v>
      </c>
      <c r="G394" s="223"/>
      <c r="H394" s="226">
        <v>0.317</v>
      </c>
      <c r="I394" s="227"/>
      <c r="J394" s="223"/>
      <c r="K394" s="223"/>
      <c r="L394" s="228"/>
      <c r="M394" s="229"/>
      <c r="N394" s="230"/>
      <c r="O394" s="230"/>
      <c r="P394" s="230"/>
      <c r="Q394" s="230"/>
      <c r="R394" s="230"/>
      <c r="S394" s="230"/>
      <c r="T394" s="231"/>
      <c r="AT394" s="232" t="s">
        <v>169</v>
      </c>
      <c r="AU394" s="232" t="s">
        <v>86</v>
      </c>
      <c r="AV394" s="14" t="s">
        <v>86</v>
      </c>
      <c r="AW394" s="14" t="s">
        <v>33</v>
      </c>
      <c r="AX394" s="14" t="s">
        <v>76</v>
      </c>
      <c r="AY394" s="232" t="s">
        <v>160</v>
      </c>
    </row>
    <row r="395" spans="1:65" s="13" customFormat="1" ht="11.25">
      <c r="B395" s="212"/>
      <c r="C395" s="213"/>
      <c r="D395" s="207" t="s">
        <v>169</v>
      </c>
      <c r="E395" s="214" t="s">
        <v>1</v>
      </c>
      <c r="F395" s="215" t="s">
        <v>458</v>
      </c>
      <c r="G395" s="213"/>
      <c r="H395" s="214" t="s">
        <v>1</v>
      </c>
      <c r="I395" s="216"/>
      <c r="J395" s="213"/>
      <c r="K395" s="213"/>
      <c r="L395" s="217"/>
      <c r="M395" s="218"/>
      <c r="N395" s="219"/>
      <c r="O395" s="219"/>
      <c r="P395" s="219"/>
      <c r="Q395" s="219"/>
      <c r="R395" s="219"/>
      <c r="S395" s="219"/>
      <c r="T395" s="220"/>
      <c r="AT395" s="221" t="s">
        <v>169</v>
      </c>
      <c r="AU395" s="221" t="s">
        <v>86</v>
      </c>
      <c r="AV395" s="13" t="s">
        <v>84</v>
      </c>
      <c r="AW395" s="13" t="s">
        <v>33</v>
      </c>
      <c r="AX395" s="13" t="s">
        <v>76</v>
      </c>
      <c r="AY395" s="221" t="s">
        <v>160</v>
      </c>
    </row>
    <row r="396" spans="1:65" s="14" customFormat="1" ht="11.25">
      <c r="B396" s="222"/>
      <c r="C396" s="223"/>
      <c r="D396" s="207" t="s">
        <v>169</v>
      </c>
      <c r="E396" s="224" t="s">
        <v>1</v>
      </c>
      <c r="F396" s="225" t="s">
        <v>459</v>
      </c>
      <c r="G396" s="223"/>
      <c r="H396" s="226">
        <v>0.121</v>
      </c>
      <c r="I396" s="227"/>
      <c r="J396" s="223"/>
      <c r="K396" s="223"/>
      <c r="L396" s="228"/>
      <c r="M396" s="229"/>
      <c r="N396" s="230"/>
      <c r="O396" s="230"/>
      <c r="P396" s="230"/>
      <c r="Q396" s="230"/>
      <c r="R396" s="230"/>
      <c r="S396" s="230"/>
      <c r="T396" s="231"/>
      <c r="AT396" s="232" t="s">
        <v>169</v>
      </c>
      <c r="AU396" s="232" t="s">
        <v>86</v>
      </c>
      <c r="AV396" s="14" t="s">
        <v>86</v>
      </c>
      <c r="AW396" s="14" t="s">
        <v>33</v>
      </c>
      <c r="AX396" s="14" t="s">
        <v>76</v>
      </c>
      <c r="AY396" s="232" t="s">
        <v>160</v>
      </c>
    </row>
    <row r="397" spans="1:65" s="13" customFormat="1" ht="11.25">
      <c r="B397" s="212"/>
      <c r="C397" s="213"/>
      <c r="D397" s="207" t="s">
        <v>169</v>
      </c>
      <c r="E397" s="214" t="s">
        <v>1</v>
      </c>
      <c r="F397" s="215" t="s">
        <v>460</v>
      </c>
      <c r="G397" s="213"/>
      <c r="H397" s="214" t="s">
        <v>1</v>
      </c>
      <c r="I397" s="216"/>
      <c r="J397" s="213"/>
      <c r="K397" s="213"/>
      <c r="L397" s="217"/>
      <c r="M397" s="218"/>
      <c r="N397" s="219"/>
      <c r="O397" s="219"/>
      <c r="P397" s="219"/>
      <c r="Q397" s="219"/>
      <c r="R397" s="219"/>
      <c r="S397" s="219"/>
      <c r="T397" s="220"/>
      <c r="AT397" s="221" t="s">
        <v>169</v>
      </c>
      <c r="AU397" s="221" t="s">
        <v>86</v>
      </c>
      <c r="AV397" s="13" t="s">
        <v>84</v>
      </c>
      <c r="AW397" s="13" t="s">
        <v>33</v>
      </c>
      <c r="AX397" s="13" t="s">
        <v>76</v>
      </c>
      <c r="AY397" s="221" t="s">
        <v>160</v>
      </c>
    </row>
    <row r="398" spans="1:65" s="14" customFormat="1" ht="11.25">
      <c r="B398" s="222"/>
      <c r="C398" s="223"/>
      <c r="D398" s="207" t="s">
        <v>169</v>
      </c>
      <c r="E398" s="224" t="s">
        <v>1</v>
      </c>
      <c r="F398" s="225" t="s">
        <v>461</v>
      </c>
      <c r="G398" s="223"/>
      <c r="H398" s="226">
        <v>0.32400000000000001</v>
      </c>
      <c r="I398" s="227"/>
      <c r="J398" s="223"/>
      <c r="K398" s="223"/>
      <c r="L398" s="228"/>
      <c r="M398" s="229"/>
      <c r="N398" s="230"/>
      <c r="O398" s="230"/>
      <c r="P398" s="230"/>
      <c r="Q398" s="230"/>
      <c r="R398" s="230"/>
      <c r="S398" s="230"/>
      <c r="T398" s="231"/>
      <c r="AT398" s="232" t="s">
        <v>169</v>
      </c>
      <c r="AU398" s="232" t="s">
        <v>86</v>
      </c>
      <c r="AV398" s="14" t="s">
        <v>86</v>
      </c>
      <c r="AW398" s="14" t="s">
        <v>33</v>
      </c>
      <c r="AX398" s="14" t="s">
        <v>76</v>
      </c>
      <c r="AY398" s="232" t="s">
        <v>160</v>
      </c>
    </row>
    <row r="399" spans="1:65" s="13" customFormat="1" ht="11.25">
      <c r="B399" s="212"/>
      <c r="C399" s="213"/>
      <c r="D399" s="207" t="s">
        <v>169</v>
      </c>
      <c r="E399" s="214" t="s">
        <v>1</v>
      </c>
      <c r="F399" s="215" t="s">
        <v>462</v>
      </c>
      <c r="G399" s="213"/>
      <c r="H399" s="214" t="s">
        <v>1</v>
      </c>
      <c r="I399" s="216"/>
      <c r="J399" s="213"/>
      <c r="K399" s="213"/>
      <c r="L399" s="217"/>
      <c r="M399" s="218"/>
      <c r="N399" s="219"/>
      <c r="O399" s="219"/>
      <c r="P399" s="219"/>
      <c r="Q399" s="219"/>
      <c r="R399" s="219"/>
      <c r="S399" s="219"/>
      <c r="T399" s="220"/>
      <c r="AT399" s="221" t="s">
        <v>169</v>
      </c>
      <c r="AU399" s="221" t="s">
        <v>86</v>
      </c>
      <c r="AV399" s="13" t="s">
        <v>84</v>
      </c>
      <c r="AW399" s="13" t="s">
        <v>33</v>
      </c>
      <c r="AX399" s="13" t="s">
        <v>76</v>
      </c>
      <c r="AY399" s="221" t="s">
        <v>160</v>
      </c>
    </row>
    <row r="400" spans="1:65" s="14" customFormat="1" ht="11.25">
      <c r="B400" s="222"/>
      <c r="C400" s="223"/>
      <c r="D400" s="207" t="s">
        <v>169</v>
      </c>
      <c r="E400" s="224" t="s">
        <v>1</v>
      </c>
      <c r="F400" s="225" t="s">
        <v>463</v>
      </c>
      <c r="G400" s="223"/>
      <c r="H400" s="226">
        <v>0.153</v>
      </c>
      <c r="I400" s="227"/>
      <c r="J400" s="223"/>
      <c r="K400" s="223"/>
      <c r="L400" s="228"/>
      <c r="M400" s="229"/>
      <c r="N400" s="230"/>
      <c r="O400" s="230"/>
      <c r="P400" s="230"/>
      <c r="Q400" s="230"/>
      <c r="R400" s="230"/>
      <c r="S400" s="230"/>
      <c r="T400" s="231"/>
      <c r="AT400" s="232" t="s">
        <v>169</v>
      </c>
      <c r="AU400" s="232" t="s">
        <v>86</v>
      </c>
      <c r="AV400" s="14" t="s">
        <v>86</v>
      </c>
      <c r="AW400" s="14" t="s">
        <v>33</v>
      </c>
      <c r="AX400" s="14" t="s">
        <v>76</v>
      </c>
      <c r="AY400" s="232" t="s">
        <v>160</v>
      </c>
    </row>
    <row r="401" spans="1:65" s="13" customFormat="1" ht="11.25">
      <c r="B401" s="212"/>
      <c r="C401" s="213"/>
      <c r="D401" s="207" t="s">
        <v>169</v>
      </c>
      <c r="E401" s="214" t="s">
        <v>1</v>
      </c>
      <c r="F401" s="215" t="s">
        <v>464</v>
      </c>
      <c r="G401" s="213"/>
      <c r="H401" s="214" t="s">
        <v>1</v>
      </c>
      <c r="I401" s="216"/>
      <c r="J401" s="213"/>
      <c r="K401" s="213"/>
      <c r="L401" s="217"/>
      <c r="M401" s="218"/>
      <c r="N401" s="219"/>
      <c r="O401" s="219"/>
      <c r="P401" s="219"/>
      <c r="Q401" s="219"/>
      <c r="R401" s="219"/>
      <c r="S401" s="219"/>
      <c r="T401" s="220"/>
      <c r="AT401" s="221" t="s">
        <v>169</v>
      </c>
      <c r="AU401" s="221" t="s">
        <v>86</v>
      </c>
      <c r="AV401" s="13" t="s">
        <v>84</v>
      </c>
      <c r="AW401" s="13" t="s">
        <v>33</v>
      </c>
      <c r="AX401" s="13" t="s">
        <v>76</v>
      </c>
      <c r="AY401" s="221" t="s">
        <v>160</v>
      </c>
    </row>
    <row r="402" spans="1:65" s="14" customFormat="1" ht="11.25">
      <c r="B402" s="222"/>
      <c r="C402" s="223"/>
      <c r="D402" s="207" t="s">
        <v>169</v>
      </c>
      <c r="E402" s="224" t="s">
        <v>1</v>
      </c>
      <c r="F402" s="225" t="s">
        <v>459</v>
      </c>
      <c r="G402" s="223"/>
      <c r="H402" s="226">
        <v>0.121</v>
      </c>
      <c r="I402" s="227"/>
      <c r="J402" s="223"/>
      <c r="K402" s="223"/>
      <c r="L402" s="228"/>
      <c r="M402" s="229"/>
      <c r="N402" s="230"/>
      <c r="O402" s="230"/>
      <c r="P402" s="230"/>
      <c r="Q402" s="230"/>
      <c r="R402" s="230"/>
      <c r="S402" s="230"/>
      <c r="T402" s="231"/>
      <c r="AT402" s="232" t="s">
        <v>169</v>
      </c>
      <c r="AU402" s="232" t="s">
        <v>86</v>
      </c>
      <c r="AV402" s="14" t="s">
        <v>86</v>
      </c>
      <c r="AW402" s="14" t="s">
        <v>33</v>
      </c>
      <c r="AX402" s="14" t="s">
        <v>76</v>
      </c>
      <c r="AY402" s="232" t="s">
        <v>160</v>
      </c>
    </row>
    <row r="403" spans="1:65" s="15" customFormat="1" ht="11.25">
      <c r="B403" s="233"/>
      <c r="C403" s="234"/>
      <c r="D403" s="207" t="s">
        <v>169</v>
      </c>
      <c r="E403" s="235" t="s">
        <v>1</v>
      </c>
      <c r="F403" s="236" t="s">
        <v>172</v>
      </c>
      <c r="G403" s="234"/>
      <c r="H403" s="237">
        <v>2.016</v>
      </c>
      <c r="I403" s="238"/>
      <c r="J403" s="234"/>
      <c r="K403" s="234"/>
      <c r="L403" s="239"/>
      <c r="M403" s="240"/>
      <c r="N403" s="241"/>
      <c r="O403" s="241"/>
      <c r="P403" s="241"/>
      <c r="Q403" s="241"/>
      <c r="R403" s="241"/>
      <c r="S403" s="241"/>
      <c r="T403" s="242"/>
      <c r="AT403" s="243" t="s">
        <v>169</v>
      </c>
      <c r="AU403" s="243" t="s">
        <v>86</v>
      </c>
      <c r="AV403" s="15" t="s">
        <v>166</v>
      </c>
      <c r="AW403" s="15" t="s">
        <v>33</v>
      </c>
      <c r="AX403" s="15" t="s">
        <v>84</v>
      </c>
      <c r="AY403" s="243" t="s">
        <v>160</v>
      </c>
    </row>
    <row r="404" spans="1:65" s="2" customFormat="1" ht="16.5" customHeight="1">
      <c r="A404" s="35"/>
      <c r="B404" s="36"/>
      <c r="C404" s="193" t="s">
        <v>465</v>
      </c>
      <c r="D404" s="193" t="s">
        <v>162</v>
      </c>
      <c r="E404" s="194" t="s">
        <v>466</v>
      </c>
      <c r="F404" s="195" t="s">
        <v>467</v>
      </c>
      <c r="G404" s="196" t="s">
        <v>165</v>
      </c>
      <c r="H404" s="197">
        <v>19.576000000000001</v>
      </c>
      <c r="I404" s="198"/>
      <c r="J404" s="199">
        <f>ROUND(I404*H404,2)</f>
        <v>0</v>
      </c>
      <c r="K404" s="200"/>
      <c r="L404" s="40"/>
      <c r="M404" s="201" t="s">
        <v>1</v>
      </c>
      <c r="N404" s="202" t="s">
        <v>41</v>
      </c>
      <c r="O404" s="72"/>
      <c r="P404" s="203">
        <f>O404*H404</f>
        <v>0</v>
      </c>
      <c r="Q404" s="203">
        <v>0</v>
      </c>
      <c r="R404" s="203">
        <f>Q404*H404</f>
        <v>0</v>
      </c>
      <c r="S404" s="203">
        <v>0</v>
      </c>
      <c r="T404" s="204">
        <f>S404*H404</f>
        <v>0</v>
      </c>
      <c r="U404" s="35"/>
      <c r="V404" s="35"/>
      <c r="W404" s="35"/>
      <c r="X404" s="35"/>
      <c r="Y404" s="35"/>
      <c r="Z404" s="35"/>
      <c r="AA404" s="35"/>
      <c r="AB404" s="35"/>
      <c r="AC404" s="35"/>
      <c r="AD404" s="35"/>
      <c r="AE404" s="35"/>
      <c r="AR404" s="205" t="s">
        <v>166</v>
      </c>
      <c r="AT404" s="205" t="s">
        <v>162</v>
      </c>
      <c r="AU404" s="205" t="s">
        <v>86</v>
      </c>
      <c r="AY404" s="18" t="s">
        <v>160</v>
      </c>
      <c r="BE404" s="206">
        <f>IF(N404="základní",J404,0)</f>
        <v>0</v>
      </c>
      <c r="BF404" s="206">
        <f>IF(N404="snížená",J404,0)</f>
        <v>0</v>
      </c>
      <c r="BG404" s="206">
        <f>IF(N404="zákl. přenesená",J404,0)</f>
        <v>0</v>
      </c>
      <c r="BH404" s="206">
        <f>IF(N404="sníž. přenesená",J404,0)</f>
        <v>0</v>
      </c>
      <c r="BI404" s="206">
        <f>IF(N404="nulová",J404,0)</f>
        <v>0</v>
      </c>
      <c r="BJ404" s="18" t="s">
        <v>84</v>
      </c>
      <c r="BK404" s="206">
        <f>ROUND(I404*H404,2)</f>
        <v>0</v>
      </c>
      <c r="BL404" s="18" t="s">
        <v>166</v>
      </c>
      <c r="BM404" s="205" t="s">
        <v>468</v>
      </c>
    </row>
    <row r="405" spans="1:65" s="2" customFormat="1" ht="39">
      <c r="A405" s="35"/>
      <c r="B405" s="36"/>
      <c r="C405" s="37"/>
      <c r="D405" s="207" t="s">
        <v>167</v>
      </c>
      <c r="E405" s="37"/>
      <c r="F405" s="208" t="s">
        <v>469</v>
      </c>
      <c r="G405" s="37"/>
      <c r="H405" s="37"/>
      <c r="I405" s="209"/>
      <c r="J405" s="37"/>
      <c r="K405" s="37"/>
      <c r="L405" s="40"/>
      <c r="M405" s="210"/>
      <c r="N405" s="211"/>
      <c r="O405" s="72"/>
      <c r="P405" s="72"/>
      <c r="Q405" s="72"/>
      <c r="R405" s="72"/>
      <c r="S405" s="72"/>
      <c r="T405" s="73"/>
      <c r="U405" s="35"/>
      <c r="V405" s="35"/>
      <c r="W405" s="35"/>
      <c r="X405" s="35"/>
      <c r="Y405" s="35"/>
      <c r="Z405" s="35"/>
      <c r="AA405" s="35"/>
      <c r="AB405" s="35"/>
      <c r="AC405" s="35"/>
      <c r="AD405" s="35"/>
      <c r="AE405" s="35"/>
      <c r="AT405" s="18" t="s">
        <v>167</v>
      </c>
      <c r="AU405" s="18" t="s">
        <v>86</v>
      </c>
    </row>
    <row r="406" spans="1:65" s="13" customFormat="1" ht="11.25">
      <c r="B406" s="212"/>
      <c r="C406" s="213"/>
      <c r="D406" s="207" t="s">
        <v>169</v>
      </c>
      <c r="E406" s="214" t="s">
        <v>1</v>
      </c>
      <c r="F406" s="215" t="s">
        <v>454</v>
      </c>
      <c r="G406" s="213"/>
      <c r="H406" s="214" t="s">
        <v>1</v>
      </c>
      <c r="I406" s="216"/>
      <c r="J406" s="213"/>
      <c r="K406" s="213"/>
      <c r="L406" s="217"/>
      <c r="M406" s="218"/>
      <c r="N406" s="219"/>
      <c r="O406" s="219"/>
      <c r="P406" s="219"/>
      <c r="Q406" s="219"/>
      <c r="R406" s="219"/>
      <c r="S406" s="219"/>
      <c r="T406" s="220"/>
      <c r="AT406" s="221" t="s">
        <v>169</v>
      </c>
      <c r="AU406" s="221" t="s">
        <v>86</v>
      </c>
      <c r="AV406" s="13" t="s">
        <v>84</v>
      </c>
      <c r="AW406" s="13" t="s">
        <v>33</v>
      </c>
      <c r="AX406" s="13" t="s">
        <v>76</v>
      </c>
      <c r="AY406" s="221" t="s">
        <v>160</v>
      </c>
    </row>
    <row r="407" spans="1:65" s="14" customFormat="1" ht="11.25">
      <c r="B407" s="222"/>
      <c r="C407" s="223"/>
      <c r="D407" s="207" t="s">
        <v>169</v>
      </c>
      <c r="E407" s="224" t="s">
        <v>1</v>
      </c>
      <c r="F407" s="225" t="s">
        <v>470</v>
      </c>
      <c r="G407" s="223"/>
      <c r="H407" s="226">
        <v>7.56</v>
      </c>
      <c r="I407" s="227"/>
      <c r="J407" s="223"/>
      <c r="K407" s="223"/>
      <c r="L407" s="228"/>
      <c r="M407" s="229"/>
      <c r="N407" s="230"/>
      <c r="O407" s="230"/>
      <c r="P407" s="230"/>
      <c r="Q407" s="230"/>
      <c r="R407" s="230"/>
      <c r="S407" s="230"/>
      <c r="T407" s="231"/>
      <c r="AT407" s="232" t="s">
        <v>169</v>
      </c>
      <c r="AU407" s="232" t="s">
        <v>86</v>
      </c>
      <c r="AV407" s="14" t="s">
        <v>86</v>
      </c>
      <c r="AW407" s="14" t="s">
        <v>33</v>
      </c>
      <c r="AX407" s="14" t="s">
        <v>76</v>
      </c>
      <c r="AY407" s="232" t="s">
        <v>160</v>
      </c>
    </row>
    <row r="408" spans="1:65" s="13" customFormat="1" ht="11.25">
      <c r="B408" s="212"/>
      <c r="C408" s="213"/>
      <c r="D408" s="207" t="s">
        <v>169</v>
      </c>
      <c r="E408" s="214" t="s">
        <v>1</v>
      </c>
      <c r="F408" s="215" t="s">
        <v>471</v>
      </c>
      <c r="G408" s="213"/>
      <c r="H408" s="214" t="s">
        <v>1</v>
      </c>
      <c r="I408" s="216"/>
      <c r="J408" s="213"/>
      <c r="K408" s="213"/>
      <c r="L408" s="217"/>
      <c r="M408" s="218"/>
      <c r="N408" s="219"/>
      <c r="O408" s="219"/>
      <c r="P408" s="219"/>
      <c r="Q408" s="219"/>
      <c r="R408" s="219"/>
      <c r="S408" s="219"/>
      <c r="T408" s="220"/>
      <c r="AT408" s="221" t="s">
        <v>169</v>
      </c>
      <c r="AU408" s="221" t="s">
        <v>86</v>
      </c>
      <c r="AV408" s="13" t="s">
        <v>84</v>
      </c>
      <c r="AW408" s="13" t="s">
        <v>33</v>
      </c>
      <c r="AX408" s="13" t="s">
        <v>76</v>
      </c>
      <c r="AY408" s="221" t="s">
        <v>160</v>
      </c>
    </row>
    <row r="409" spans="1:65" s="14" customFormat="1" ht="11.25">
      <c r="B409" s="222"/>
      <c r="C409" s="223"/>
      <c r="D409" s="207" t="s">
        <v>169</v>
      </c>
      <c r="E409" s="224" t="s">
        <v>1</v>
      </c>
      <c r="F409" s="225" t="s">
        <v>472</v>
      </c>
      <c r="G409" s="223"/>
      <c r="H409" s="226">
        <v>3.42</v>
      </c>
      <c r="I409" s="227"/>
      <c r="J409" s="223"/>
      <c r="K409" s="223"/>
      <c r="L409" s="228"/>
      <c r="M409" s="229"/>
      <c r="N409" s="230"/>
      <c r="O409" s="230"/>
      <c r="P409" s="230"/>
      <c r="Q409" s="230"/>
      <c r="R409" s="230"/>
      <c r="S409" s="230"/>
      <c r="T409" s="231"/>
      <c r="AT409" s="232" t="s">
        <v>169</v>
      </c>
      <c r="AU409" s="232" t="s">
        <v>86</v>
      </c>
      <c r="AV409" s="14" t="s">
        <v>86</v>
      </c>
      <c r="AW409" s="14" t="s">
        <v>33</v>
      </c>
      <c r="AX409" s="14" t="s">
        <v>76</v>
      </c>
      <c r="AY409" s="232" t="s">
        <v>160</v>
      </c>
    </row>
    <row r="410" spans="1:65" s="14" customFormat="1" ht="11.25">
      <c r="B410" s="222"/>
      <c r="C410" s="223"/>
      <c r="D410" s="207" t="s">
        <v>169</v>
      </c>
      <c r="E410" s="224" t="s">
        <v>1</v>
      </c>
      <c r="F410" s="225" t="s">
        <v>473</v>
      </c>
      <c r="G410" s="223"/>
      <c r="H410" s="226">
        <v>1.5640000000000001</v>
      </c>
      <c r="I410" s="227"/>
      <c r="J410" s="223"/>
      <c r="K410" s="223"/>
      <c r="L410" s="228"/>
      <c r="M410" s="229"/>
      <c r="N410" s="230"/>
      <c r="O410" s="230"/>
      <c r="P410" s="230"/>
      <c r="Q410" s="230"/>
      <c r="R410" s="230"/>
      <c r="S410" s="230"/>
      <c r="T410" s="231"/>
      <c r="AT410" s="232" t="s">
        <v>169</v>
      </c>
      <c r="AU410" s="232" t="s">
        <v>86</v>
      </c>
      <c r="AV410" s="14" t="s">
        <v>86</v>
      </c>
      <c r="AW410" s="14" t="s">
        <v>33</v>
      </c>
      <c r="AX410" s="14" t="s">
        <v>76</v>
      </c>
      <c r="AY410" s="232" t="s">
        <v>160</v>
      </c>
    </row>
    <row r="411" spans="1:65" s="14" customFormat="1" ht="11.25">
      <c r="B411" s="222"/>
      <c r="C411" s="223"/>
      <c r="D411" s="207" t="s">
        <v>169</v>
      </c>
      <c r="E411" s="224" t="s">
        <v>1</v>
      </c>
      <c r="F411" s="225" t="s">
        <v>474</v>
      </c>
      <c r="G411" s="223"/>
      <c r="H411" s="226">
        <v>3.496</v>
      </c>
      <c r="I411" s="227"/>
      <c r="J411" s="223"/>
      <c r="K411" s="223"/>
      <c r="L411" s="228"/>
      <c r="M411" s="229"/>
      <c r="N411" s="230"/>
      <c r="O411" s="230"/>
      <c r="P411" s="230"/>
      <c r="Q411" s="230"/>
      <c r="R411" s="230"/>
      <c r="S411" s="230"/>
      <c r="T411" s="231"/>
      <c r="AT411" s="232" t="s">
        <v>169</v>
      </c>
      <c r="AU411" s="232" t="s">
        <v>86</v>
      </c>
      <c r="AV411" s="14" t="s">
        <v>86</v>
      </c>
      <c r="AW411" s="14" t="s">
        <v>33</v>
      </c>
      <c r="AX411" s="14" t="s">
        <v>76</v>
      </c>
      <c r="AY411" s="232" t="s">
        <v>160</v>
      </c>
    </row>
    <row r="412" spans="1:65" s="14" customFormat="1" ht="11.25">
      <c r="B412" s="222"/>
      <c r="C412" s="223"/>
      <c r="D412" s="207" t="s">
        <v>169</v>
      </c>
      <c r="E412" s="224" t="s">
        <v>1</v>
      </c>
      <c r="F412" s="225" t="s">
        <v>475</v>
      </c>
      <c r="G412" s="223"/>
      <c r="H412" s="226">
        <v>1.972</v>
      </c>
      <c r="I412" s="227"/>
      <c r="J412" s="223"/>
      <c r="K412" s="223"/>
      <c r="L412" s="228"/>
      <c r="M412" s="229"/>
      <c r="N412" s="230"/>
      <c r="O412" s="230"/>
      <c r="P412" s="230"/>
      <c r="Q412" s="230"/>
      <c r="R412" s="230"/>
      <c r="S412" s="230"/>
      <c r="T412" s="231"/>
      <c r="AT412" s="232" t="s">
        <v>169</v>
      </c>
      <c r="AU412" s="232" t="s">
        <v>86</v>
      </c>
      <c r="AV412" s="14" t="s">
        <v>86</v>
      </c>
      <c r="AW412" s="14" t="s">
        <v>33</v>
      </c>
      <c r="AX412" s="14" t="s">
        <v>76</v>
      </c>
      <c r="AY412" s="232" t="s">
        <v>160</v>
      </c>
    </row>
    <row r="413" spans="1:65" s="14" customFormat="1" ht="11.25">
      <c r="B413" s="222"/>
      <c r="C413" s="223"/>
      <c r="D413" s="207" t="s">
        <v>169</v>
      </c>
      <c r="E413" s="224" t="s">
        <v>1</v>
      </c>
      <c r="F413" s="225" t="s">
        <v>473</v>
      </c>
      <c r="G413" s="223"/>
      <c r="H413" s="226">
        <v>1.5640000000000001</v>
      </c>
      <c r="I413" s="227"/>
      <c r="J413" s="223"/>
      <c r="K413" s="223"/>
      <c r="L413" s="228"/>
      <c r="M413" s="229"/>
      <c r="N413" s="230"/>
      <c r="O413" s="230"/>
      <c r="P413" s="230"/>
      <c r="Q413" s="230"/>
      <c r="R413" s="230"/>
      <c r="S413" s="230"/>
      <c r="T413" s="231"/>
      <c r="AT413" s="232" t="s">
        <v>169</v>
      </c>
      <c r="AU413" s="232" t="s">
        <v>86</v>
      </c>
      <c r="AV413" s="14" t="s">
        <v>86</v>
      </c>
      <c r="AW413" s="14" t="s">
        <v>33</v>
      </c>
      <c r="AX413" s="14" t="s">
        <v>76</v>
      </c>
      <c r="AY413" s="232" t="s">
        <v>160</v>
      </c>
    </row>
    <row r="414" spans="1:65" s="15" customFormat="1" ht="11.25">
      <c r="B414" s="233"/>
      <c r="C414" s="234"/>
      <c r="D414" s="207" t="s">
        <v>169</v>
      </c>
      <c r="E414" s="235" t="s">
        <v>1</v>
      </c>
      <c r="F414" s="236" t="s">
        <v>172</v>
      </c>
      <c r="G414" s="234"/>
      <c r="H414" s="237">
        <v>19.576000000000001</v>
      </c>
      <c r="I414" s="238"/>
      <c r="J414" s="234"/>
      <c r="K414" s="234"/>
      <c r="L414" s="239"/>
      <c r="M414" s="240"/>
      <c r="N414" s="241"/>
      <c r="O414" s="241"/>
      <c r="P414" s="241"/>
      <c r="Q414" s="241"/>
      <c r="R414" s="241"/>
      <c r="S414" s="241"/>
      <c r="T414" s="242"/>
      <c r="AT414" s="243" t="s">
        <v>169</v>
      </c>
      <c r="AU414" s="243" t="s">
        <v>86</v>
      </c>
      <c r="AV414" s="15" t="s">
        <v>166</v>
      </c>
      <c r="AW414" s="15" t="s">
        <v>33</v>
      </c>
      <c r="AX414" s="15" t="s">
        <v>84</v>
      </c>
      <c r="AY414" s="243" t="s">
        <v>160</v>
      </c>
    </row>
    <row r="415" spans="1:65" s="2" customFormat="1" ht="16.5" customHeight="1">
      <c r="A415" s="35"/>
      <c r="B415" s="36"/>
      <c r="C415" s="193" t="s">
        <v>300</v>
      </c>
      <c r="D415" s="193" t="s">
        <v>162</v>
      </c>
      <c r="E415" s="194" t="s">
        <v>476</v>
      </c>
      <c r="F415" s="195" t="s">
        <v>477</v>
      </c>
      <c r="G415" s="196" t="s">
        <v>165</v>
      </c>
      <c r="H415" s="197">
        <v>19.576000000000001</v>
      </c>
      <c r="I415" s="198"/>
      <c r="J415" s="199">
        <f>ROUND(I415*H415,2)</f>
        <v>0</v>
      </c>
      <c r="K415" s="200"/>
      <c r="L415" s="40"/>
      <c r="M415" s="201" t="s">
        <v>1</v>
      </c>
      <c r="N415" s="202" t="s">
        <v>41</v>
      </c>
      <c r="O415" s="72"/>
      <c r="P415" s="203">
        <f>O415*H415</f>
        <v>0</v>
      </c>
      <c r="Q415" s="203">
        <v>0</v>
      </c>
      <c r="R415" s="203">
        <f>Q415*H415</f>
        <v>0</v>
      </c>
      <c r="S415" s="203">
        <v>0</v>
      </c>
      <c r="T415" s="204">
        <f>S415*H415</f>
        <v>0</v>
      </c>
      <c r="U415" s="35"/>
      <c r="V415" s="35"/>
      <c r="W415" s="35"/>
      <c r="X415" s="35"/>
      <c r="Y415" s="35"/>
      <c r="Z415" s="35"/>
      <c r="AA415" s="35"/>
      <c r="AB415" s="35"/>
      <c r="AC415" s="35"/>
      <c r="AD415" s="35"/>
      <c r="AE415" s="35"/>
      <c r="AR415" s="205" t="s">
        <v>166</v>
      </c>
      <c r="AT415" s="205" t="s">
        <v>162</v>
      </c>
      <c r="AU415" s="205" t="s">
        <v>86</v>
      </c>
      <c r="AY415" s="18" t="s">
        <v>160</v>
      </c>
      <c r="BE415" s="206">
        <f>IF(N415="základní",J415,0)</f>
        <v>0</v>
      </c>
      <c r="BF415" s="206">
        <f>IF(N415="snížená",J415,0)</f>
        <v>0</v>
      </c>
      <c r="BG415" s="206">
        <f>IF(N415="zákl. přenesená",J415,0)</f>
        <v>0</v>
      </c>
      <c r="BH415" s="206">
        <f>IF(N415="sníž. přenesená",J415,0)</f>
        <v>0</v>
      </c>
      <c r="BI415" s="206">
        <f>IF(N415="nulová",J415,0)</f>
        <v>0</v>
      </c>
      <c r="BJ415" s="18" t="s">
        <v>84</v>
      </c>
      <c r="BK415" s="206">
        <f>ROUND(I415*H415,2)</f>
        <v>0</v>
      </c>
      <c r="BL415" s="18" t="s">
        <v>166</v>
      </c>
      <c r="BM415" s="205" t="s">
        <v>478</v>
      </c>
    </row>
    <row r="416" spans="1:65" s="2" customFormat="1" ht="39">
      <c r="A416" s="35"/>
      <c r="B416" s="36"/>
      <c r="C416" s="37"/>
      <c r="D416" s="207" t="s">
        <v>167</v>
      </c>
      <c r="E416" s="37"/>
      <c r="F416" s="208" t="s">
        <v>479</v>
      </c>
      <c r="G416" s="37"/>
      <c r="H416" s="37"/>
      <c r="I416" s="209"/>
      <c r="J416" s="37"/>
      <c r="K416" s="37"/>
      <c r="L416" s="40"/>
      <c r="M416" s="210"/>
      <c r="N416" s="211"/>
      <c r="O416" s="72"/>
      <c r="P416" s="72"/>
      <c r="Q416" s="72"/>
      <c r="R416" s="72"/>
      <c r="S416" s="72"/>
      <c r="T416" s="73"/>
      <c r="U416" s="35"/>
      <c r="V416" s="35"/>
      <c r="W416" s="35"/>
      <c r="X416" s="35"/>
      <c r="Y416" s="35"/>
      <c r="Z416" s="35"/>
      <c r="AA416" s="35"/>
      <c r="AB416" s="35"/>
      <c r="AC416" s="35"/>
      <c r="AD416" s="35"/>
      <c r="AE416" s="35"/>
      <c r="AT416" s="18" t="s">
        <v>167</v>
      </c>
      <c r="AU416" s="18" t="s">
        <v>86</v>
      </c>
    </row>
    <row r="417" spans="1:65" s="2" customFormat="1" ht="21.75" customHeight="1">
      <c r="A417" s="35"/>
      <c r="B417" s="36"/>
      <c r="C417" s="193" t="s">
        <v>480</v>
      </c>
      <c r="D417" s="193" t="s">
        <v>162</v>
      </c>
      <c r="E417" s="194" t="s">
        <v>481</v>
      </c>
      <c r="F417" s="195" t="s">
        <v>482</v>
      </c>
      <c r="G417" s="196" t="s">
        <v>294</v>
      </c>
      <c r="H417" s="197">
        <v>0.12</v>
      </c>
      <c r="I417" s="198"/>
      <c r="J417" s="199">
        <f>ROUND(I417*H417,2)</f>
        <v>0</v>
      </c>
      <c r="K417" s="200"/>
      <c r="L417" s="40"/>
      <c r="M417" s="201" t="s">
        <v>1</v>
      </c>
      <c r="N417" s="202" t="s">
        <v>41</v>
      </c>
      <c r="O417" s="72"/>
      <c r="P417" s="203">
        <f>O417*H417</f>
        <v>0</v>
      </c>
      <c r="Q417" s="203">
        <v>0</v>
      </c>
      <c r="R417" s="203">
        <f>Q417*H417</f>
        <v>0</v>
      </c>
      <c r="S417" s="203">
        <v>0</v>
      </c>
      <c r="T417" s="204">
        <f>S417*H417</f>
        <v>0</v>
      </c>
      <c r="U417" s="35"/>
      <c r="V417" s="35"/>
      <c r="W417" s="35"/>
      <c r="X417" s="35"/>
      <c r="Y417" s="35"/>
      <c r="Z417" s="35"/>
      <c r="AA417" s="35"/>
      <c r="AB417" s="35"/>
      <c r="AC417" s="35"/>
      <c r="AD417" s="35"/>
      <c r="AE417" s="35"/>
      <c r="AR417" s="205" t="s">
        <v>166</v>
      </c>
      <c r="AT417" s="205" t="s">
        <v>162</v>
      </c>
      <c r="AU417" s="205" t="s">
        <v>86</v>
      </c>
      <c r="AY417" s="18" t="s">
        <v>160</v>
      </c>
      <c r="BE417" s="206">
        <f>IF(N417="základní",J417,0)</f>
        <v>0</v>
      </c>
      <c r="BF417" s="206">
        <f>IF(N417="snížená",J417,0)</f>
        <v>0</v>
      </c>
      <c r="BG417" s="206">
        <f>IF(N417="zákl. přenesená",J417,0)</f>
        <v>0</v>
      </c>
      <c r="BH417" s="206">
        <f>IF(N417="sníž. přenesená",J417,0)</f>
        <v>0</v>
      </c>
      <c r="BI417" s="206">
        <f>IF(N417="nulová",J417,0)</f>
        <v>0</v>
      </c>
      <c r="BJ417" s="18" t="s">
        <v>84</v>
      </c>
      <c r="BK417" s="206">
        <f>ROUND(I417*H417,2)</f>
        <v>0</v>
      </c>
      <c r="BL417" s="18" t="s">
        <v>166</v>
      </c>
      <c r="BM417" s="205" t="s">
        <v>483</v>
      </c>
    </row>
    <row r="418" spans="1:65" s="2" customFormat="1" ht="19.5">
      <c r="A418" s="35"/>
      <c r="B418" s="36"/>
      <c r="C418" s="37"/>
      <c r="D418" s="207" t="s">
        <v>167</v>
      </c>
      <c r="E418" s="37"/>
      <c r="F418" s="208" t="s">
        <v>484</v>
      </c>
      <c r="G418" s="37"/>
      <c r="H418" s="37"/>
      <c r="I418" s="209"/>
      <c r="J418" s="37"/>
      <c r="K418" s="37"/>
      <c r="L418" s="40"/>
      <c r="M418" s="210"/>
      <c r="N418" s="211"/>
      <c r="O418" s="72"/>
      <c r="P418" s="72"/>
      <c r="Q418" s="72"/>
      <c r="R418" s="72"/>
      <c r="S418" s="72"/>
      <c r="T418" s="73"/>
      <c r="U418" s="35"/>
      <c r="V418" s="35"/>
      <c r="W418" s="35"/>
      <c r="X418" s="35"/>
      <c r="Y418" s="35"/>
      <c r="Z418" s="35"/>
      <c r="AA418" s="35"/>
      <c r="AB418" s="35"/>
      <c r="AC418" s="35"/>
      <c r="AD418" s="35"/>
      <c r="AE418" s="35"/>
      <c r="AT418" s="18" t="s">
        <v>167</v>
      </c>
      <c r="AU418" s="18" t="s">
        <v>86</v>
      </c>
    </row>
    <row r="419" spans="1:65" s="13" customFormat="1" ht="11.25">
      <c r="B419" s="212"/>
      <c r="C419" s="213"/>
      <c r="D419" s="207" t="s">
        <v>169</v>
      </c>
      <c r="E419" s="214" t="s">
        <v>1</v>
      </c>
      <c r="F419" s="215" t="s">
        <v>454</v>
      </c>
      <c r="G419" s="213"/>
      <c r="H419" s="214" t="s">
        <v>1</v>
      </c>
      <c r="I419" s="216"/>
      <c r="J419" s="213"/>
      <c r="K419" s="213"/>
      <c r="L419" s="217"/>
      <c r="M419" s="218"/>
      <c r="N419" s="219"/>
      <c r="O419" s="219"/>
      <c r="P419" s="219"/>
      <c r="Q419" s="219"/>
      <c r="R419" s="219"/>
      <c r="S419" s="219"/>
      <c r="T419" s="220"/>
      <c r="AT419" s="221" t="s">
        <v>169</v>
      </c>
      <c r="AU419" s="221" t="s">
        <v>86</v>
      </c>
      <c r="AV419" s="13" t="s">
        <v>84</v>
      </c>
      <c r="AW419" s="13" t="s">
        <v>33</v>
      </c>
      <c r="AX419" s="13" t="s">
        <v>76</v>
      </c>
      <c r="AY419" s="221" t="s">
        <v>160</v>
      </c>
    </row>
    <row r="420" spans="1:65" s="14" customFormat="1" ht="11.25">
      <c r="B420" s="222"/>
      <c r="C420" s="223"/>
      <c r="D420" s="207" t="s">
        <v>169</v>
      </c>
      <c r="E420" s="224" t="s">
        <v>1</v>
      </c>
      <c r="F420" s="225" t="s">
        <v>485</v>
      </c>
      <c r="G420" s="223"/>
      <c r="H420" s="226">
        <v>0.12</v>
      </c>
      <c r="I420" s="227"/>
      <c r="J420" s="223"/>
      <c r="K420" s="223"/>
      <c r="L420" s="228"/>
      <c r="M420" s="229"/>
      <c r="N420" s="230"/>
      <c r="O420" s="230"/>
      <c r="P420" s="230"/>
      <c r="Q420" s="230"/>
      <c r="R420" s="230"/>
      <c r="S420" s="230"/>
      <c r="T420" s="231"/>
      <c r="AT420" s="232" t="s">
        <v>169</v>
      </c>
      <c r="AU420" s="232" t="s">
        <v>86</v>
      </c>
      <c r="AV420" s="14" t="s">
        <v>86</v>
      </c>
      <c r="AW420" s="14" t="s">
        <v>33</v>
      </c>
      <c r="AX420" s="14" t="s">
        <v>76</v>
      </c>
      <c r="AY420" s="232" t="s">
        <v>160</v>
      </c>
    </row>
    <row r="421" spans="1:65" s="15" customFormat="1" ht="11.25">
      <c r="B421" s="233"/>
      <c r="C421" s="234"/>
      <c r="D421" s="207" t="s">
        <v>169</v>
      </c>
      <c r="E421" s="235" t="s">
        <v>1</v>
      </c>
      <c r="F421" s="236" t="s">
        <v>172</v>
      </c>
      <c r="G421" s="234"/>
      <c r="H421" s="237">
        <v>0.12</v>
      </c>
      <c r="I421" s="238"/>
      <c r="J421" s="234"/>
      <c r="K421" s="234"/>
      <c r="L421" s="239"/>
      <c r="M421" s="240"/>
      <c r="N421" s="241"/>
      <c r="O421" s="241"/>
      <c r="P421" s="241"/>
      <c r="Q421" s="241"/>
      <c r="R421" s="241"/>
      <c r="S421" s="241"/>
      <c r="T421" s="242"/>
      <c r="AT421" s="243" t="s">
        <v>169</v>
      </c>
      <c r="AU421" s="243" t="s">
        <v>86</v>
      </c>
      <c r="AV421" s="15" t="s">
        <v>166</v>
      </c>
      <c r="AW421" s="15" t="s">
        <v>33</v>
      </c>
      <c r="AX421" s="15" t="s">
        <v>84</v>
      </c>
      <c r="AY421" s="243" t="s">
        <v>160</v>
      </c>
    </row>
    <row r="422" spans="1:65" s="2" customFormat="1" ht="33" customHeight="1">
      <c r="A422" s="35"/>
      <c r="B422" s="36"/>
      <c r="C422" s="193" t="s">
        <v>305</v>
      </c>
      <c r="D422" s="193" t="s">
        <v>162</v>
      </c>
      <c r="E422" s="194" t="s">
        <v>486</v>
      </c>
      <c r="F422" s="195" t="s">
        <v>487</v>
      </c>
      <c r="G422" s="196" t="s">
        <v>294</v>
      </c>
      <c r="H422" s="197">
        <v>0.55400000000000005</v>
      </c>
      <c r="I422" s="198"/>
      <c r="J422" s="199">
        <f>ROUND(I422*H422,2)</f>
        <v>0</v>
      </c>
      <c r="K422" s="200"/>
      <c r="L422" s="40"/>
      <c r="M422" s="201" t="s">
        <v>1</v>
      </c>
      <c r="N422" s="202" t="s">
        <v>41</v>
      </c>
      <c r="O422" s="72"/>
      <c r="P422" s="203">
        <f>O422*H422</f>
        <v>0</v>
      </c>
      <c r="Q422" s="203">
        <v>0</v>
      </c>
      <c r="R422" s="203">
        <f>Q422*H422</f>
        <v>0</v>
      </c>
      <c r="S422" s="203">
        <v>0</v>
      </c>
      <c r="T422" s="204">
        <f>S422*H422</f>
        <v>0</v>
      </c>
      <c r="U422" s="35"/>
      <c r="V422" s="35"/>
      <c r="W422" s="35"/>
      <c r="X422" s="35"/>
      <c r="Y422" s="35"/>
      <c r="Z422" s="35"/>
      <c r="AA422" s="35"/>
      <c r="AB422" s="35"/>
      <c r="AC422" s="35"/>
      <c r="AD422" s="35"/>
      <c r="AE422" s="35"/>
      <c r="AR422" s="205" t="s">
        <v>166</v>
      </c>
      <c r="AT422" s="205" t="s">
        <v>162</v>
      </c>
      <c r="AU422" s="205" t="s">
        <v>86</v>
      </c>
      <c r="AY422" s="18" t="s">
        <v>160</v>
      </c>
      <c r="BE422" s="206">
        <f>IF(N422="základní",J422,0)</f>
        <v>0</v>
      </c>
      <c r="BF422" s="206">
        <f>IF(N422="snížená",J422,0)</f>
        <v>0</v>
      </c>
      <c r="BG422" s="206">
        <f>IF(N422="zákl. přenesená",J422,0)</f>
        <v>0</v>
      </c>
      <c r="BH422" s="206">
        <f>IF(N422="sníž. přenesená",J422,0)</f>
        <v>0</v>
      </c>
      <c r="BI422" s="206">
        <f>IF(N422="nulová",J422,0)</f>
        <v>0</v>
      </c>
      <c r="BJ422" s="18" t="s">
        <v>84</v>
      </c>
      <c r="BK422" s="206">
        <f>ROUND(I422*H422,2)</f>
        <v>0</v>
      </c>
      <c r="BL422" s="18" t="s">
        <v>166</v>
      </c>
      <c r="BM422" s="205" t="s">
        <v>488</v>
      </c>
    </row>
    <row r="423" spans="1:65" s="2" customFormat="1" ht="19.5">
      <c r="A423" s="35"/>
      <c r="B423" s="36"/>
      <c r="C423" s="37"/>
      <c r="D423" s="207" t="s">
        <v>167</v>
      </c>
      <c r="E423" s="37"/>
      <c r="F423" s="208" t="s">
        <v>489</v>
      </c>
      <c r="G423" s="37"/>
      <c r="H423" s="37"/>
      <c r="I423" s="209"/>
      <c r="J423" s="37"/>
      <c r="K423" s="37"/>
      <c r="L423" s="40"/>
      <c r="M423" s="210"/>
      <c r="N423" s="211"/>
      <c r="O423" s="72"/>
      <c r="P423" s="72"/>
      <c r="Q423" s="72"/>
      <c r="R423" s="72"/>
      <c r="S423" s="72"/>
      <c r="T423" s="73"/>
      <c r="U423" s="35"/>
      <c r="V423" s="35"/>
      <c r="W423" s="35"/>
      <c r="X423" s="35"/>
      <c r="Y423" s="35"/>
      <c r="Z423" s="35"/>
      <c r="AA423" s="35"/>
      <c r="AB423" s="35"/>
      <c r="AC423" s="35"/>
      <c r="AD423" s="35"/>
      <c r="AE423" s="35"/>
      <c r="AT423" s="18" t="s">
        <v>167</v>
      </c>
      <c r="AU423" s="18" t="s">
        <v>86</v>
      </c>
    </row>
    <row r="424" spans="1:65" s="13" customFormat="1" ht="22.5">
      <c r="B424" s="212"/>
      <c r="C424" s="213"/>
      <c r="D424" s="207" t="s">
        <v>169</v>
      </c>
      <c r="E424" s="214" t="s">
        <v>1</v>
      </c>
      <c r="F424" s="215" t="s">
        <v>490</v>
      </c>
      <c r="G424" s="213"/>
      <c r="H424" s="214" t="s">
        <v>1</v>
      </c>
      <c r="I424" s="216"/>
      <c r="J424" s="213"/>
      <c r="K424" s="213"/>
      <c r="L424" s="217"/>
      <c r="M424" s="218"/>
      <c r="N424" s="219"/>
      <c r="O424" s="219"/>
      <c r="P424" s="219"/>
      <c r="Q424" s="219"/>
      <c r="R424" s="219"/>
      <c r="S424" s="219"/>
      <c r="T424" s="220"/>
      <c r="AT424" s="221" t="s">
        <v>169</v>
      </c>
      <c r="AU424" s="221" t="s">
        <v>86</v>
      </c>
      <c r="AV424" s="13" t="s">
        <v>84</v>
      </c>
      <c r="AW424" s="13" t="s">
        <v>33</v>
      </c>
      <c r="AX424" s="13" t="s">
        <v>76</v>
      </c>
      <c r="AY424" s="221" t="s">
        <v>160</v>
      </c>
    </row>
    <row r="425" spans="1:65" s="14" customFormat="1" ht="11.25">
      <c r="B425" s="222"/>
      <c r="C425" s="223"/>
      <c r="D425" s="207" t="s">
        <v>169</v>
      </c>
      <c r="E425" s="224" t="s">
        <v>1</v>
      </c>
      <c r="F425" s="225" t="s">
        <v>491</v>
      </c>
      <c r="G425" s="223"/>
      <c r="H425" s="226">
        <v>0.17199999999999999</v>
      </c>
      <c r="I425" s="227"/>
      <c r="J425" s="223"/>
      <c r="K425" s="223"/>
      <c r="L425" s="228"/>
      <c r="M425" s="229"/>
      <c r="N425" s="230"/>
      <c r="O425" s="230"/>
      <c r="P425" s="230"/>
      <c r="Q425" s="230"/>
      <c r="R425" s="230"/>
      <c r="S425" s="230"/>
      <c r="T425" s="231"/>
      <c r="AT425" s="232" t="s">
        <v>169</v>
      </c>
      <c r="AU425" s="232" t="s">
        <v>86</v>
      </c>
      <c r="AV425" s="14" t="s">
        <v>86</v>
      </c>
      <c r="AW425" s="14" t="s">
        <v>33</v>
      </c>
      <c r="AX425" s="14" t="s">
        <v>76</v>
      </c>
      <c r="AY425" s="232" t="s">
        <v>160</v>
      </c>
    </row>
    <row r="426" spans="1:65" s="13" customFormat="1" ht="11.25">
      <c r="B426" s="212"/>
      <c r="C426" s="213"/>
      <c r="D426" s="207" t="s">
        <v>169</v>
      </c>
      <c r="E426" s="214" t="s">
        <v>1</v>
      </c>
      <c r="F426" s="215" t="s">
        <v>492</v>
      </c>
      <c r="G426" s="213"/>
      <c r="H426" s="214" t="s">
        <v>1</v>
      </c>
      <c r="I426" s="216"/>
      <c r="J426" s="213"/>
      <c r="K426" s="213"/>
      <c r="L426" s="217"/>
      <c r="M426" s="218"/>
      <c r="N426" s="219"/>
      <c r="O426" s="219"/>
      <c r="P426" s="219"/>
      <c r="Q426" s="219"/>
      <c r="R426" s="219"/>
      <c r="S426" s="219"/>
      <c r="T426" s="220"/>
      <c r="AT426" s="221" t="s">
        <v>169</v>
      </c>
      <c r="AU426" s="221" t="s">
        <v>86</v>
      </c>
      <c r="AV426" s="13" t="s">
        <v>84</v>
      </c>
      <c r="AW426" s="13" t="s">
        <v>33</v>
      </c>
      <c r="AX426" s="13" t="s">
        <v>76</v>
      </c>
      <c r="AY426" s="221" t="s">
        <v>160</v>
      </c>
    </row>
    <row r="427" spans="1:65" s="14" customFormat="1" ht="11.25">
      <c r="B427" s="222"/>
      <c r="C427" s="223"/>
      <c r="D427" s="207" t="s">
        <v>169</v>
      </c>
      <c r="E427" s="224" t="s">
        <v>1</v>
      </c>
      <c r="F427" s="225" t="s">
        <v>493</v>
      </c>
      <c r="G427" s="223"/>
      <c r="H427" s="226">
        <v>1.7000000000000001E-2</v>
      </c>
      <c r="I427" s="227"/>
      <c r="J427" s="223"/>
      <c r="K427" s="223"/>
      <c r="L427" s="228"/>
      <c r="M427" s="229"/>
      <c r="N427" s="230"/>
      <c r="O427" s="230"/>
      <c r="P427" s="230"/>
      <c r="Q427" s="230"/>
      <c r="R427" s="230"/>
      <c r="S427" s="230"/>
      <c r="T427" s="231"/>
      <c r="AT427" s="232" t="s">
        <v>169</v>
      </c>
      <c r="AU427" s="232" t="s">
        <v>86</v>
      </c>
      <c r="AV427" s="14" t="s">
        <v>86</v>
      </c>
      <c r="AW427" s="14" t="s">
        <v>33</v>
      </c>
      <c r="AX427" s="14" t="s">
        <v>76</v>
      </c>
      <c r="AY427" s="232" t="s">
        <v>160</v>
      </c>
    </row>
    <row r="428" spans="1:65" s="13" customFormat="1" ht="11.25">
      <c r="B428" s="212"/>
      <c r="C428" s="213"/>
      <c r="D428" s="207" t="s">
        <v>169</v>
      </c>
      <c r="E428" s="214" t="s">
        <v>1</v>
      </c>
      <c r="F428" s="215" t="s">
        <v>494</v>
      </c>
      <c r="G428" s="213"/>
      <c r="H428" s="214" t="s">
        <v>1</v>
      </c>
      <c r="I428" s="216"/>
      <c r="J428" s="213"/>
      <c r="K428" s="213"/>
      <c r="L428" s="217"/>
      <c r="M428" s="218"/>
      <c r="N428" s="219"/>
      <c r="O428" s="219"/>
      <c r="P428" s="219"/>
      <c r="Q428" s="219"/>
      <c r="R428" s="219"/>
      <c r="S428" s="219"/>
      <c r="T428" s="220"/>
      <c r="AT428" s="221" t="s">
        <v>169</v>
      </c>
      <c r="AU428" s="221" t="s">
        <v>86</v>
      </c>
      <c r="AV428" s="13" t="s">
        <v>84</v>
      </c>
      <c r="AW428" s="13" t="s">
        <v>33</v>
      </c>
      <c r="AX428" s="13" t="s">
        <v>76</v>
      </c>
      <c r="AY428" s="221" t="s">
        <v>160</v>
      </c>
    </row>
    <row r="429" spans="1:65" s="14" customFormat="1" ht="11.25">
      <c r="B429" s="222"/>
      <c r="C429" s="223"/>
      <c r="D429" s="207" t="s">
        <v>169</v>
      </c>
      <c r="E429" s="224" t="s">
        <v>1</v>
      </c>
      <c r="F429" s="225" t="s">
        <v>495</v>
      </c>
      <c r="G429" s="223"/>
      <c r="H429" s="226">
        <v>6.3E-2</v>
      </c>
      <c r="I429" s="227"/>
      <c r="J429" s="223"/>
      <c r="K429" s="223"/>
      <c r="L429" s="228"/>
      <c r="M429" s="229"/>
      <c r="N429" s="230"/>
      <c r="O429" s="230"/>
      <c r="P429" s="230"/>
      <c r="Q429" s="230"/>
      <c r="R429" s="230"/>
      <c r="S429" s="230"/>
      <c r="T429" s="231"/>
      <c r="AT429" s="232" t="s">
        <v>169</v>
      </c>
      <c r="AU429" s="232" t="s">
        <v>86</v>
      </c>
      <c r="AV429" s="14" t="s">
        <v>86</v>
      </c>
      <c r="AW429" s="14" t="s">
        <v>33</v>
      </c>
      <c r="AX429" s="14" t="s">
        <v>76</v>
      </c>
      <c r="AY429" s="232" t="s">
        <v>160</v>
      </c>
    </row>
    <row r="430" spans="1:65" s="14" customFormat="1" ht="11.25">
      <c r="B430" s="222"/>
      <c r="C430" s="223"/>
      <c r="D430" s="207" t="s">
        <v>169</v>
      </c>
      <c r="E430" s="224" t="s">
        <v>1</v>
      </c>
      <c r="F430" s="225" t="s">
        <v>496</v>
      </c>
      <c r="G430" s="223"/>
      <c r="H430" s="226">
        <v>5.0999999999999997E-2</v>
      </c>
      <c r="I430" s="227"/>
      <c r="J430" s="223"/>
      <c r="K430" s="223"/>
      <c r="L430" s="228"/>
      <c r="M430" s="229"/>
      <c r="N430" s="230"/>
      <c r="O430" s="230"/>
      <c r="P430" s="230"/>
      <c r="Q430" s="230"/>
      <c r="R430" s="230"/>
      <c r="S430" s="230"/>
      <c r="T430" s="231"/>
      <c r="AT430" s="232" t="s">
        <v>169</v>
      </c>
      <c r="AU430" s="232" t="s">
        <v>86</v>
      </c>
      <c r="AV430" s="14" t="s">
        <v>86</v>
      </c>
      <c r="AW430" s="14" t="s">
        <v>33</v>
      </c>
      <c r="AX430" s="14" t="s">
        <v>76</v>
      </c>
      <c r="AY430" s="232" t="s">
        <v>160</v>
      </c>
    </row>
    <row r="431" spans="1:65" s="13" customFormat="1" ht="11.25">
      <c r="B431" s="212"/>
      <c r="C431" s="213"/>
      <c r="D431" s="207" t="s">
        <v>169</v>
      </c>
      <c r="E431" s="214" t="s">
        <v>1</v>
      </c>
      <c r="F431" s="215" t="s">
        <v>497</v>
      </c>
      <c r="G431" s="213"/>
      <c r="H431" s="214" t="s">
        <v>1</v>
      </c>
      <c r="I431" s="216"/>
      <c r="J431" s="213"/>
      <c r="K431" s="213"/>
      <c r="L431" s="217"/>
      <c r="M431" s="218"/>
      <c r="N431" s="219"/>
      <c r="O431" s="219"/>
      <c r="P431" s="219"/>
      <c r="Q431" s="219"/>
      <c r="R431" s="219"/>
      <c r="S431" s="219"/>
      <c r="T431" s="220"/>
      <c r="AT431" s="221" t="s">
        <v>169</v>
      </c>
      <c r="AU431" s="221" t="s">
        <v>86</v>
      </c>
      <c r="AV431" s="13" t="s">
        <v>84</v>
      </c>
      <c r="AW431" s="13" t="s">
        <v>33</v>
      </c>
      <c r="AX431" s="13" t="s">
        <v>76</v>
      </c>
      <c r="AY431" s="221" t="s">
        <v>160</v>
      </c>
    </row>
    <row r="432" spans="1:65" s="14" customFormat="1" ht="11.25">
      <c r="B432" s="222"/>
      <c r="C432" s="223"/>
      <c r="D432" s="207" t="s">
        <v>169</v>
      </c>
      <c r="E432" s="224" t="s">
        <v>1</v>
      </c>
      <c r="F432" s="225" t="s">
        <v>498</v>
      </c>
      <c r="G432" s="223"/>
      <c r="H432" s="226">
        <v>7.3999999999999996E-2</v>
      </c>
      <c r="I432" s="227"/>
      <c r="J432" s="223"/>
      <c r="K432" s="223"/>
      <c r="L432" s="228"/>
      <c r="M432" s="229"/>
      <c r="N432" s="230"/>
      <c r="O432" s="230"/>
      <c r="P432" s="230"/>
      <c r="Q432" s="230"/>
      <c r="R432" s="230"/>
      <c r="S432" s="230"/>
      <c r="T432" s="231"/>
      <c r="AT432" s="232" t="s">
        <v>169</v>
      </c>
      <c r="AU432" s="232" t="s">
        <v>86</v>
      </c>
      <c r="AV432" s="14" t="s">
        <v>86</v>
      </c>
      <c r="AW432" s="14" t="s">
        <v>33</v>
      </c>
      <c r="AX432" s="14" t="s">
        <v>76</v>
      </c>
      <c r="AY432" s="232" t="s">
        <v>160</v>
      </c>
    </row>
    <row r="433" spans="1:65" s="14" customFormat="1" ht="11.25">
      <c r="B433" s="222"/>
      <c r="C433" s="223"/>
      <c r="D433" s="207" t="s">
        <v>169</v>
      </c>
      <c r="E433" s="224" t="s">
        <v>1</v>
      </c>
      <c r="F433" s="225" t="s">
        <v>499</v>
      </c>
      <c r="G433" s="223"/>
      <c r="H433" s="226">
        <v>6.7000000000000004E-2</v>
      </c>
      <c r="I433" s="227"/>
      <c r="J433" s="223"/>
      <c r="K433" s="223"/>
      <c r="L433" s="228"/>
      <c r="M433" s="229"/>
      <c r="N433" s="230"/>
      <c r="O433" s="230"/>
      <c r="P433" s="230"/>
      <c r="Q433" s="230"/>
      <c r="R433" s="230"/>
      <c r="S433" s="230"/>
      <c r="T433" s="231"/>
      <c r="AT433" s="232" t="s">
        <v>169</v>
      </c>
      <c r="AU433" s="232" t="s">
        <v>86</v>
      </c>
      <c r="AV433" s="14" t="s">
        <v>86</v>
      </c>
      <c r="AW433" s="14" t="s">
        <v>33</v>
      </c>
      <c r="AX433" s="14" t="s">
        <v>76</v>
      </c>
      <c r="AY433" s="232" t="s">
        <v>160</v>
      </c>
    </row>
    <row r="434" spans="1:65" s="13" customFormat="1" ht="11.25">
      <c r="B434" s="212"/>
      <c r="C434" s="213"/>
      <c r="D434" s="207" t="s">
        <v>169</v>
      </c>
      <c r="E434" s="214" t="s">
        <v>1</v>
      </c>
      <c r="F434" s="215" t="s">
        <v>500</v>
      </c>
      <c r="G434" s="213"/>
      <c r="H434" s="214" t="s">
        <v>1</v>
      </c>
      <c r="I434" s="216"/>
      <c r="J434" s="213"/>
      <c r="K434" s="213"/>
      <c r="L434" s="217"/>
      <c r="M434" s="218"/>
      <c r="N434" s="219"/>
      <c r="O434" s="219"/>
      <c r="P434" s="219"/>
      <c r="Q434" s="219"/>
      <c r="R434" s="219"/>
      <c r="S434" s="219"/>
      <c r="T434" s="220"/>
      <c r="AT434" s="221" t="s">
        <v>169</v>
      </c>
      <c r="AU434" s="221" t="s">
        <v>86</v>
      </c>
      <c r="AV434" s="13" t="s">
        <v>84</v>
      </c>
      <c r="AW434" s="13" t="s">
        <v>33</v>
      </c>
      <c r="AX434" s="13" t="s">
        <v>76</v>
      </c>
      <c r="AY434" s="221" t="s">
        <v>160</v>
      </c>
    </row>
    <row r="435" spans="1:65" s="14" customFormat="1" ht="11.25">
      <c r="B435" s="222"/>
      <c r="C435" s="223"/>
      <c r="D435" s="207" t="s">
        <v>169</v>
      </c>
      <c r="E435" s="224" t="s">
        <v>1</v>
      </c>
      <c r="F435" s="225" t="s">
        <v>501</v>
      </c>
      <c r="G435" s="223"/>
      <c r="H435" s="226">
        <v>6.2E-2</v>
      </c>
      <c r="I435" s="227"/>
      <c r="J435" s="223"/>
      <c r="K435" s="223"/>
      <c r="L435" s="228"/>
      <c r="M435" s="229"/>
      <c r="N435" s="230"/>
      <c r="O435" s="230"/>
      <c r="P435" s="230"/>
      <c r="Q435" s="230"/>
      <c r="R435" s="230"/>
      <c r="S435" s="230"/>
      <c r="T435" s="231"/>
      <c r="AT435" s="232" t="s">
        <v>169</v>
      </c>
      <c r="AU435" s="232" t="s">
        <v>86</v>
      </c>
      <c r="AV435" s="14" t="s">
        <v>86</v>
      </c>
      <c r="AW435" s="14" t="s">
        <v>33</v>
      </c>
      <c r="AX435" s="14" t="s">
        <v>76</v>
      </c>
      <c r="AY435" s="232" t="s">
        <v>160</v>
      </c>
    </row>
    <row r="436" spans="1:65" s="13" customFormat="1" ht="11.25">
      <c r="B436" s="212"/>
      <c r="C436" s="213"/>
      <c r="D436" s="207" t="s">
        <v>169</v>
      </c>
      <c r="E436" s="214" t="s">
        <v>1</v>
      </c>
      <c r="F436" s="215" t="s">
        <v>502</v>
      </c>
      <c r="G436" s="213"/>
      <c r="H436" s="214" t="s">
        <v>1</v>
      </c>
      <c r="I436" s="216"/>
      <c r="J436" s="213"/>
      <c r="K436" s="213"/>
      <c r="L436" s="217"/>
      <c r="M436" s="218"/>
      <c r="N436" s="219"/>
      <c r="O436" s="219"/>
      <c r="P436" s="219"/>
      <c r="Q436" s="219"/>
      <c r="R436" s="219"/>
      <c r="S436" s="219"/>
      <c r="T436" s="220"/>
      <c r="AT436" s="221" t="s">
        <v>169</v>
      </c>
      <c r="AU436" s="221" t="s">
        <v>86</v>
      </c>
      <c r="AV436" s="13" t="s">
        <v>84</v>
      </c>
      <c r="AW436" s="13" t="s">
        <v>33</v>
      </c>
      <c r="AX436" s="13" t="s">
        <v>76</v>
      </c>
      <c r="AY436" s="221" t="s">
        <v>160</v>
      </c>
    </row>
    <row r="437" spans="1:65" s="14" customFormat="1" ht="11.25">
      <c r="B437" s="222"/>
      <c r="C437" s="223"/>
      <c r="D437" s="207" t="s">
        <v>169</v>
      </c>
      <c r="E437" s="224" t="s">
        <v>1</v>
      </c>
      <c r="F437" s="225" t="s">
        <v>503</v>
      </c>
      <c r="G437" s="223"/>
      <c r="H437" s="226">
        <v>0.01</v>
      </c>
      <c r="I437" s="227"/>
      <c r="J437" s="223"/>
      <c r="K437" s="223"/>
      <c r="L437" s="228"/>
      <c r="M437" s="229"/>
      <c r="N437" s="230"/>
      <c r="O437" s="230"/>
      <c r="P437" s="230"/>
      <c r="Q437" s="230"/>
      <c r="R437" s="230"/>
      <c r="S437" s="230"/>
      <c r="T437" s="231"/>
      <c r="AT437" s="232" t="s">
        <v>169</v>
      </c>
      <c r="AU437" s="232" t="s">
        <v>86</v>
      </c>
      <c r="AV437" s="14" t="s">
        <v>86</v>
      </c>
      <c r="AW437" s="14" t="s">
        <v>33</v>
      </c>
      <c r="AX437" s="14" t="s">
        <v>76</v>
      </c>
      <c r="AY437" s="232" t="s">
        <v>160</v>
      </c>
    </row>
    <row r="438" spans="1:65" s="14" customFormat="1" ht="11.25">
      <c r="B438" s="222"/>
      <c r="C438" s="223"/>
      <c r="D438" s="207" t="s">
        <v>169</v>
      </c>
      <c r="E438" s="224" t="s">
        <v>1</v>
      </c>
      <c r="F438" s="225" t="s">
        <v>504</v>
      </c>
      <c r="G438" s="223"/>
      <c r="H438" s="226">
        <v>1.4E-2</v>
      </c>
      <c r="I438" s="227"/>
      <c r="J438" s="223"/>
      <c r="K438" s="223"/>
      <c r="L438" s="228"/>
      <c r="M438" s="229"/>
      <c r="N438" s="230"/>
      <c r="O438" s="230"/>
      <c r="P438" s="230"/>
      <c r="Q438" s="230"/>
      <c r="R438" s="230"/>
      <c r="S438" s="230"/>
      <c r="T438" s="231"/>
      <c r="AT438" s="232" t="s">
        <v>169</v>
      </c>
      <c r="AU438" s="232" t="s">
        <v>86</v>
      </c>
      <c r="AV438" s="14" t="s">
        <v>86</v>
      </c>
      <c r="AW438" s="14" t="s">
        <v>33</v>
      </c>
      <c r="AX438" s="14" t="s">
        <v>76</v>
      </c>
      <c r="AY438" s="232" t="s">
        <v>160</v>
      </c>
    </row>
    <row r="439" spans="1:65" s="13" customFormat="1" ht="11.25">
      <c r="B439" s="212"/>
      <c r="C439" s="213"/>
      <c r="D439" s="207" t="s">
        <v>169</v>
      </c>
      <c r="E439" s="214" t="s">
        <v>1</v>
      </c>
      <c r="F439" s="215" t="s">
        <v>505</v>
      </c>
      <c r="G439" s="213"/>
      <c r="H439" s="214" t="s">
        <v>1</v>
      </c>
      <c r="I439" s="216"/>
      <c r="J439" s="213"/>
      <c r="K439" s="213"/>
      <c r="L439" s="217"/>
      <c r="M439" s="218"/>
      <c r="N439" s="219"/>
      <c r="O439" s="219"/>
      <c r="P439" s="219"/>
      <c r="Q439" s="219"/>
      <c r="R439" s="219"/>
      <c r="S439" s="219"/>
      <c r="T439" s="220"/>
      <c r="AT439" s="221" t="s">
        <v>169</v>
      </c>
      <c r="AU439" s="221" t="s">
        <v>86</v>
      </c>
      <c r="AV439" s="13" t="s">
        <v>84</v>
      </c>
      <c r="AW439" s="13" t="s">
        <v>33</v>
      </c>
      <c r="AX439" s="13" t="s">
        <v>76</v>
      </c>
      <c r="AY439" s="221" t="s">
        <v>160</v>
      </c>
    </row>
    <row r="440" spans="1:65" s="14" customFormat="1" ht="11.25">
      <c r="B440" s="222"/>
      <c r="C440" s="223"/>
      <c r="D440" s="207" t="s">
        <v>169</v>
      </c>
      <c r="E440" s="224" t="s">
        <v>1</v>
      </c>
      <c r="F440" s="225" t="s">
        <v>503</v>
      </c>
      <c r="G440" s="223"/>
      <c r="H440" s="226">
        <v>0.01</v>
      </c>
      <c r="I440" s="227"/>
      <c r="J440" s="223"/>
      <c r="K440" s="223"/>
      <c r="L440" s="228"/>
      <c r="M440" s="229"/>
      <c r="N440" s="230"/>
      <c r="O440" s="230"/>
      <c r="P440" s="230"/>
      <c r="Q440" s="230"/>
      <c r="R440" s="230"/>
      <c r="S440" s="230"/>
      <c r="T440" s="231"/>
      <c r="AT440" s="232" t="s">
        <v>169</v>
      </c>
      <c r="AU440" s="232" t="s">
        <v>86</v>
      </c>
      <c r="AV440" s="14" t="s">
        <v>86</v>
      </c>
      <c r="AW440" s="14" t="s">
        <v>33</v>
      </c>
      <c r="AX440" s="14" t="s">
        <v>76</v>
      </c>
      <c r="AY440" s="232" t="s">
        <v>160</v>
      </c>
    </row>
    <row r="441" spans="1:65" s="14" customFormat="1" ht="11.25">
      <c r="B441" s="222"/>
      <c r="C441" s="223"/>
      <c r="D441" s="207" t="s">
        <v>169</v>
      </c>
      <c r="E441" s="224" t="s">
        <v>1</v>
      </c>
      <c r="F441" s="225" t="s">
        <v>504</v>
      </c>
      <c r="G441" s="223"/>
      <c r="H441" s="226">
        <v>1.4E-2</v>
      </c>
      <c r="I441" s="227"/>
      <c r="J441" s="223"/>
      <c r="K441" s="223"/>
      <c r="L441" s="228"/>
      <c r="M441" s="229"/>
      <c r="N441" s="230"/>
      <c r="O441" s="230"/>
      <c r="P441" s="230"/>
      <c r="Q441" s="230"/>
      <c r="R441" s="230"/>
      <c r="S441" s="230"/>
      <c r="T441" s="231"/>
      <c r="AT441" s="232" t="s">
        <v>169</v>
      </c>
      <c r="AU441" s="232" t="s">
        <v>86</v>
      </c>
      <c r="AV441" s="14" t="s">
        <v>86</v>
      </c>
      <c r="AW441" s="14" t="s">
        <v>33</v>
      </c>
      <c r="AX441" s="14" t="s">
        <v>76</v>
      </c>
      <c r="AY441" s="232" t="s">
        <v>160</v>
      </c>
    </row>
    <row r="442" spans="1:65" s="15" customFormat="1" ht="11.25">
      <c r="B442" s="233"/>
      <c r="C442" s="234"/>
      <c r="D442" s="207" t="s">
        <v>169</v>
      </c>
      <c r="E442" s="235" t="s">
        <v>1</v>
      </c>
      <c r="F442" s="236" t="s">
        <v>172</v>
      </c>
      <c r="G442" s="234"/>
      <c r="H442" s="237">
        <v>0.55400000000000005</v>
      </c>
      <c r="I442" s="238"/>
      <c r="J442" s="234"/>
      <c r="K442" s="234"/>
      <c r="L442" s="239"/>
      <c r="M442" s="240"/>
      <c r="N442" s="241"/>
      <c r="O442" s="241"/>
      <c r="P442" s="241"/>
      <c r="Q442" s="241"/>
      <c r="R442" s="241"/>
      <c r="S442" s="241"/>
      <c r="T442" s="242"/>
      <c r="AT442" s="243" t="s">
        <v>169</v>
      </c>
      <c r="AU442" s="243" t="s">
        <v>86</v>
      </c>
      <c r="AV442" s="15" t="s">
        <v>166</v>
      </c>
      <c r="AW442" s="15" t="s">
        <v>33</v>
      </c>
      <c r="AX442" s="15" t="s">
        <v>84</v>
      </c>
      <c r="AY442" s="243" t="s">
        <v>160</v>
      </c>
    </row>
    <row r="443" spans="1:65" s="2" customFormat="1" ht="24.2" customHeight="1">
      <c r="A443" s="35"/>
      <c r="B443" s="36"/>
      <c r="C443" s="244" t="s">
        <v>506</v>
      </c>
      <c r="D443" s="244" t="s">
        <v>245</v>
      </c>
      <c r="E443" s="245" t="s">
        <v>507</v>
      </c>
      <c r="F443" s="246" t="s">
        <v>508</v>
      </c>
      <c r="G443" s="247" t="s">
        <v>294</v>
      </c>
      <c r="H443" s="248">
        <v>0.186</v>
      </c>
      <c r="I443" s="249"/>
      <c r="J443" s="250">
        <f>ROUND(I443*H443,2)</f>
        <v>0</v>
      </c>
      <c r="K443" s="251"/>
      <c r="L443" s="252"/>
      <c r="M443" s="253" t="s">
        <v>1</v>
      </c>
      <c r="N443" s="254" t="s">
        <v>41</v>
      </c>
      <c r="O443" s="72"/>
      <c r="P443" s="203">
        <f>O443*H443</f>
        <v>0</v>
      </c>
      <c r="Q443" s="203">
        <v>0</v>
      </c>
      <c r="R443" s="203">
        <f>Q443*H443</f>
        <v>0</v>
      </c>
      <c r="S443" s="203">
        <v>0</v>
      </c>
      <c r="T443" s="204">
        <f>S443*H443</f>
        <v>0</v>
      </c>
      <c r="U443" s="35"/>
      <c r="V443" s="35"/>
      <c r="W443" s="35"/>
      <c r="X443" s="35"/>
      <c r="Y443" s="35"/>
      <c r="Z443" s="35"/>
      <c r="AA443" s="35"/>
      <c r="AB443" s="35"/>
      <c r="AC443" s="35"/>
      <c r="AD443" s="35"/>
      <c r="AE443" s="35"/>
      <c r="AR443" s="205" t="s">
        <v>187</v>
      </c>
      <c r="AT443" s="205" t="s">
        <v>245</v>
      </c>
      <c r="AU443" s="205" t="s">
        <v>86</v>
      </c>
      <c r="AY443" s="18" t="s">
        <v>160</v>
      </c>
      <c r="BE443" s="206">
        <f>IF(N443="základní",J443,0)</f>
        <v>0</v>
      </c>
      <c r="BF443" s="206">
        <f>IF(N443="snížená",J443,0)</f>
        <v>0</v>
      </c>
      <c r="BG443" s="206">
        <f>IF(N443="zákl. přenesená",J443,0)</f>
        <v>0</v>
      </c>
      <c r="BH443" s="206">
        <f>IF(N443="sníž. přenesená",J443,0)</f>
        <v>0</v>
      </c>
      <c r="BI443" s="206">
        <f>IF(N443="nulová",J443,0)</f>
        <v>0</v>
      </c>
      <c r="BJ443" s="18" t="s">
        <v>84</v>
      </c>
      <c r="BK443" s="206">
        <f>ROUND(I443*H443,2)</f>
        <v>0</v>
      </c>
      <c r="BL443" s="18" t="s">
        <v>166</v>
      </c>
      <c r="BM443" s="205" t="s">
        <v>509</v>
      </c>
    </row>
    <row r="444" spans="1:65" s="2" customFormat="1" ht="11.25">
      <c r="A444" s="35"/>
      <c r="B444" s="36"/>
      <c r="C444" s="37"/>
      <c r="D444" s="207" t="s">
        <v>167</v>
      </c>
      <c r="E444" s="37"/>
      <c r="F444" s="208" t="s">
        <v>508</v>
      </c>
      <c r="G444" s="37"/>
      <c r="H444" s="37"/>
      <c r="I444" s="209"/>
      <c r="J444" s="37"/>
      <c r="K444" s="37"/>
      <c r="L444" s="40"/>
      <c r="M444" s="210"/>
      <c r="N444" s="211"/>
      <c r="O444" s="72"/>
      <c r="P444" s="72"/>
      <c r="Q444" s="72"/>
      <c r="R444" s="72"/>
      <c r="S444" s="72"/>
      <c r="T444" s="73"/>
      <c r="U444" s="35"/>
      <c r="V444" s="35"/>
      <c r="W444" s="35"/>
      <c r="X444" s="35"/>
      <c r="Y444" s="35"/>
      <c r="Z444" s="35"/>
      <c r="AA444" s="35"/>
      <c r="AB444" s="35"/>
      <c r="AC444" s="35"/>
      <c r="AD444" s="35"/>
      <c r="AE444" s="35"/>
      <c r="AT444" s="18" t="s">
        <v>167</v>
      </c>
      <c r="AU444" s="18" t="s">
        <v>86</v>
      </c>
    </row>
    <row r="445" spans="1:65" s="2" customFormat="1" ht="19.5">
      <c r="A445" s="35"/>
      <c r="B445" s="36"/>
      <c r="C445" s="37"/>
      <c r="D445" s="207" t="s">
        <v>510</v>
      </c>
      <c r="E445" s="37"/>
      <c r="F445" s="255" t="s">
        <v>511</v>
      </c>
      <c r="G445" s="37"/>
      <c r="H445" s="37"/>
      <c r="I445" s="209"/>
      <c r="J445" s="37"/>
      <c r="K445" s="37"/>
      <c r="L445" s="40"/>
      <c r="M445" s="210"/>
      <c r="N445" s="211"/>
      <c r="O445" s="72"/>
      <c r="P445" s="72"/>
      <c r="Q445" s="72"/>
      <c r="R445" s="72"/>
      <c r="S445" s="72"/>
      <c r="T445" s="73"/>
      <c r="U445" s="35"/>
      <c r="V445" s="35"/>
      <c r="W445" s="35"/>
      <c r="X445" s="35"/>
      <c r="Y445" s="35"/>
      <c r="Z445" s="35"/>
      <c r="AA445" s="35"/>
      <c r="AB445" s="35"/>
      <c r="AC445" s="35"/>
      <c r="AD445" s="35"/>
      <c r="AE445" s="35"/>
      <c r="AT445" s="18" t="s">
        <v>510</v>
      </c>
      <c r="AU445" s="18" t="s">
        <v>86</v>
      </c>
    </row>
    <row r="446" spans="1:65" s="13" customFormat="1" ht="22.5">
      <c r="B446" s="212"/>
      <c r="C446" s="213"/>
      <c r="D446" s="207" t="s">
        <v>169</v>
      </c>
      <c r="E446" s="214" t="s">
        <v>1</v>
      </c>
      <c r="F446" s="215" t="s">
        <v>490</v>
      </c>
      <c r="G446" s="213"/>
      <c r="H446" s="214" t="s">
        <v>1</v>
      </c>
      <c r="I446" s="216"/>
      <c r="J446" s="213"/>
      <c r="K446" s="213"/>
      <c r="L446" s="217"/>
      <c r="M446" s="218"/>
      <c r="N446" s="219"/>
      <c r="O446" s="219"/>
      <c r="P446" s="219"/>
      <c r="Q446" s="219"/>
      <c r="R446" s="219"/>
      <c r="S446" s="219"/>
      <c r="T446" s="220"/>
      <c r="AT446" s="221" t="s">
        <v>169</v>
      </c>
      <c r="AU446" s="221" t="s">
        <v>86</v>
      </c>
      <c r="AV446" s="13" t="s">
        <v>84</v>
      </c>
      <c r="AW446" s="13" t="s">
        <v>33</v>
      </c>
      <c r="AX446" s="13" t="s">
        <v>76</v>
      </c>
      <c r="AY446" s="221" t="s">
        <v>160</v>
      </c>
    </row>
    <row r="447" spans="1:65" s="14" customFormat="1" ht="11.25">
      <c r="B447" s="222"/>
      <c r="C447" s="223"/>
      <c r="D447" s="207" t="s">
        <v>169</v>
      </c>
      <c r="E447" s="224" t="s">
        <v>1</v>
      </c>
      <c r="F447" s="225" t="s">
        <v>512</v>
      </c>
      <c r="G447" s="223"/>
      <c r="H447" s="226">
        <v>0.186</v>
      </c>
      <c r="I447" s="227"/>
      <c r="J447" s="223"/>
      <c r="K447" s="223"/>
      <c r="L447" s="228"/>
      <c r="M447" s="229"/>
      <c r="N447" s="230"/>
      <c r="O447" s="230"/>
      <c r="P447" s="230"/>
      <c r="Q447" s="230"/>
      <c r="R447" s="230"/>
      <c r="S447" s="230"/>
      <c r="T447" s="231"/>
      <c r="AT447" s="232" t="s">
        <v>169</v>
      </c>
      <c r="AU447" s="232" t="s">
        <v>86</v>
      </c>
      <c r="AV447" s="14" t="s">
        <v>86</v>
      </c>
      <c r="AW447" s="14" t="s">
        <v>33</v>
      </c>
      <c r="AX447" s="14" t="s">
        <v>76</v>
      </c>
      <c r="AY447" s="232" t="s">
        <v>160</v>
      </c>
    </row>
    <row r="448" spans="1:65" s="15" customFormat="1" ht="11.25">
      <c r="B448" s="233"/>
      <c r="C448" s="234"/>
      <c r="D448" s="207" t="s">
        <v>169</v>
      </c>
      <c r="E448" s="235" t="s">
        <v>1</v>
      </c>
      <c r="F448" s="236" t="s">
        <v>172</v>
      </c>
      <c r="G448" s="234"/>
      <c r="H448" s="237">
        <v>0.186</v>
      </c>
      <c r="I448" s="238"/>
      <c r="J448" s="234"/>
      <c r="K448" s="234"/>
      <c r="L448" s="239"/>
      <c r="M448" s="240"/>
      <c r="N448" s="241"/>
      <c r="O448" s="241"/>
      <c r="P448" s="241"/>
      <c r="Q448" s="241"/>
      <c r="R448" s="241"/>
      <c r="S448" s="241"/>
      <c r="T448" s="242"/>
      <c r="AT448" s="243" t="s">
        <v>169</v>
      </c>
      <c r="AU448" s="243" t="s">
        <v>86</v>
      </c>
      <c r="AV448" s="15" t="s">
        <v>166</v>
      </c>
      <c r="AW448" s="15" t="s">
        <v>33</v>
      </c>
      <c r="AX448" s="15" t="s">
        <v>84</v>
      </c>
      <c r="AY448" s="243" t="s">
        <v>160</v>
      </c>
    </row>
    <row r="449" spans="1:65" s="2" customFormat="1" ht="24.2" customHeight="1">
      <c r="A449" s="35"/>
      <c r="B449" s="36"/>
      <c r="C449" s="244" t="s">
        <v>313</v>
      </c>
      <c r="D449" s="244" t="s">
        <v>245</v>
      </c>
      <c r="E449" s="245" t="s">
        <v>513</v>
      </c>
      <c r="F449" s="246" t="s">
        <v>514</v>
      </c>
      <c r="G449" s="247" t="s">
        <v>294</v>
      </c>
      <c r="H449" s="248">
        <v>1.7999999999999999E-2</v>
      </c>
      <c r="I449" s="249"/>
      <c r="J449" s="250">
        <f>ROUND(I449*H449,2)</f>
        <v>0</v>
      </c>
      <c r="K449" s="251"/>
      <c r="L449" s="252"/>
      <c r="M449" s="253" t="s">
        <v>1</v>
      </c>
      <c r="N449" s="254" t="s">
        <v>41</v>
      </c>
      <c r="O449" s="72"/>
      <c r="P449" s="203">
        <f>O449*H449</f>
        <v>0</v>
      </c>
      <c r="Q449" s="203">
        <v>0</v>
      </c>
      <c r="R449" s="203">
        <f>Q449*H449</f>
        <v>0</v>
      </c>
      <c r="S449" s="203">
        <v>0</v>
      </c>
      <c r="T449" s="204">
        <f>S449*H449</f>
        <v>0</v>
      </c>
      <c r="U449" s="35"/>
      <c r="V449" s="35"/>
      <c r="W449" s="35"/>
      <c r="X449" s="35"/>
      <c r="Y449" s="35"/>
      <c r="Z449" s="35"/>
      <c r="AA449" s="35"/>
      <c r="AB449" s="35"/>
      <c r="AC449" s="35"/>
      <c r="AD449" s="35"/>
      <c r="AE449" s="35"/>
      <c r="AR449" s="205" t="s">
        <v>187</v>
      </c>
      <c r="AT449" s="205" t="s">
        <v>245</v>
      </c>
      <c r="AU449" s="205" t="s">
        <v>86</v>
      </c>
      <c r="AY449" s="18" t="s">
        <v>160</v>
      </c>
      <c r="BE449" s="206">
        <f>IF(N449="základní",J449,0)</f>
        <v>0</v>
      </c>
      <c r="BF449" s="206">
        <f>IF(N449="snížená",J449,0)</f>
        <v>0</v>
      </c>
      <c r="BG449" s="206">
        <f>IF(N449="zákl. přenesená",J449,0)</f>
        <v>0</v>
      </c>
      <c r="BH449" s="206">
        <f>IF(N449="sníž. přenesená",J449,0)</f>
        <v>0</v>
      </c>
      <c r="BI449" s="206">
        <f>IF(N449="nulová",J449,0)</f>
        <v>0</v>
      </c>
      <c r="BJ449" s="18" t="s">
        <v>84</v>
      </c>
      <c r="BK449" s="206">
        <f>ROUND(I449*H449,2)</f>
        <v>0</v>
      </c>
      <c r="BL449" s="18" t="s">
        <v>166</v>
      </c>
      <c r="BM449" s="205" t="s">
        <v>515</v>
      </c>
    </row>
    <row r="450" spans="1:65" s="2" customFormat="1" ht="11.25">
      <c r="A450" s="35"/>
      <c r="B450" s="36"/>
      <c r="C450" s="37"/>
      <c r="D450" s="207" t="s">
        <v>167</v>
      </c>
      <c r="E450" s="37"/>
      <c r="F450" s="208" t="s">
        <v>514</v>
      </c>
      <c r="G450" s="37"/>
      <c r="H450" s="37"/>
      <c r="I450" s="209"/>
      <c r="J450" s="37"/>
      <c r="K450" s="37"/>
      <c r="L450" s="40"/>
      <c r="M450" s="210"/>
      <c r="N450" s="211"/>
      <c r="O450" s="72"/>
      <c r="P450" s="72"/>
      <c r="Q450" s="72"/>
      <c r="R450" s="72"/>
      <c r="S450" s="72"/>
      <c r="T450" s="73"/>
      <c r="U450" s="35"/>
      <c r="V450" s="35"/>
      <c r="W450" s="35"/>
      <c r="X450" s="35"/>
      <c r="Y450" s="35"/>
      <c r="Z450" s="35"/>
      <c r="AA450" s="35"/>
      <c r="AB450" s="35"/>
      <c r="AC450" s="35"/>
      <c r="AD450" s="35"/>
      <c r="AE450" s="35"/>
      <c r="AT450" s="18" t="s">
        <v>167</v>
      </c>
      <c r="AU450" s="18" t="s">
        <v>86</v>
      </c>
    </row>
    <row r="451" spans="1:65" s="13" customFormat="1" ht="11.25">
      <c r="B451" s="212"/>
      <c r="C451" s="213"/>
      <c r="D451" s="207" t="s">
        <v>169</v>
      </c>
      <c r="E451" s="214" t="s">
        <v>1</v>
      </c>
      <c r="F451" s="215" t="s">
        <v>492</v>
      </c>
      <c r="G451" s="213"/>
      <c r="H451" s="214" t="s">
        <v>1</v>
      </c>
      <c r="I451" s="216"/>
      <c r="J451" s="213"/>
      <c r="K451" s="213"/>
      <c r="L451" s="217"/>
      <c r="M451" s="218"/>
      <c r="N451" s="219"/>
      <c r="O451" s="219"/>
      <c r="P451" s="219"/>
      <c r="Q451" s="219"/>
      <c r="R451" s="219"/>
      <c r="S451" s="219"/>
      <c r="T451" s="220"/>
      <c r="AT451" s="221" t="s">
        <v>169</v>
      </c>
      <c r="AU451" s="221" t="s">
        <v>86</v>
      </c>
      <c r="AV451" s="13" t="s">
        <v>84</v>
      </c>
      <c r="AW451" s="13" t="s">
        <v>33</v>
      </c>
      <c r="AX451" s="13" t="s">
        <v>76</v>
      </c>
      <c r="AY451" s="221" t="s">
        <v>160</v>
      </c>
    </row>
    <row r="452" spans="1:65" s="14" customFormat="1" ht="11.25">
      <c r="B452" s="222"/>
      <c r="C452" s="223"/>
      <c r="D452" s="207" t="s">
        <v>169</v>
      </c>
      <c r="E452" s="224" t="s">
        <v>1</v>
      </c>
      <c r="F452" s="225" t="s">
        <v>516</v>
      </c>
      <c r="G452" s="223"/>
      <c r="H452" s="226">
        <v>1.7999999999999999E-2</v>
      </c>
      <c r="I452" s="227"/>
      <c r="J452" s="223"/>
      <c r="K452" s="223"/>
      <c r="L452" s="228"/>
      <c r="M452" s="229"/>
      <c r="N452" s="230"/>
      <c r="O452" s="230"/>
      <c r="P452" s="230"/>
      <c r="Q452" s="230"/>
      <c r="R452" s="230"/>
      <c r="S452" s="230"/>
      <c r="T452" s="231"/>
      <c r="AT452" s="232" t="s">
        <v>169</v>
      </c>
      <c r="AU452" s="232" t="s">
        <v>86</v>
      </c>
      <c r="AV452" s="14" t="s">
        <v>86</v>
      </c>
      <c r="AW452" s="14" t="s">
        <v>33</v>
      </c>
      <c r="AX452" s="14" t="s">
        <v>76</v>
      </c>
      <c r="AY452" s="232" t="s">
        <v>160</v>
      </c>
    </row>
    <row r="453" spans="1:65" s="15" customFormat="1" ht="11.25">
      <c r="B453" s="233"/>
      <c r="C453" s="234"/>
      <c r="D453" s="207" t="s">
        <v>169</v>
      </c>
      <c r="E453" s="235" t="s">
        <v>1</v>
      </c>
      <c r="F453" s="236" t="s">
        <v>172</v>
      </c>
      <c r="G453" s="234"/>
      <c r="H453" s="237">
        <v>1.7999999999999999E-2</v>
      </c>
      <c r="I453" s="238"/>
      <c r="J453" s="234"/>
      <c r="K453" s="234"/>
      <c r="L453" s="239"/>
      <c r="M453" s="240"/>
      <c r="N453" s="241"/>
      <c r="O453" s="241"/>
      <c r="P453" s="241"/>
      <c r="Q453" s="241"/>
      <c r="R453" s="241"/>
      <c r="S453" s="241"/>
      <c r="T453" s="242"/>
      <c r="AT453" s="243" t="s">
        <v>169</v>
      </c>
      <c r="AU453" s="243" t="s">
        <v>86</v>
      </c>
      <c r="AV453" s="15" t="s">
        <v>166</v>
      </c>
      <c r="AW453" s="15" t="s">
        <v>33</v>
      </c>
      <c r="AX453" s="15" t="s">
        <v>84</v>
      </c>
      <c r="AY453" s="243" t="s">
        <v>160</v>
      </c>
    </row>
    <row r="454" spans="1:65" s="2" customFormat="1" ht="21.75" customHeight="1">
      <c r="A454" s="35"/>
      <c r="B454" s="36"/>
      <c r="C454" s="244" t="s">
        <v>517</v>
      </c>
      <c r="D454" s="244" t="s">
        <v>245</v>
      </c>
      <c r="E454" s="245" t="s">
        <v>518</v>
      </c>
      <c r="F454" s="246" t="s">
        <v>519</v>
      </c>
      <c r="G454" s="247" t="s">
        <v>294</v>
      </c>
      <c r="H454" s="248">
        <v>0.14799999999999999</v>
      </c>
      <c r="I454" s="249"/>
      <c r="J454" s="250">
        <f>ROUND(I454*H454,2)</f>
        <v>0</v>
      </c>
      <c r="K454" s="251"/>
      <c r="L454" s="252"/>
      <c r="M454" s="253" t="s">
        <v>1</v>
      </c>
      <c r="N454" s="254" t="s">
        <v>41</v>
      </c>
      <c r="O454" s="72"/>
      <c r="P454" s="203">
        <f>O454*H454</f>
        <v>0</v>
      </c>
      <c r="Q454" s="203">
        <v>0</v>
      </c>
      <c r="R454" s="203">
        <f>Q454*H454</f>
        <v>0</v>
      </c>
      <c r="S454" s="203">
        <v>0</v>
      </c>
      <c r="T454" s="204">
        <f>S454*H454</f>
        <v>0</v>
      </c>
      <c r="U454" s="35"/>
      <c r="V454" s="35"/>
      <c r="W454" s="35"/>
      <c r="X454" s="35"/>
      <c r="Y454" s="35"/>
      <c r="Z454" s="35"/>
      <c r="AA454" s="35"/>
      <c r="AB454" s="35"/>
      <c r="AC454" s="35"/>
      <c r="AD454" s="35"/>
      <c r="AE454" s="35"/>
      <c r="AR454" s="205" t="s">
        <v>187</v>
      </c>
      <c r="AT454" s="205" t="s">
        <v>245</v>
      </c>
      <c r="AU454" s="205" t="s">
        <v>86</v>
      </c>
      <c r="AY454" s="18" t="s">
        <v>160</v>
      </c>
      <c r="BE454" s="206">
        <f>IF(N454="základní",J454,0)</f>
        <v>0</v>
      </c>
      <c r="BF454" s="206">
        <f>IF(N454="snížená",J454,0)</f>
        <v>0</v>
      </c>
      <c r="BG454" s="206">
        <f>IF(N454="zákl. přenesená",J454,0)</f>
        <v>0</v>
      </c>
      <c r="BH454" s="206">
        <f>IF(N454="sníž. přenesená",J454,0)</f>
        <v>0</v>
      </c>
      <c r="BI454" s="206">
        <f>IF(N454="nulová",J454,0)</f>
        <v>0</v>
      </c>
      <c r="BJ454" s="18" t="s">
        <v>84</v>
      </c>
      <c r="BK454" s="206">
        <f>ROUND(I454*H454,2)</f>
        <v>0</v>
      </c>
      <c r="BL454" s="18" t="s">
        <v>166</v>
      </c>
      <c r="BM454" s="205" t="s">
        <v>520</v>
      </c>
    </row>
    <row r="455" spans="1:65" s="2" customFormat="1" ht="11.25">
      <c r="A455" s="35"/>
      <c r="B455" s="36"/>
      <c r="C455" s="37"/>
      <c r="D455" s="207" t="s">
        <v>167</v>
      </c>
      <c r="E455" s="37"/>
      <c r="F455" s="208" t="s">
        <v>519</v>
      </c>
      <c r="G455" s="37"/>
      <c r="H455" s="37"/>
      <c r="I455" s="209"/>
      <c r="J455" s="37"/>
      <c r="K455" s="37"/>
      <c r="L455" s="40"/>
      <c r="M455" s="210"/>
      <c r="N455" s="211"/>
      <c r="O455" s="72"/>
      <c r="P455" s="72"/>
      <c r="Q455" s="72"/>
      <c r="R455" s="72"/>
      <c r="S455" s="72"/>
      <c r="T455" s="73"/>
      <c r="U455" s="35"/>
      <c r="V455" s="35"/>
      <c r="W455" s="35"/>
      <c r="X455" s="35"/>
      <c r="Y455" s="35"/>
      <c r="Z455" s="35"/>
      <c r="AA455" s="35"/>
      <c r="AB455" s="35"/>
      <c r="AC455" s="35"/>
      <c r="AD455" s="35"/>
      <c r="AE455" s="35"/>
      <c r="AT455" s="18" t="s">
        <v>167</v>
      </c>
      <c r="AU455" s="18" t="s">
        <v>86</v>
      </c>
    </row>
    <row r="456" spans="1:65" s="13" customFormat="1" ht="11.25">
      <c r="B456" s="212"/>
      <c r="C456" s="213"/>
      <c r="D456" s="207" t="s">
        <v>169</v>
      </c>
      <c r="E456" s="214" t="s">
        <v>1</v>
      </c>
      <c r="F456" s="215" t="s">
        <v>494</v>
      </c>
      <c r="G456" s="213"/>
      <c r="H456" s="214" t="s">
        <v>1</v>
      </c>
      <c r="I456" s="216"/>
      <c r="J456" s="213"/>
      <c r="K456" s="213"/>
      <c r="L456" s="217"/>
      <c r="M456" s="218"/>
      <c r="N456" s="219"/>
      <c r="O456" s="219"/>
      <c r="P456" s="219"/>
      <c r="Q456" s="219"/>
      <c r="R456" s="219"/>
      <c r="S456" s="219"/>
      <c r="T456" s="220"/>
      <c r="AT456" s="221" t="s">
        <v>169</v>
      </c>
      <c r="AU456" s="221" t="s">
        <v>86</v>
      </c>
      <c r="AV456" s="13" t="s">
        <v>84</v>
      </c>
      <c r="AW456" s="13" t="s">
        <v>33</v>
      </c>
      <c r="AX456" s="13" t="s">
        <v>76</v>
      </c>
      <c r="AY456" s="221" t="s">
        <v>160</v>
      </c>
    </row>
    <row r="457" spans="1:65" s="14" customFormat="1" ht="11.25">
      <c r="B457" s="222"/>
      <c r="C457" s="223"/>
      <c r="D457" s="207" t="s">
        <v>169</v>
      </c>
      <c r="E457" s="224" t="s">
        <v>1</v>
      </c>
      <c r="F457" s="225" t="s">
        <v>521</v>
      </c>
      <c r="G457" s="223"/>
      <c r="H457" s="226">
        <v>6.8000000000000005E-2</v>
      </c>
      <c r="I457" s="227"/>
      <c r="J457" s="223"/>
      <c r="K457" s="223"/>
      <c r="L457" s="228"/>
      <c r="M457" s="229"/>
      <c r="N457" s="230"/>
      <c r="O457" s="230"/>
      <c r="P457" s="230"/>
      <c r="Q457" s="230"/>
      <c r="R457" s="230"/>
      <c r="S457" s="230"/>
      <c r="T457" s="231"/>
      <c r="AT457" s="232" t="s">
        <v>169</v>
      </c>
      <c r="AU457" s="232" t="s">
        <v>86</v>
      </c>
      <c r="AV457" s="14" t="s">
        <v>86</v>
      </c>
      <c r="AW457" s="14" t="s">
        <v>33</v>
      </c>
      <c r="AX457" s="14" t="s">
        <v>76</v>
      </c>
      <c r="AY457" s="232" t="s">
        <v>160</v>
      </c>
    </row>
    <row r="458" spans="1:65" s="13" customFormat="1" ht="11.25">
      <c r="B458" s="212"/>
      <c r="C458" s="213"/>
      <c r="D458" s="207" t="s">
        <v>169</v>
      </c>
      <c r="E458" s="214" t="s">
        <v>1</v>
      </c>
      <c r="F458" s="215" t="s">
        <v>497</v>
      </c>
      <c r="G458" s="213"/>
      <c r="H458" s="214" t="s">
        <v>1</v>
      </c>
      <c r="I458" s="216"/>
      <c r="J458" s="213"/>
      <c r="K458" s="213"/>
      <c r="L458" s="217"/>
      <c r="M458" s="218"/>
      <c r="N458" s="219"/>
      <c r="O458" s="219"/>
      <c r="P458" s="219"/>
      <c r="Q458" s="219"/>
      <c r="R458" s="219"/>
      <c r="S458" s="219"/>
      <c r="T458" s="220"/>
      <c r="AT458" s="221" t="s">
        <v>169</v>
      </c>
      <c r="AU458" s="221" t="s">
        <v>86</v>
      </c>
      <c r="AV458" s="13" t="s">
        <v>84</v>
      </c>
      <c r="AW458" s="13" t="s">
        <v>33</v>
      </c>
      <c r="AX458" s="13" t="s">
        <v>76</v>
      </c>
      <c r="AY458" s="221" t="s">
        <v>160</v>
      </c>
    </row>
    <row r="459" spans="1:65" s="14" customFormat="1" ht="11.25">
      <c r="B459" s="222"/>
      <c r="C459" s="223"/>
      <c r="D459" s="207" t="s">
        <v>169</v>
      </c>
      <c r="E459" s="224" t="s">
        <v>1</v>
      </c>
      <c r="F459" s="225" t="s">
        <v>522</v>
      </c>
      <c r="G459" s="223"/>
      <c r="H459" s="226">
        <v>0.08</v>
      </c>
      <c r="I459" s="227"/>
      <c r="J459" s="223"/>
      <c r="K459" s="223"/>
      <c r="L459" s="228"/>
      <c r="M459" s="229"/>
      <c r="N459" s="230"/>
      <c r="O459" s="230"/>
      <c r="P459" s="230"/>
      <c r="Q459" s="230"/>
      <c r="R459" s="230"/>
      <c r="S459" s="230"/>
      <c r="T459" s="231"/>
      <c r="AT459" s="232" t="s">
        <v>169</v>
      </c>
      <c r="AU459" s="232" t="s">
        <v>86</v>
      </c>
      <c r="AV459" s="14" t="s">
        <v>86</v>
      </c>
      <c r="AW459" s="14" t="s">
        <v>33</v>
      </c>
      <c r="AX459" s="14" t="s">
        <v>76</v>
      </c>
      <c r="AY459" s="232" t="s">
        <v>160</v>
      </c>
    </row>
    <row r="460" spans="1:65" s="15" customFormat="1" ht="11.25">
      <c r="B460" s="233"/>
      <c r="C460" s="234"/>
      <c r="D460" s="207" t="s">
        <v>169</v>
      </c>
      <c r="E460" s="235" t="s">
        <v>1</v>
      </c>
      <c r="F460" s="236" t="s">
        <v>172</v>
      </c>
      <c r="G460" s="234"/>
      <c r="H460" s="237">
        <v>0.14799999999999999</v>
      </c>
      <c r="I460" s="238"/>
      <c r="J460" s="234"/>
      <c r="K460" s="234"/>
      <c r="L460" s="239"/>
      <c r="M460" s="240"/>
      <c r="N460" s="241"/>
      <c r="O460" s="241"/>
      <c r="P460" s="241"/>
      <c r="Q460" s="241"/>
      <c r="R460" s="241"/>
      <c r="S460" s="241"/>
      <c r="T460" s="242"/>
      <c r="AT460" s="243" t="s">
        <v>169</v>
      </c>
      <c r="AU460" s="243" t="s">
        <v>86</v>
      </c>
      <c r="AV460" s="15" t="s">
        <v>166</v>
      </c>
      <c r="AW460" s="15" t="s">
        <v>33</v>
      </c>
      <c r="AX460" s="15" t="s">
        <v>84</v>
      </c>
      <c r="AY460" s="243" t="s">
        <v>160</v>
      </c>
    </row>
    <row r="461" spans="1:65" s="2" customFormat="1" ht="24.2" customHeight="1">
      <c r="A461" s="35"/>
      <c r="B461" s="36"/>
      <c r="C461" s="244" t="s">
        <v>318</v>
      </c>
      <c r="D461" s="244" t="s">
        <v>245</v>
      </c>
      <c r="E461" s="245" t="s">
        <v>523</v>
      </c>
      <c r="F461" s="246" t="s">
        <v>524</v>
      </c>
      <c r="G461" s="247" t="s">
        <v>294</v>
      </c>
      <c r="H461" s="248">
        <v>0.128</v>
      </c>
      <c r="I461" s="249"/>
      <c r="J461" s="250">
        <f>ROUND(I461*H461,2)</f>
        <v>0</v>
      </c>
      <c r="K461" s="251"/>
      <c r="L461" s="252"/>
      <c r="M461" s="253" t="s">
        <v>1</v>
      </c>
      <c r="N461" s="254" t="s">
        <v>41</v>
      </c>
      <c r="O461" s="72"/>
      <c r="P461" s="203">
        <f>O461*H461</f>
        <v>0</v>
      </c>
      <c r="Q461" s="203">
        <v>0</v>
      </c>
      <c r="R461" s="203">
        <f>Q461*H461</f>
        <v>0</v>
      </c>
      <c r="S461" s="203">
        <v>0</v>
      </c>
      <c r="T461" s="204">
        <f>S461*H461</f>
        <v>0</v>
      </c>
      <c r="U461" s="35"/>
      <c r="V461" s="35"/>
      <c r="W461" s="35"/>
      <c r="X461" s="35"/>
      <c r="Y461" s="35"/>
      <c r="Z461" s="35"/>
      <c r="AA461" s="35"/>
      <c r="AB461" s="35"/>
      <c r="AC461" s="35"/>
      <c r="AD461" s="35"/>
      <c r="AE461" s="35"/>
      <c r="AR461" s="205" t="s">
        <v>187</v>
      </c>
      <c r="AT461" s="205" t="s">
        <v>245</v>
      </c>
      <c r="AU461" s="205" t="s">
        <v>86</v>
      </c>
      <c r="AY461" s="18" t="s">
        <v>160</v>
      </c>
      <c r="BE461" s="206">
        <f>IF(N461="základní",J461,0)</f>
        <v>0</v>
      </c>
      <c r="BF461" s="206">
        <f>IF(N461="snížená",J461,0)</f>
        <v>0</v>
      </c>
      <c r="BG461" s="206">
        <f>IF(N461="zákl. přenesená",J461,0)</f>
        <v>0</v>
      </c>
      <c r="BH461" s="206">
        <f>IF(N461="sníž. přenesená",J461,0)</f>
        <v>0</v>
      </c>
      <c r="BI461" s="206">
        <f>IF(N461="nulová",J461,0)</f>
        <v>0</v>
      </c>
      <c r="BJ461" s="18" t="s">
        <v>84</v>
      </c>
      <c r="BK461" s="206">
        <f>ROUND(I461*H461,2)</f>
        <v>0</v>
      </c>
      <c r="BL461" s="18" t="s">
        <v>166</v>
      </c>
      <c r="BM461" s="205" t="s">
        <v>525</v>
      </c>
    </row>
    <row r="462" spans="1:65" s="2" customFormat="1" ht="11.25">
      <c r="A462" s="35"/>
      <c r="B462" s="36"/>
      <c r="C462" s="37"/>
      <c r="D462" s="207" t="s">
        <v>167</v>
      </c>
      <c r="E462" s="37"/>
      <c r="F462" s="208" t="s">
        <v>524</v>
      </c>
      <c r="G462" s="37"/>
      <c r="H462" s="37"/>
      <c r="I462" s="209"/>
      <c r="J462" s="37"/>
      <c r="K462" s="37"/>
      <c r="L462" s="40"/>
      <c r="M462" s="210"/>
      <c r="N462" s="211"/>
      <c r="O462" s="72"/>
      <c r="P462" s="72"/>
      <c r="Q462" s="72"/>
      <c r="R462" s="72"/>
      <c r="S462" s="72"/>
      <c r="T462" s="73"/>
      <c r="U462" s="35"/>
      <c r="V462" s="35"/>
      <c r="W462" s="35"/>
      <c r="X462" s="35"/>
      <c r="Y462" s="35"/>
      <c r="Z462" s="35"/>
      <c r="AA462" s="35"/>
      <c r="AB462" s="35"/>
      <c r="AC462" s="35"/>
      <c r="AD462" s="35"/>
      <c r="AE462" s="35"/>
      <c r="AT462" s="18" t="s">
        <v>167</v>
      </c>
      <c r="AU462" s="18" t="s">
        <v>86</v>
      </c>
    </row>
    <row r="463" spans="1:65" s="13" customFormat="1" ht="11.25">
      <c r="B463" s="212"/>
      <c r="C463" s="213"/>
      <c r="D463" s="207" t="s">
        <v>169</v>
      </c>
      <c r="E463" s="214" t="s">
        <v>1</v>
      </c>
      <c r="F463" s="215" t="s">
        <v>494</v>
      </c>
      <c r="G463" s="213"/>
      <c r="H463" s="214" t="s">
        <v>1</v>
      </c>
      <c r="I463" s="216"/>
      <c r="J463" s="213"/>
      <c r="K463" s="213"/>
      <c r="L463" s="217"/>
      <c r="M463" s="218"/>
      <c r="N463" s="219"/>
      <c r="O463" s="219"/>
      <c r="P463" s="219"/>
      <c r="Q463" s="219"/>
      <c r="R463" s="219"/>
      <c r="S463" s="219"/>
      <c r="T463" s="220"/>
      <c r="AT463" s="221" t="s">
        <v>169</v>
      </c>
      <c r="AU463" s="221" t="s">
        <v>86</v>
      </c>
      <c r="AV463" s="13" t="s">
        <v>84</v>
      </c>
      <c r="AW463" s="13" t="s">
        <v>33</v>
      </c>
      <c r="AX463" s="13" t="s">
        <v>76</v>
      </c>
      <c r="AY463" s="221" t="s">
        <v>160</v>
      </c>
    </row>
    <row r="464" spans="1:65" s="14" customFormat="1" ht="11.25">
      <c r="B464" s="222"/>
      <c r="C464" s="223"/>
      <c r="D464" s="207" t="s">
        <v>169</v>
      </c>
      <c r="E464" s="224" t="s">
        <v>1</v>
      </c>
      <c r="F464" s="225" t="s">
        <v>526</v>
      </c>
      <c r="G464" s="223"/>
      <c r="H464" s="226">
        <v>5.5E-2</v>
      </c>
      <c r="I464" s="227"/>
      <c r="J464" s="223"/>
      <c r="K464" s="223"/>
      <c r="L464" s="228"/>
      <c r="M464" s="229"/>
      <c r="N464" s="230"/>
      <c r="O464" s="230"/>
      <c r="P464" s="230"/>
      <c r="Q464" s="230"/>
      <c r="R464" s="230"/>
      <c r="S464" s="230"/>
      <c r="T464" s="231"/>
      <c r="AT464" s="232" t="s">
        <v>169</v>
      </c>
      <c r="AU464" s="232" t="s">
        <v>86</v>
      </c>
      <c r="AV464" s="14" t="s">
        <v>86</v>
      </c>
      <c r="AW464" s="14" t="s">
        <v>33</v>
      </c>
      <c r="AX464" s="14" t="s">
        <v>76</v>
      </c>
      <c r="AY464" s="232" t="s">
        <v>160</v>
      </c>
    </row>
    <row r="465" spans="1:65" s="13" customFormat="1" ht="11.25">
      <c r="B465" s="212"/>
      <c r="C465" s="213"/>
      <c r="D465" s="207" t="s">
        <v>169</v>
      </c>
      <c r="E465" s="214" t="s">
        <v>1</v>
      </c>
      <c r="F465" s="215" t="s">
        <v>497</v>
      </c>
      <c r="G465" s="213"/>
      <c r="H465" s="214" t="s">
        <v>1</v>
      </c>
      <c r="I465" s="216"/>
      <c r="J465" s="213"/>
      <c r="K465" s="213"/>
      <c r="L465" s="217"/>
      <c r="M465" s="218"/>
      <c r="N465" s="219"/>
      <c r="O465" s="219"/>
      <c r="P465" s="219"/>
      <c r="Q465" s="219"/>
      <c r="R465" s="219"/>
      <c r="S465" s="219"/>
      <c r="T465" s="220"/>
      <c r="AT465" s="221" t="s">
        <v>169</v>
      </c>
      <c r="AU465" s="221" t="s">
        <v>86</v>
      </c>
      <c r="AV465" s="13" t="s">
        <v>84</v>
      </c>
      <c r="AW465" s="13" t="s">
        <v>33</v>
      </c>
      <c r="AX465" s="13" t="s">
        <v>76</v>
      </c>
      <c r="AY465" s="221" t="s">
        <v>160</v>
      </c>
    </row>
    <row r="466" spans="1:65" s="14" customFormat="1" ht="11.25">
      <c r="B466" s="222"/>
      <c r="C466" s="223"/>
      <c r="D466" s="207" t="s">
        <v>169</v>
      </c>
      <c r="E466" s="224" t="s">
        <v>1</v>
      </c>
      <c r="F466" s="225" t="s">
        <v>527</v>
      </c>
      <c r="G466" s="223"/>
      <c r="H466" s="226">
        <v>7.2999999999999995E-2</v>
      </c>
      <c r="I466" s="227"/>
      <c r="J466" s="223"/>
      <c r="K466" s="223"/>
      <c r="L466" s="228"/>
      <c r="M466" s="229"/>
      <c r="N466" s="230"/>
      <c r="O466" s="230"/>
      <c r="P466" s="230"/>
      <c r="Q466" s="230"/>
      <c r="R466" s="230"/>
      <c r="S466" s="230"/>
      <c r="T466" s="231"/>
      <c r="AT466" s="232" t="s">
        <v>169</v>
      </c>
      <c r="AU466" s="232" t="s">
        <v>86</v>
      </c>
      <c r="AV466" s="14" t="s">
        <v>86</v>
      </c>
      <c r="AW466" s="14" t="s">
        <v>33</v>
      </c>
      <c r="AX466" s="14" t="s">
        <v>76</v>
      </c>
      <c r="AY466" s="232" t="s">
        <v>160</v>
      </c>
    </row>
    <row r="467" spans="1:65" s="15" customFormat="1" ht="11.25">
      <c r="B467" s="233"/>
      <c r="C467" s="234"/>
      <c r="D467" s="207" t="s">
        <v>169</v>
      </c>
      <c r="E467" s="235" t="s">
        <v>1</v>
      </c>
      <c r="F467" s="236" t="s">
        <v>172</v>
      </c>
      <c r="G467" s="234"/>
      <c r="H467" s="237">
        <v>0.128</v>
      </c>
      <c r="I467" s="238"/>
      <c r="J467" s="234"/>
      <c r="K467" s="234"/>
      <c r="L467" s="239"/>
      <c r="M467" s="240"/>
      <c r="N467" s="241"/>
      <c r="O467" s="241"/>
      <c r="P467" s="241"/>
      <c r="Q467" s="241"/>
      <c r="R467" s="241"/>
      <c r="S467" s="241"/>
      <c r="T467" s="242"/>
      <c r="AT467" s="243" t="s">
        <v>169</v>
      </c>
      <c r="AU467" s="243" t="s">
        <v>86</v>
      </c>
      <c r="AV467" s="15" t="s">
        <v>166</v>
      </c>
      <c r="AW467" s="15" t="s">
        <v>33</v>
      </c>
      <c r="AX467" s="15" t="s">
        <v>84</v>
      </c>
      <c r="AY467" s="243" t="s">
        <v>160</v>
      </c>
    </row>
    <row r="468" spans="1:65" s="2" customFormat="1" ht="24.2" customHeight="1">
      <c r="A468" s="35"/>
      <c r="B468" s="36"/>
      <c r="C468" s="244" t="s">
        <v>528</v>
      </c>
      <c r="D468" s="244" t="s">
        <v>245</v>
      </c>
      <c r="E468" s="245" t="s">
        <v>529</v>
      </c>
      <c r="F468" s="246" t="s">
        <v>530</v>
      </c>
      <c r="G468" s="247" t="s">
        <v>294</v>
      </c>
      <c r="H468" s="248">
        <v>6.7000000000000004E-2</v>
      </c>
      <c r="I468" s="249"/>
      <c r="J468" s="250">
        <f>ROUND(I468*H468,2)</f>
        <v>0</v>
      </c>
      <c r="K468" s="251"/>
      <c r="L468" s="252"/>
      <c r="M468" s="253" t="s">
        <v>1</v>
      </c>
      <c r="N468" s="254" t="s">
        <v>41</v>
      </c>
      <c r="O468" s="72"/>
      <c r="P468" s="203">
        <f>O468*H468</f>
        <v>0</v>
      </c>
      <c r="Q468" s="203">
        <v>0</v>
      </c>
      <c r="R468" s="203">
        <f>Q468*H468</f>
        <v>0</v>
      </c>
      <c r="S468" s="203">
        <v>0</v>
      </c>
      <c r="T468" s="204">
        <f>S468*H468</f>
        <v>0</v>
      </c>
      <c r="U468" s="35"/>
      <c r="V468" s="35"/>
      <c r="W468" s="35"/>
      <c r="X468" s="35"/>
      <c r="Y468" s="35"/>
      <c r="Z468" s="35"/>
      <c r="AA468" s="35"/>
      <c r="AB468" s="35"/>
      <c r="AC468" s="35"/>
      <c r="AD468" s="35"/>
      <c r="AE468" s="35"/>
      <c r="AR468" s="205" t="s">
        <v>187</v>
      </c>
      <c r="AT468" s="205" t="s">
        <v>245</v>
      </c>
      <c r="AU468" s="205" t="s">
        <v>86</v>
      </c>
      <c r="AY468" s="18" t="s">
        <v>160</v>
      </c>
      <c r="BE468" s="206">
        <f>IF(N468="základní",J468,0)</f>
        <v>0</v>
      </c>
      <c r="BF468" s="206">
        <f>IF(N468="snížená",J468,0)</f>
        <v>0</v>
      </c>
      <c r="BG468" s="206">
        <f>IF(N468="zákl. přenesená",J468,0)</f>
        <v>0</v>
      </c>
      <c r="BH468" s="206">
        <f>IF(N468="sníž. přenesená",J468,0)</f>
        <v>0</v>
      </c>
      <c r="BI468" s="206">
        <f>IF(N468="nulová",J468,0)</f>
        <v>0</v>
      </c>
      <c r="BJ468" s="18" t="s">
        <v>84</v>
      </c>
      <c r="BK468" s="206">
        <f>ROUND(I468*H468,2)</f>
        <v>0</v>
      </c>
      <c r="BL468" s="18" t="s">
        <v>166</v>
      </c>
      <c r="BM468" s="205" t="s">
        <v>531</v>
      </c>
    </row>
    <row r="469" spans="1:65" s="2" customFormat="1" ht="11.25">
      <c r="A469" s="35"/>
      <c r="B469" s="36"/>
      <c r="C469" s="37"/>
      <c r="D469" s="207" t="s">
        <v>167</v>
      </c>
      <c r="E469" s="37"/>
      <c r="F469" s="208" t="s">
        <v>530</v>
      </c>
      <c r="G469" s="37"/>
      <c r="H469" s="37"/>
      <c r="I469" s="209"/>
      <c r="J469" s="37"/>
      <c r="K469" s="37"/>
      <c r="L469" s="40"/>
      <c r="M469" s="210"/>
      <c r="N469" s="211"/>
      <c r="O469" s="72"/>
      <c r="P469" s="72"/>
      <c r="Q469" s="72"/>
      <c r="R469" s="72"/>
      <c r="S469" s="72"/>
      <c r="T469" s="73"/>
      <c r="U469" s="35"/>
      <c r="V469" s="35"/>
      <c r="W469" s="35"/>
      <c r="X469" s="35"/>
      <c r="Y469" s="35"/>
      <c r="Z469" s="35"/>
      <c r="AA469" s="35"/>
      <c r="AB469" s="35"/>
      <c r="AC469" s="35"/>
      <c r="AD469" s="35"/>
      <c r="AE469" s="35"/>
      <c r="AT469" s="18" t="s">
        <v>167</v>
      </c>
      <c r="AU469" s="18" t="s">
        <v>86</v>
      </c>
    </row>
    <row r="470" spans="1:65" s="13" customFormat="1" ht="11.25">
      <c r="B470" s="212"/>
      <c r="C470" s="213"/>
      <c r="D470" s="207" t="s">
        <v>169</v>
      </c>
      <c r="E470" s="214" t="s">
        <v>1</v>
      </c>
      <c r="F470" s="215" t="s">
        <v>500</v>
      </c>
      <c r="G470" s="213"/>
      <c r="H470" s="214" t="s">
        <v>1</v>
      </c>
      <c r="I470" s="216"/>
      <c r="J470" s="213"/>
      <c r="K470" s="213"/>
      <c r="L470" s="217"/>
      <c r="M470" s="218"/>
      <c r="N470" s="219"/>
      <c r="O470" s="219"/>
      <c r="P470" s="219"/>
      <c r="Q470" s="219"/>
      <c r="R470" s="219"/>
      <c r="S470" s="219"/>
      <c r="T470" s="220"/>
      <c r="AT470" s="221" t="s">
        <v>169</v>
      </c>
      <c r="AU470" s="221" t="s">
        <v>86</v>
      </c>
      <c r="AV470" s="13" t="s">
        <v>84</v>
      </c>
      <c r="AW470" s="13" t="s">
        <v>33</v>
      </c>
      <c r="AX470" s="13" t="s">
        <v>76</v>
      </c>
      <c r="AY470" s="221" t="s">
        <v>160</v>
      </c>
    </row>
    <row r="471" spans="1:65" s="14" customFormat="1" ht="11.25">
      <c r="B471" s="222"/>
      <c r="C471" s="223"/>
      <c r="D471" s="207" t="s">
        <v>169</v>
      </c>
      <c r="E471" s="224" t="s">
        <v>1</v>
      </c>
      <c r="F471" s="225" t="s">
        <v>532</v>
      </c>
      <c r="G471" s="223"/>
      <c r="H471" s="226">
        <v>6.7000000000000004E-2</v>
      </c>
      <c r="I471" s="227"/>
      <c r="J471" s="223"/>
      <c r="K471" s="223"/>
      <c r="L471" s="228"/>
      <c r="M471" s="229"/>
      <c r="N471" s="230"/>
      <c r="O471" s="230"/>
      <c r="P471" s="230"/>
      <c r="Q471" s="230"/>
      <c r="R471" s="230"/>
      <c r="S471" s="230"/>
      <c r="T471" s="231"/>
      <c r="AT471" s="232" t="s">
        <v>169</v>
      </c>
      <c r="AU471" s="232" t="s">
        <v>86</v>
      </c>
      <c r="AV471" s="14" t="s">
        <v>86</v>
      </c>
      <c r="AW471" s="14" t="s">
        <v>33</v>
      </c>
      <c r="AX471" s="14" t="s">
        <v>76</v>
      </c>
      <c r="AY471" s="232" t="s">
        <v>160</v>
      </c>
    </row>
    <row r="472" spans="1:65" s="15" customFormat="1" ht="11.25">
      <c r="B472" s="233"/>
      <c r="C472" s="234"/>
      <c r="D472" s="207" t="s">
        <v>169</v>
      </c>
      <c r="E472" s="235" t="s">
        <v>1</v>
      </c>
      <c r="F472" s="236" t="s">
        <v>172</v>
      </c>
      <c r="G472" s="234"/>
      <c r="H472" s="237">
        <v>6.7000000000000004E-2</v>
      </c>
      <c r="I472" s="238"/>
      <c r="J472" s="234"/>
      <c r="K472" s="234"/>
      <c r="L472" s="239"/>
      <c r="M472" s="240"/>
      <c r="N472" s="241"/>
      <c r="O472" s="241"/>
      <c r="P472" s="241"/>
      <c r="Q472" s="241"/>
      <c r="R472" s="241"/>
      <c r="S472" s="241"/>
      <c r="T472" s="242"/>
      <c r="AT472" s="243" t="s">
        <v>169</v>
      </c>
      <c r="AU472" s="243" t="s">
        <v>86</v>
      </c>
      <c r="AV472" s="15" t="s">
        <v>166</v>
      </c>
      <c r="AW472" s="15" t="s">
        <v>33</v>
      </c>
      <c r="AX472" s="15" t="s">
        <v>84</v>
      </c>
      <c r="AY472" s="243" t="s">
        <v>160</v>
      </c>
    </row>
    <row r="473" spans="1:65" s="2" customFormat="1" ht="24.2" customHeight="1">
      <c r="A473" s="35"/>
      <c r="B473" s="36"/>
      <c r="C473" s="244" t="s">
        <v>325</v>
      </c>
      <c r="D473" s="244" t="s">
        <v>245</v>
      </c>
      <c r="E473" s="245" t="s">
        <v>533</v>
      </c>
      <c r="F473" s="246" t="s">
        <v>534</v>
      </c>
      <c r="G473" s="247" t="s">
        <v>294</v>
      </c>
      <c r="H473" s="248">
        <v>2.1999999999999999E-2</v>
      </c>
      <c r="I473" s="249"/>
      <c r="J473" s="250">
        <f>ROUND(I473*H473,2)</f>
        <v>0</v>
      </c>
      <c r="K473" s="251"/>
      <c r="L473" s="252"/>
      <c r="M473" s="253" t="s">
        <v>1</v>
      </c>
      <c r="N473" s="254" t="s">
        <v>41</v>
      </c>
      <c r="O473" s="72"/>
      <c r="P473" s="203">
        <f>O473*H473</f>
        <v>0</v>
      </c>
      <c r="Q473" s="203">
        <v>0</v>
      </c>
      <c r="R473" s="203">
        <f>Q473*H473</f>
        <v>0</v>
      </c>
      <c r="S473" s="203">
        <v>0</v>
      </c>
      <c r="T473" s="204">
        <f>S473*H473</f>
        <v>0</v>
      </c>
      <c r="U473" s="35"/>
      <c r="V473" s="35"/>
      <c r="W473" s="35"/>
      <c r="X473" s="35"/>
      <c r="Y473" s="35"/>
      <c r="Z473" s="35"/>
      <c r="AA473" s="35"/>
      <c r="AB473" s="35"/>
      <c r="AC473" s="35"/>
      <c r="AD473" s="35"/>
      <c r="AE473" s="35"/>
      <c r="AR473" s="205" t="s">
        <v>187</v>
      </c>
      <c r="AT473" s="205" t="s">
        <v>245</v>
      </c>
      <c r="AU473" s="205" t="s">
        <v>86</v>
      </c>
      <c r="AY473" s="18" t="s">
        <v>160</v>
      </c>
      <c r="BE473" s="206">
        <f>IF(N473="základní",J473,0)</f>
        <v>0</v>
      </c>
      <c r="BF473" s="206">
        <f>IF(N473="snížená",J473,0)</f>
        <v>0</v>
      </c>
      <c r="BG473" s="206">
        <f>IF(N473="zákl. přenesená",J473,0)</f>
        <v>0</v>
      </c>
      <c r="BH473" s="206">
        <f>IF(N473="sníž. přenesená",J473,0)</f>
        <v>0</v>
      </c>
      <c r="BI473" s="206">
        <f>IF(N473="nulová",J473,0)</f>
        <v>0</v>
      </c>
      <c r="BJ473" s="18" t="s">
        <v>84</v>
      </c>
      <c r="BK473" s="206">
        <f>ROUND(I473*H473,2)</f>
        <v>0</v>
      </c>
      <c r="BL473" s="18" t="s">
        <v>166</v>
      </c>
      <c r="BM473" s="205" t="s">
        <v>535</v>
      </c>
    </row>
    <row r="474" spans="1:65" s="2" customFormat="1" ht="19.5">
      <c r="A474" s="35"/>
      <c r="B474" s="36"/>
      <c r="C474" s="37"/>
      <c r="D474" s="207" t="s">
        <v>167</v>
      </c>
      <c r="E474" s="37"/>
      <c r="F474" s="208" t="s">
        <v>534</v>
      </c>
      <c r="G474" s="37"/>
      <c r="H474" s="37"/>
      <c r="I474" s="209"/>
      <c r="J474" s="37"/>
      <c r="K474" s="37"/>
      <c r="L474" s="40"/>
      <c r="M474" s="210"/>
      <c r="N474" s="211"/>
      <c r="O474" s="72"/>
      <c r="P474" s="72"/>
      <c r="Q474" s="72"/>
      <c r="R474" s="72"/>
      <c r="S474" s="72"/>
      <c r="T474" s="73"/>
      <c r="U474" s="35"/>
      <c r="V474" s="35"/>
      <c r="W474" s="35"/>
      <c r="X474" s="35"/>
      <c r="Y474" s="35"/>
      <c r="Z474" s="35"/>
      <c r="AA474" s="35"/>
      <c r="AB474" s="35"/>
      <c r="AC474" s="35"/>
      <c r="AD474" s="35"/>
      <c r="AE474" s="35"/>
      <c r="AT474" s="18" t="s">
        <v>167</v>
      </c>
      <c r="AU474" s="18" t="s">
        <v>86</v>
      </c>
    </row>
    <row r="475" spans="1:65" s="13" customFormat="1" ht="11.25">
      <c r="B475" s="212"/>
      <c r="C475" s="213"/>
      <c r="D475" s="207" t="s">
        <v>169</v>
      </c>
      <c r="E475" s="214" t="s">
        <v>1</v>
      </c>
      <c r="F475" s="215" t="s">
        <v>536</v>
      </c>
      <c r="G475" s="213"/>
      <c r="H475" s="214" t="s">
        <v>1</v>
      </c>
      <c r="I475" s="216"/>
      <c r="J475" s="213"/>
      <c r="K475" s="213"/>
      <c r="L475" s="217"/>
      <c r="M475" s="218"/>
      <c r="N475" s="219"/>
      <c r="O475" s="219"/>
      <c r="P475" s="219"/>
      <c r="Q475" s="219"/>
      <c r="R475" s="219"/>
      <c r="S475" s="219"/>
      <c r="T475" s="220"/>
      <c r="AT475" s="221" t="s">
        <v>169</v>
      </c>
      <c r="AU475" s="221" t="s">
        <v>86</v>
      </c>
      <c r="AV475" s="13" t="s">
        <v>84</v>
      </c>
      <c r="AW475" s="13" t="s">
        <v>33</v>
      </c>
      <c r="AX475" s="13" t="s">
        <v>76</v>
      </c>
      <c r="AY475" s="221" t="s">
        <v>160</v>
      </c>
    </row>
    <row r="476" spans="1:65" s="14" customFormat="1" ht="11.25">
      <c r="B476" s="222"/>
      <c r="C476" s="223"/>
      <c r="D476" s="207" t="s">
        <v>169</v>
      </c>
      <c r="E476" s="224" t="s">
        <v>1</v>
      </c>
      <c r="F476" s="225" t="s">
        <v>537</v>
      </c>
      <c r="G476" s="223"/>
      <c r="H476" s="226">
        <v>1.0999999999999999E-2</v>
      </c>
      <c r="I476" s="227"/>
      <c r="J476" s="223"/>
      <c r="K476" s="223"/>
      <c r="L476" s="228"/>
      <c r="M476" s="229"/>
      <c r="N476" s="230"/>
      <c r="O476" s="230"/>
      <c r="P476" s="230"/>
      <c r="Q476" s="230"/>
      <c r="R476" s="230"/>
      <c r="S476" s="230"/>
      <c r="T476" s="231"/>
      <c r="AT476" s="232" t="s">
        <v>169</v>
      </c>
      <c r="AU476" s="232" t="s">
        <v>86</v>
      </c>
      <c r="AV476" s="14" t="s">
        <v>86</v>
      </c>
      <c r="AW476" s="14" t="s">
        <v>33</v>
      </c>
      <c r="AX476" s="14" t="s">
        <v>76</v>
      </c>
      <c r="AY476" s="232" t="s">
        <v>160</v>
      </c>
    </row>
    <row r="477" spans="1:65" s="13" customFormat="1" ht="11.25">
      <c r="B477" s="212"/>
      <c r="C477" s="213"/>
      <c r="D477" s="207" t="s">
        <v>169</v>
      </c>
      <c r="E477" s="214" t="s">
        <v>1</v>
      </c>
      <c r="F477" s="215" t="s">
        <v>538</v>
      </c>
      <c r="G477" s="213"/>
      <c r="H477" s="214" t="s">
        <v>1</v>
      </c>
      <c r="I477" s="216"/>
      <c r="J477" s="213"/>
      <c r="K477" s="213"/>
      <c r="L477" s="217"/>
      <c r="M477" s="218"/>
      <c r="N477" s="219"/>
      <c r="O477" s="219"/>
      <c r="P477" s="219"/>
      <c r="Q477" s="219"/>
      <c r="R477" s="219"/>
      <c r="S477" s="219"/>
      <c r="T477" s="220"/>
      <c r="AT477" s="221" t="s">
        <v>169</v>
      </c>
      <c r="AU477" s="221" t="s">
        <v>86</v>
      </c>
      <c r="AV477" s="13" t="s">
        <v>84</v>
      </c>
      <c r="AW477" s="13" t="s">
        <v>33</v>
      </c>
      <c r="AX477" s="13" t="s">
        <v>76</v>
      </c>
      <c r="AY477" s="221" t="s">
        <v>160</v>
      </c>
    </row>
    <row r="478" spans="1:65" s="14" customFormat="1" ht="11.25">
      <c r="B478" s="222"/>
      <c r="C478" s="223"/>
      <c r="D478" s="207" t="s">
        <v>169</v>
      </c>
      <c r="E478" s="224" t="s">
        <v>1</v>
      </c>
      <c r="F478" s="225" t="s">
        <v>537</v>
      </c>
      <c r="G478" s="223"/>
      <c r="H478" s="226">
        <v>1.0999999999999999E-2</v>
      </c>
      <c r="I478" s="227"/>
      <c r="J478" s="223"/>
      <c r="K478" s="223"/>
      <c r="L478" s="228"/>
      <c r="M478" s="229"/>
      <c r="N478" s="230"/>
      <c r="O478" s="230"/>
      <c r="P478" s="230"/>
      <c r="Q478" s="230"/>
      <c r="R478" s="230"/>
      <c r="S478" s="230"/>
      <c r="T478" s="231"/>
      <c r="AT478" s="232" t="s">
        <v>169</v>
      </c>
      <c r="AU478" s="232" t="s">
        <v>86</v>
      </c>
      <c r="AV478" s="14" t="s">
        <v>86</v>
      </c>
      <c r="AW478" s="14" t="s">
        <v>33</v>
      </c>
      <c r="AX478" s="14" t="s">
        <v>76</v>
      </c>
      <c r="AY478" s="232" t="s">
        <v>160</v>
      </c>
    </row>
    <row r="479" spans="1:65" s="15" customFormat="1" ht="11.25">
      <c r="B479" s="233"/>
      <c r="C479" s="234"/>
      <c r="D479" s="207" t="s">
        <v>169</v>
      </c>
      <c r="E479" s="235" t="s">
        <v>1</v>
      </c>
      <c r="F479" s="236" t="s">
        <v>172</v>
      </c>
      <c r="G479" s="234"/>
      <c r="H479" s="237">
        <v>2.1999999999999999E-2</v>
      </c>
      <c r="I479" s="238"/>
      <c r="J479" s="234"/>
      <c r="K479" s="234"/>
      <c r="L479" s="239"/>
      <c r="M479" s="240"/>
      <c r="N479" s="241"/>
      <c r="O479" s="241"/>
      <c r="P479" s="241"/>
      <c r="Q479" s="241"/>
      <c r="R479" s="241"/>
      <c r="S479" s="241"/>
      <c r="T479" s="242"/>
      <c r="AT479" s="243" t="s">
        <v>169</v>
      </c>
      <c r="AU479" s="243" t="s">
        <v>86</v>
      </c>
      <c r="AV479" s="15" t="s">
        <v>166</v>
      </c>
      <c r="AW479" s="15" t="s">
        <v>33</v>
      </c>
      <c r="AX479" s="15" t="s">
        <v>84</v>
      </c>
      <c r="AY479" s="243" t="s">
        <v>160</v>
      </c>
    </row>
    <row r="480" spans="1:65" s="2" customFormat="1" ht="16.5" customHeight="1">
      <c r="A480" s="35"/>
      <c r="B480" s="36"/>
      <c r="C480" s="244" t="s">
        <v>539</v>
      </c>
      <c r="D480" s="244" t="s">
        <v>245</v>
      </c>
      <c r="E480" s="245" t="s">
        <v>540</v>
      </c>
      <c r="F480" s="246" t="s">
        <v>541</v>
      </c>
      <c r="G480" s="247" t="s">
        <v>294</v>
      </c>
      <c r="H480" s="248">
        <v>3.2000000000000001E-2</v>
      </c>
      <c r="I480" s="249"/>
      <c r="J480" s="250">
        <f>ROUND(I480*H480,2)</f>
        <v>0</v>
      </c>
      <c r="K480" s="251"/>
      <c r="L480" s="252"/>
      <c r="M480" s="253" t="s">
        <v>1</v>
      </c>
      <c r="N480" s="254" t="s">
        <v>41</v>
      </c>
      <c r="O480" s="72"/>
      <c r="P480" s="203">
        <f>O480*H480</f>
        <v>0</v>
      </c>
      <c r="Q480" s="203">
        <v>0</v>
      </c>
      <c r="R480" s="203">
        <f>Q480*H480</f>
        <v>0</v>
      </c>
      <c r="S480" s="203">
        <v>0</v>
      </c>
      <c r="T480" s="204">
        <f>S480*H480</f>
        <v>0</v>
      </c>
      <c r="U480" s="35"/>
      <c r="V480" s="35"/>
      <c r="W480" s="35"/>
      <c r="X480" s="35"/>
      <c r="Y480" s="35"/>
      <c r="Z480" s="35"/>
      <c r="AA480" s="35"/>
      <c r="AB480" s="35"/>
      <c r="AC480" s="35"/>
      <c r="AD480" s="35"/>
      <c r="AE480" s="35"/>
      <c r="AR480" s="205" t="s">
        <v>187</v>
      </c>
      <c r="AT480" s="205" t="s">
        <v>245</v>
      </c>
      <c r="AU480" s="205" t="s">
        <v>86</v>
      </c>
      <c r="AY480" s="18" t="s">
        <v>160</v>
      </c>
      <c r="BE480" s="206">
        <f>IF(N480="základní",J480,0)</f>
        <v>0</v>
      </c>
      <c r="BF480" s="206">
        <f>IF(N480="snížená",J480,0)</f>
        <v>0</v>
      </c>
      <c r="BG480" s="206">
        <f>IF(N480="zákl. přenesená",J480,0)</f>
        <v>0</v>
      </c>
      <c r="BH480" s="206">
        <f>IF(N480="sníž. přenesená",J480,0)</f>
        <v>0</v>
      </c>
      <c r="BI480" s="206">
        <f>IF(N480="nulová",J480,0)</f>
        <v>0</v>
      </c>
      <c r="BJ480" s="18" t="s">
        <v>84</v>
      </c>
      <c r="BK480" s="206">
        <f>ROUND(I480*H480,2)</f>
        <v>0</v>
      </c>
      <c r="BL480" s="18" t="s">
        <v>166</v>
      </c>
      <c r="BM480" s="205" t="s">
        <v>542</v>
      </c>
    </row>
    <row r="481" spans="1:65" s="2" customFormat="1" ht="11.25">
      <c r="A481" s="35"/>
      <c r="B481" s="36"/>
      <c r="C481" s="37"/>
      <c r="D481" s="207" t="s">
        <v>167</v>
      </c>
      <c r="E481" s="37"/>
      <c r="F481" s="208" t="s">
        <v>541</v>
      </c>
      <c r="G481" s="37"/>
      <c r="H481" s="37"/>
      <c r="I481" s="209"/>
      <c r="J481" s="37"/>
      <c r="K481" s="37"/>
      <c r="L481" s="40"/>
      <c r="M481" s="210"/>
      <c r="N481" s="211"/>
      <c r="O481" s="72"/>
      <c r="P481" s="72"/>
      <c r="Q481" s="72"/>
      <c r="R481" s="72"/>
      <c r="S481" s="72"/>
      <c r="T481" s="73"/>
      <c r="U481" s="35"/>
      <c r="V481" s="35"/>
      <c r="W481" s="35"/>
      <c r="X481" s="35"/>
      <c r="Y481" s="35"/>
      <c r="Z481" s="35"/>
      <c r="AA481" s="35"/>
      <c r="AB481" s="35"/>
      <c r="AC481" s="35"/>
      <c r="AD481" s="35"/>
      <c r="AE481" s="35"/>
      <c r="AT481" s="18" t="s">
        <v>167</v>
      </c>
      <c r="AU481" s="18" t="s">
        <v>86</v>
      </c>
    </row>
    <row r="482" spans="1:65" s="13" customFormat="1" ht="11.25">
      <c r="B482" s="212"/>
      <c r="C482" s="213"/>
      <c r="D482" s="207" t="s">
        <v>169</v>
      </c>
      <c r="E482" s="214" t="s">
        <v>1</v>
      </c>
      <c r="F482" s="215" t="s">
        <v>543</v>
      </c>
      <c r="G482" s="213"/>
      <c r="H482" s="214" t="s">
        <v>1</v>
      </c>
      <c r="I482" s="216"/>
      <c r="J482" s="213"/>
      <c r="K482" s="213"/>
      <c r="L482" s="217"/>
      <c r="M482" s="218"/>
      <c r="N482" s="219"/>
      <c r="O482" s="219"/>
      <c r="P482" s="219"/>
      <c r="Q482" s="219"/>
      <c r="R482" s="219"/>
      <c r="S482" s="219"/>
      <c r="T482" s="220"/>
      <c r="AT482" s="221" t="s">
        <v>169</v>
      </c>
      <c r="AU482" s="221" t="s">
        <v>86</v>
      </c>
      <c r="AV482" s="13" t="s">
        <v>84</v>
      </c>
      <c r="AW482" s="13" t="s">
        <v>33</v>
      </c>
      <c r="AX482" s="13" t="s">
        <v>76</v>
      </c>
      <c r="AY482" s="221" t="s">
        <v>160</v>
      </c>
    </row>
    <row r="483" spans="1:65" s="14" customFormat="1" ht="11.25">
      <c r="B483" s="222"/>
      <c r="C483" s="223"/>
      <c r="D483" s="207" t="s">
        <v>169</v>
      </c>
      <c r="E483" s="224" t="s">
        <v>1</v>
      </c>
      <c r="F483" s="225" t="s">
        <v>544</v>
      </c>
      <c r="G483" s="223"/>
      <c r="H483" s="226">
        <v>1.6E-2</v>
      </c>
      <c r="I483" s="227"/>
      <c r="J483" s="223"/>
      <c r="K483" s="223"/>
      <c r="L483" s="228"/>
      <c r="M483" s="229"/>
      <c r="N483" s="230"/>
      <c r="O483" s="230"/>
      <c r="P483" s="230"/>
      <c r="Q483" s="230"/>
      <c r="R483" s="230"/>
      <c r="S483" s="230"/>
      <c r="T483" s="231"/>
      <c r="AT483" s="232" t="s">
        <v>169</v>
      </c>
      <c r="AU483" s="232" t="s">
        <v>86</v>
      </c>
      <c r="AV483" s="14" t="s">
        <v>86</v>
      </c>
      <c r="AW483" s="14" t="s">
        <v>33</v>
      </c>
      <c r="AX483" s="14" t="s">
        <v>76</v>
      </c>
      <c r="AY483" s="232" t="s">
        <v>160</v>
      </c>
    </row>
    <row r="484" spans="1:65" s="13" customFormat="1" ht="11.25">
      <c r="B484" s="212"/>
      <c r="C484" s="213"/>
      <c r="D484" s="207" t="s">
        <v>169</v>
      </c>
      <c r="E484" s="214" t="s">
        <v>1</v>
      </c>
      <c r="F484" s="215" t="s">
        <v>545</v>
      </c>
      <c r="G484" s="213"/>
      <c r="H484" s="214" t="s">
        <v>1</v>
      </c>
      <c r="I484" s="216"/>
      <c r="J484" s="213"/>
      <c r="K484" s="213"/>
      <c r="L484" s="217"/>
      <c r="M484" s="218"/>
      <c r="N484" s="219"/>
      <c r="O484" s="219"/>
      <c r="P484" s="219"/>
      <c r="Q484" s="219"/>
      <c r="R484" s="219"/>
      <c r="S484" s="219"/>
      <c r="T484" s="220"/>
      <c r="AT484" s="221" t="s">
        <v>169</v>
      </c>
      <c r="AU484" s="221" t="s">
        <v>86</v>
      </c>
      <c r="AV484" s="13" t="s">
        <v>84</v>
      </c>
      <c r="AW484" s="13" t="s">
        <v>33</v>
      </c>
      <c r="AX484" s="13" t="s">
        <v>76</v>
      </c>
      <c r="AY484" s="221" t="s">
        <v>160</v>
      </c>
    </row>
    <row r="485" spans="1:65" s="14" customFormat="1" ht="11.25">
      <c r="B485" s="222"/>
      <c r="C485" s="223"/>
      <c r="D485" s="207" t="s">
        <v>169</v>
      </c>
      <c r="E485" s="224" t="s">
        <v>1</v>
      </c>
      <c r="F485" s="225" t="s">
        <v>544</v>
      </c>
      <c r="G485" s="223"/>
      <c r="H485" s="226">
        <v>1.6E-2</v>
      </c>
      <c r="I485" s="227"/>
      <c r="J485" s="223"/>
      <c r="K485" s="223"/>
      <c r="L485" s="228"/>
      <c r="M485" s="229"/>
      <c r="N485" s="230"/>
      <c r="O485" s="230"/>
      <c r="P485" s="230"/>
      <c r="Q485" s="230"/>
      <c r="R485" s="230"/>
      <c r="S485" s="230"/>
      <c r="T485" s="231"/>
      <c r="AT485" s="232" t="s">
        <v>169</v>
      </c>
      <c r="AU485" s="232" t="s">
        <v>86</v>
      </c>
      <c r="AV485" s="14" t="s">
        <v>86</v>
      </c>
      <c r="AW485" s="14" t="s">
        <v>33</v>
      </c>
      <c r="AX485" s="14" t="s">
        <v>76</v>
      </c>
      <c r="AY485" s="232" t="s">
        <v>160</v>
      </c>
    </row>
    <row r="486" spans="1:65" s="15" customFormat="1" ht="11.25">
      <c r="B486" s="233"/>
      <c r="C486" s="234"/>
      <c r="D486" s="207" t="s">
        <v>169</v>
      </c>
      <c r="E486" s="235" t="s">
        <v>1</v>
      </c>
      <c r="F486" s="236" t="s">
        <v>172</v>
      </c>
      <c r="G486" s="234"/>
      <c r="H486" s="237">
        <v>3.2000000000000001E-2</v>
      </c>
      <c r="I486" s="238"/>
      <c r="J486" s="234"/>
      <c r="K486" s="234"/>
      <c r="L486" s="239"/>
      <c r="M486" s="240"/>
      <c r="N486" s="241"/>
      <c r="O486" s="241"/>
      <c r="P486" s="241"/>
      <c r="Q486" s="241"/>
      <c r="R486" s="241"/>
      <c r="S486" s="241"/>
      <c r="T486" s="242"/>
      <c r="AT486" s="243" t="s">
        <v>169</v>
      </c>
      <c r="AU486" s="243" t="s">
        <v>86</v>
      </c>
      <c r="AV486" s="15" t="s">
        <v>166</v>
      </c>
      <c r="AW486" s="15" t="s">
        <v>33</v>
      </c>
      <c r="AX486" s="15" t="s">
        <v>84</v>
      </c>
      <c r="AY486" s="243" t="s">
        <v>160</v>
      </c>
    </row>
    <row r="487" spans="1:65" s="2" customFormat="1" ht="37.9" customHeight="1">
      <c r="A487" s="35"/>
      <c r="B487" s="36"/>
      <c r="C487" s="193" t="s">
        <v>331</v>
      </c>
      <c r="D487" s="193" t="s">
        <v>162</v>
      </c>
      <c r="E487" s="194" t="s">
        <v>546</v>
      </c>
      <c r="F487" s="195" t="s">
        <v>547</v>
      </c>
      <c r="G487" s="196" t="s">
        <v>294</v>
      </c>
      <c r="H487" s="197">
        <v>1.3009999999999999</v>
      </c>
      <c r="I487" s="198"/>
      <c r="J487" s="199">
        <f>ROUND(I487*H487,2)</f>
        <v>0</v>
      </c>
      <c r="K487" s="200"/>
      <c r="L487" s="40"/>
      <c r="M487" s="201" t="s">
        <v>1</v>
      </c>
      <c r="N487" s="202" t="s">
        <v>41</v>
      </c>
      <c r="O487" s="72"/>
      <c r="P487" s="203">
        <f>O487*H487</f>
        <v>0</v>
      </c>
      <c r="Q487" s="203">
        <v>0</v>
      </c>
      <c r="R487" s="203">
        <f>Q487*H487</f>
        <v>0</v>
      </c>
      <c r="S487" s="203">
        <v>0</v>
      </c>
      <c r="T487" s="204">
        <f>S487*H487</f>
        <v>0</v>
      </c>
      <c r="U487" s="35"/>
      <c r="V487" s="35"/>
      <c r="W487" s="35"/>
      <c r="X487" s="35"/>
      <c r="Y487" s="35"/>
      <c r="Z487" s="35"/>
      <c r="AA487" s="35"/>
      <c r="AB487" s="35"/>
      <c r="AC487" s="35"/>
      <c r="AD487" s="35"/>
      <c r="AE487" s="35"/>
      <c r="AR487" s="205" t="s">
        <v>166</v>
      </c>
      <c r="AT487" s="205" t="s">
        <v>162</v>
      </c>
      <c r="AU487" s="205" t="s">
        <v>86</v>
      </c>
      <c r="AY487" s="18" t="s">
        <v>160</v>
      </c>
      <c r="BE487" s="206">
        <f>IF(N487="základní",J487,0)</f>
        <v>0</v>
      </c>
      <c r="BF487" s="206">
        <f>IF(N487="snížená",J487,0)</f>
        <v>0</v>
      </c>
      <c r="BG487" s="206">
        <f>IF(N487="zákl. přenesená",J487,0)</f>
        <v>0</v>
      </c>
      <c r="BH487" s="206">
        <f>IF(N487="sníž. přenesená",J487,0)</f>
        <v>0</v>
      </c>
      <c r="BI487" s="206">
        <f>IF(N487="nulová",J487,0)</f>
        <v>0</v>
      </c>
      <c r="BJ487" s="18" t="s">
        <v>84</v>
      </c>
      <c r="BK487" s="206">
        <f>ROUND(I487*H487,2)</f>
        <v>0</v>
      </c>
      <c r="BL487" s="18" t="s">
        <v>166</v>
      </c>
      <c r="BM487" s="205" t="s">
        <v>548</v>
      </c>
    </row>
    <row r="488" spans="1:65" s="2" customFormat="1" ht="19.5">
      <c r="A488" s="35"/>
      <c r="B488" s="36"/>
      <c r="C488" s="37"/>
      <c r="D488" s="207" t="s">
        <v>167</v>
      </c>
      <c r="E488" s="37"/>
      <c r="F488" s="208" t="s">
        <v>549</v>
      </c>
      <c r="G488" s="37"/>
      <c r="H488" s="37"/>
      <c r="I488" s="209"/>
      <c r="J488" s="37"/>
      <c r="K488" s="37"/>
      <c r="L488" s="40"/>
      <c r="M488" s="210"/>
      <c r="N488" s="211"/>
      <c r="O488" s="72"/>
      <c r="P488" s="72"/>
      <c r="Q488" s="72"/>
      <c r="R488" s="72"/>
      <c r="S488" s="72"/>
      <c r="T488" s="73"/>
      <c r="U488" s="35"/>
      <c r="V488" s="35"/>
      <c r="W488" s="35"/>
      <c r="X488" s="35"/>
      <c r="Y488" s="35"/>
      <c r="Z488" s="35"/>
      <c r="AA488" s="35"/>
      <c r="AB488" s="35"/>
      <c r="AC488" s="35"/>
      <c r="AD488" s="35"/>
      <c r="AE488" s="35"/>
      <c r="AT488" s="18" t="s">
        <v>167</v>
      </c>
      <c r="AU488" s="18" t="s">
        <v>86</v>
      </c>
    </row>
    <row r="489" spans="1:65" s="13" customFormat="1" ht="11.25">
      <c r="B489" s="212"/>
      <c r="C489" s="213"/>
      <c r="D489" s="207" t="s">
        <v>169</v>
      </c>
      <c r="E489" s="214" t="s">
        <v>1</v>
      </c>
      <c r="F489" s="215" t="s">
        <v>550</v>
      </c>
      <c r="G489" s="213"/>
      <c r="H489" s="214" t="s">
        <v>1</v>
      </c>
      <c r="I489" s="216"/>
      <c r="J489" s="213"/>
      <c r="K489" s="213"/>
      <c r="L489" s="217"/>
      <c r="M489" s="218"/>
      <c r="N489" s="219"/>
      <c r="O489" s="219"/>
      <c r="P489" s="219"/>
      <c r="Q489" s="219"/>
      <c r="R489" s="219"/>
      <c r="S489" s="219"/>
      <c r="T489" s="220"/>
      <c r="AT489" s="221" t="s">
        <v>169</v>
      </c>
      <c r="AU489" s="221" t="s">
        <v>86</v>
      </c>
      <c r="AV489" s="13" t="s">
        <v>84</v>
      </c>
      <c r="AW489" s="13" t="s">
        <v>33</v>
      </c>
      <c r="AX489" s="13" t="s">
        <v>76</v>
      </c>
      <c r="AY489" s="221" t="s">
        <v>160</v>
      </c>
    </row>
    <row r="490" spans="1:65" s="14" customFormat="1" ht="11.25">
      <c r="B490" s="222"/>
      <c r="C490" s="223"/>
      <c r="D490" s="207" t="s">
        <v>169</v>
      </c>
      <c r="E490" s="224" t="s">
        <v>1</v>
      </c>
      <c r="F490" s="225" t="s">
        <v>551</v>
      </c>
      <c r="G490" s="223"/>
      <c r="H490" s="226">
        <v>0.17499999999999999</v>
      </c>
      <c r="I490" s="227"/>
      <c r="J490" s="223"/>
      <c r="K490" s="223"/>
      <c r="L490" s="228"/>
      <c r="M490" s="229"/>
      <c r="N490" s="230"/>
      <c r="O490" s="230"/>
      <c r="P490" s="230"/>
      <c r="Q490" s="230"/>
      <c r="R490" s="230"/>
      <c r="S490" s="230"/>
      <c r="T490" s="231"/>
      <c r="AT490" s="232" t="s">
        <v>169</v>
      </c>
      <c r="AU490" s="232" t="s">
        <v>86</v>
      </c>
      <c r="AV490" s="14" t="s">
        <v>86</v>
      </c>
      <c r="AW490" s="14" t="s">
        <v>33</v>
      </c>
      <c r="AX490" s="14" t="s">
        <v>76</v>
      </c>
      <c r="AY490" s="232" t="s">
        <v>160</v>
      </c>
    </row>
    <row r="491" spans="1:65" s="13" customFormat="1" ht="11.25">
      <c r="B491" s="212"/>
      <c r="C491" s="213"/>
      <c r="D491" s="207" t="s">
        <v>169</v>
      </c>
      <c r="E491" s="214" t="s">
        <v>1</v>
      </c>
      <c r="F491" s="215" t="s">
        <v>552</v>
      </c>
      <c r="G491" s="213"/>
      <c r="H491" s="214" t="s">
        <v>1</v>
      </c>
      <c r="I491" s="216"/>
      <c r="J491" s="213"/>
      <c r="K491" s="213"/>
      <c r="L491" s="217"/>
      <c r="M491" s="218"/>
      <c r="N491" s="219"/>
      <c r="O491" s="219"/>
      <c r="P491" s="219"/>
      <c r="Q491" s="219"/>
      <c r="R491" s="219"/>
      <c r="S491" s="219"/>
      <c r="T491" s="220"/>
      <c r="AT491" s="221" t="s">
        <v>169</v>
      </c>
      <c r="AU491" s="221" t="s">
        <v>86</v>
      </c>
      <c r="AV491" s="13" t="s">
        <v>84</v>
      </c>
      <c r="AW491" s="13" t="s">
        <v>33</v>
      </c>
      <c r="AX491" s="13" t="s">
        <v>76</v>
      </c>
      <c r="AY491" s="221" t="s">
        <v>160</v>
      </c>
    </row>
    <row r="492" spans="1:65" s="14" customFormat="1" ht="11.25">
      <c r="B492" s="222"/>
      <c r="C492" s="223"/>
      <c r="D492" s="207" t="s">
        <v>169</v>
      </c>
      <c r="E492" s="224" t="s">
        <v>1</v>
      </c>
      <c r="F492" s="225" t="s">
        <v>553</v>
      </c>
      <c r="G492" s="223"/>
      <c r="H492" s="226">
        <v>0.437</v>
      </c>
      <c r="I492" s="227"/>
      <c r="J492" s="223"/>
      <c r="K492" s="223"/>
      <c r="L492" s="228"/>
      <c r="M492" s="229"/>
      <c r="N492" s="230"/>
      <c r="O492" s="230"/>
      <c r="P492" s="230"/>
      <c r="Q492" s="230"/>
      <c r="R492" s="230"/>
      <c r="S492" s="230"/>
      <c r="T492" s="231"/>
      <c r="AT492" s="232" t="s">
        <v>169</v>
      </c>
      <c r="AU492" s="232" t="s">
        <v>86</v>
      </c>
      <c r="AV492" s="14" t="s">
        <v>86</v>
      </c>
      <c r="AW492" s="14" t="s">
        <v>33</v>
      </c>
      <c r="AX492" s="14" t="s">
        <v>76</v>
      </c>
      <c r="AY492" s="232" t="s">
        <v>160</v>
      </c>
    </row>
    <row r="493" spans="1:65" s="13" customFormat="1" ht="11.25">
      <c r="B493" s="212"/>
      <c r="C493" s="213"/>
      <c r="D493" s="207" t="s">
        <v>169</v>
      </c>
      <c r="E493" s="214" t="s">
        <v>1</v>
      </c>
      <c r="F493" s="215" t="s">
        <v>554</v>
      </c>
      <c r="G493" s="213"/>
      <c r="H493" s="214" t="s">
        <v>1</v>
      </c>
      <c r="I493" s="216"/>
      <c r="J493" s="213"/>
      <c r="K493" s="213"/>
      <c r="L493" s="217"/>
      <c r="M493" s="218"/>
      <c r="N493" s="219"/>
      <c r="O493" s="219"/>
      <c r="P493" s="219"/>
      <c r="Q493" s="219"/>
      <c r="R493" s="219"/>
      <c r="S493" s="219"/>
      <c r="T493" s="220"/>
      <c r="AT493" s="221" t="s">
        <v>169</v>
      </c>
      <c r="AU493" s="221" t="s">
        <v>86</v>
      </c>
      <c r="AV493" s="13" t="s">
        <v>84</v>
      </c>
      <c r="AW493" s="13" t="s">
        <v>33</v>
      </c>
      <c r="AX493" s="13" t="s">
        <v>76</v>
      </c>
      <c r="AY493" s="221" t="s">
        <v>160</v>
      </c>
    </row>
    <row r="494" spans="1:65" s="14" customFormat="1" ht="11.25">
      <c r="B494" s="222"/>
      <c r="C494" s="223"/>
      <c r="D494" s="207" t="s">
        <v>169</v>
      </c>
      <c r="E494" s="224" t="s">
        <v>1</v>
      </c>
      <c r="F494" s="225" t="s">
        <v>555</v>
      </c>
      <c r="G494" s="223"/>
      <c r="H494" s="226">
        <v>0.16200000000000001</v>
      </c>
      <c r="I494" s="227"/>
      <c r="J494" s="223"/>
      <c r="K494" s="223"/>
      <c r="L494" s="228"/>
      <c r="M494" s="229"/>
      <c r="N494" s="230"/>
      <c r="O494" s="230"/>
      <c r="P494" s="230"/>
      <c r="Q494" s="230"/>
      <c r="R494" s="230"/>
      <c r="S494" s="230"/>
      <c r="T494" s="231"/>
      <c r="AT494" s="232" t="s">
        <v>169</v>
      </c>
      <c r="AU494" s="232" t="s">
        <v>86</v>
      </c>
      <c r="AV494" s="14" t="s">
        <v>86</v>
      </c>
      <c r="AW494" s="14" t="s">
        <v>33</v>
      </c>
      <c r="AX494" s="14" t="s">
        <v>76</v>
      </c>
      <c r="AY494" s="232" t="s">
        <v>160</v>
      </c>
    </row>
    <row r="495" spans="1:65" s="13" customFormat="1" ht="11.25">
      <c r="B495" s="212"/>
      <c r="C495" s="213"/>
      <c r="D495" s="207" t="s">
        <v>169</v>
      </c>
      <c r="E495" s="214" t="s">
        <v>1</v>
      </c>
      <c r="F495" s="215" t="s">
        <v>556</v>
      </c>
      <c r="G495" s="213"/>
      <c r="H495" s="214" t="s">
        <v>1</v>
      </c>
      <c r="I495" s="216"/>
      <c r="J495" s="213"/>
      <c r="K495" s="213"/>
      <c r="L495" s="217"/>
      <c r="M495" s="218"/>
      <c r="N495" s="219"/>
      <c r="O495" s="219"/>
      <c r="P495" s="219"/>
      <c r="Q495" s="219"/>
      <c r="R495" s="219"/>
      <c r="S495" s="219"/>
      <c r="T495" s="220"/>
      <c r="AT495" s="221" t="s">
        <v>169</v>
      </c>
      <c r="AU495" s="221" t="s">
        <v>86</v>
      </c>
      <c r="AV495" s="13" t="s">
        <v>84</v>
      </c>
      <c r="AW495" s="13" t="s">
        <v>33</v>
      </c>
      <c r="AX495" s="13" t="s">
        <v>76</v>
      </c>
      <c r="AY495" s="221" t="s">
        <v>160</v>
      </c>
    </row>
    <row r="496" spans="1:65" s="14" customFormat="1" ht="11.25">
      <c r="B496" s="222"/>
      <c r="C496" s="223"/>
      <c r="D496" s="207" t="s">
        <v>169</v>
      </c>
      <c r="E496" s="224" t="s">
        <v>1</v>
      </c>
      <c r="F496" s="225" t="s">
        <v>557</v>
      </c>
      <c r="G496" s="223"/>
      <c r="H496" s="226">
        <v>0.17299999999999999</v>
      </c>
      <c r="I496" s="227"/>
      <c r="J496" s="223"/>
      <c r="K496" s="223"/>
      <c r="L496" s="228"/>
      <c r="M496" s="229"/>
      <c r="N496" s="230"/>
      <c r="O496" s="230"/>
      <c r="P496" s="230"/>
      <c r="Q496" s="230"/>
      <c r="R496" s="230"/>
      <c r="S496" s="230"/>
      <c r="T496" s="231"/>
      <c r="AT496" s="232" t="s">
        <v>169</v>
      </c>
      <c r="AU496" s="232" t="s">
        <v>86</v>
      </c>
      <c r="AV496" s="14" t="s">
        <v>86</v>
      </c>
      <c r="AW496" s="14" t="s">
        <v>33</v>
      </c>
      <c r="AX496" s="14" t="s">
        <v>76</v>
      </c>
      <c r="AY496" s="232" t="s">
        <v>160</v>
      </c>
    </row>
    <row r="497" spans="1:65" s="13" customFormat="1" ht="11.25">
      <c r="B497" s="212"/>
      <c r="C497" s="213"/>
      <c r="D497" s="207" t="s">
        <v>169</v>
      </c>
      <c r="E497" s="214" t="s">
        <v>1</v>
      </c>
      <c r="F497" s="215" t="s">
        <v>558</v>
      </c>
      <c r="G497" s="213"/>
      <c r="H497" s="214" t="s">
        <v>1</v>
      </c>
      <c r="I497" s="216"/>
      <c r="J497" s="213"/>
      <c r="K497" s="213"/>
      <c r="L497" s="217"/>
      <c r="M497" s="218"/>
      <c r="N497" s="219"/>
      <c r="O497" s="219"/>
      <c r="P497" s="219"/>
      <c r="Q497" s="219"/>
      <c r="R497" s="219"/>
      <c r="S497" s="219"/>
      <c r="T497" s="220"/>
      <c r="AT497" s="221" t="s">
        <v>169</v>
      </c>
      <c r="AU497" s="221" t="s">
        <v>86</v>
      </c>
      <c r="AV497" s="13" t="s">
        <v>84</v>
      </c>
      <c r="AW497" s="13" t="s">
        <v>33</v>
      </c>
      <c r="AX497" s="13" t="s">
        <v>76</v>
      </c>
      <c r="AY497" s="221" t="s">
        <v>160</v>
      </c>
    </row>
    <row r="498" spans="1:65" s="14" customFormat="1" ht="11.25">
      <c r="B498" s="222"/>
      <c r="C498" s="223"/>
      <c r="D498" s="207" t="s">
        <v>169</v>
      </c>
      <c r="E498" s="224" t="s">
        <v>1</v>
      </c>
      <c r="F498" s="225" t="s">
        <v>559</v>
      </c>
      <c r="G498" s="223"/>
      <c r="H498" s="226">
        <v>0.33100000000000002</v>
      </c>
      <c r="I498" s="227"/>
      <c r="J498" s="223"/>
      <c r="K498" s="223"/>
      <c r="L498" s="228"/>
      <c r="M498" s="229"/>
      <c r="N498" s="230"/>
      <c r="O498" s="230"/>
      <c r="P498" s="230"/>
      <c r="Q498" s="230"/>
      <c r="R498" s="230"/>
      <c r="S498" s="230"/>
      <c r="T498" s="231"/>
      <c r="AT498" s="232" t="s">
        <v>169</v>
      </c>
      <c r="AU498" s="232" t="s">
        <v>86</v>
      </c>
      <c r="AV498" s="14" t="s">
        <v>86</v>
      </c>
      <c r="AW498" s="14" t="s">
        <v>33</v>
      </c>
      <c r="AX498" s="14" t="s">
        <v>76</v>
      </c>
      <c r="AY498" s="232" t="s">
        <v>160</v>
      </c>
    </row>
    <row r="499" spans="1:65" s="14" customFormat="1" ht="11.25">
      <c r="B499" s="222"/>
      <c r="C499" s="223"/>
      <c r="D499" s="207" t="s">
        <v>169</v>
      </c>
      <c r="E499" s="224" t="s">
        <v>1</v>
      </c>
      <c r="F499" s="225" t="s">
        <v>560</v>
      </c>
      <c r="G499" s="223"/>
      <c r="H499" s="226">
        <v>2.3E-2</v>
      </c>
      <c r="I499" s="227"/>
      <c r="J499" s="223"/>
      <c r="K499" s="223"/>
      <c r="L499" s="228"/>
      <c r="M499" s="229"/>
      <c r="N499" s="230"/>
      <c r="O499" s="230"/>
      <c r="P499" s="230"/>
      <c r="Q499" s="230"/>
      <c r="R499" s="230"/>
      <c r="S499" s="230"/>
      <c r="T499" s="231"/>
      <c r="AT499" s="232" t="s">
        <v>169</v>
      </c>
      <c r="AU499" s="232" t="s">
        <v>86</v>
      </c>
      <c r="AV499" s="14" t="s">
        <v>86</v>
      </c>
      <c r="AW499" s="14" t="s">
        <v>33</v>
      </c>
      <c r="AX499" s="14" t="s">
        <v>76</v>
      </c>
      <c r="AY499" s="232" t="s">
        <v>160</v>
      </c>
    </row>
    <row r="500" spans="1:65" s="15" customFormat="1" ht="11.25">
      <c r="B500" s="233"/>
      <c r="C500" s="234"/>
      <c r="D500" s="207" t="s">
        <v>169</v>
      </c>
      <c r="E500" s="235" t="s">
        <v>1</v>
      </c>
      <c r="F500" s="236" t="s">
        <v>172</v>
      </c>
      <c r="G500" s="234"/>
      <c r="H500" s="237">
        <v>1.3009999999999999</v>
      </c>
      <c r="I500" s="238"/>
      <c r="J500" s="234"/>
      <c r="K500" s="234"/>
      <c r="L500" s="239"/>
      <c r="M500" s="240"/>
      <c r="N500" s="241"/>
      <c r="O500" s="241"/>
      <c r="P500" s="241"/>
      <c r="Q500" s="241"/>
      <c r="R500" s="241"/>
      <c r="S500" s="241"/>
      <c r="T500" s="242"/>
      <c r="AT500" s="243" t="s">
        <v>169</v>
      </c>
      <c r="AU500" s="243" t="s">
        <v>86</v>
      </c>
      <c r="AV500" s="15" t="s">
        <v>166</v>
      </c>
      <c r="AW500" s="15" t="s">
        <v>33</v>
      </c>
      <c r="AX500" s="15" t="s">
        <v>84</v>
      </c>
      <c r="AY500" s="243" t="s">
        <v>160</v>
      </c>
    </row>
    <row r="501" spans="1:65" s="2" customFormat="1" ht="24.2" customHeight="1">
      <c r="A501" s="35"/>
      <c r="B501" s="36"/>
      <c r="C501" s="244" t="s">
        <v>561</v>
      </c>
      <c r="D501" s="244" t="s">
        <v>245</v>
      </c>
      <c r="E501" s="245" t="s">
        <v>562</v>
      </c>
      <c r="F501" s="246" t="s">
        <v>563</v>
      </c>
      <c r="G501" s="247" t="s">
        <v>294</v>
      </c>
      <c r="H501" s="248">
        <v>0.189</v>
      </c>
      <c r="I501" s="249"/>
      <c r="J501" s="250">
        <f>ROUND(I501*H501,2)</f>
        <v>0</v>
      </c>
      <c r="K501" s="251"/>
      <c r="L501" s="252"/>
      <c r="M501" s="253" t="s">
        <v>1</v>
      </c>
      <c r="N501" s="254" t="s">
        <v>41</v>
      </c>
      <c r="O501" s="72"/>
      <c r="P501" s="203">
        <f>O501*H501</f>
        <v>0</v>
      </c>
      <c r="Q501" s="203">
        <v>0</v>
      </c>
      <c r="R501" s="203">
        <f>Q501*H501</f>
        <v>0</v>
      </c>
      <c r="S501" s="203">
        <v>0</v>
      </c>
      <c r="T501" s="204">
        <f>S501*H501</f>
        <v>0</v>
      </c>
      <c r="U501" s="35"/>
      <c r="V501" s="35"/>
      <c r="W501" s="35"/>
      <c r="X501" s="35"/>
      <c r="Y501" s="35"/>
      <c r="Z501" s="35"/>
      <c r="AA501" s="35"/>
      <c r="AB501" s="35"/>
      <c r="AC501" s="35"/>
      <c r="AD501" s="35"/>
      <c r="AE501" s="35"/>
      <c r="AR501" s="205" t="s">
        <v>187</v>
      </c>
      <c r="AT501" s="205" t="s">
        <v>245</v>
      </c>
      <c r="AU501" s="205" t="s">
        <v>86</v>
      </c>
      <c r="AY501" s="18" t="s">
        <v>160</v>
      </c>
      <c r="BE501" s="206">
        <f>IF(N501="základní",J501,0)</f>
        <v>0</v>
      </c>
      <c r="BF501" s="206">
        <f>IF(N501="snížená",J501,0)</f>
        <v>0</v>
      </c>
      <c r="BG501" s="206">
        <f>IF(N501="zákl. přenesená",J501,0)</f>
        <v>0</v>
      </c>
      <c r="BH501" s="206">
        <f>IF(N501="sníž. přenesená",J501,0)</f>
        <v>0</v>
      </c>
      <c r="BI501" s="206">
        <f>IF(N501="nulová",J501,0)</f>
        <v>0</v>
      </c>
      <c r="BJ501" s="18" t="s">
        <v>84</v>
      </c>
      <c r="BK501" s="206">
        <f>ROUND(I501*H501,2)</f>
        <v>0</v>
      </c>
      <c r="BL501" s="18" t="s">
        <v>166</v>
      </c>
      <c r="BM501" s="205" t="s">
        <v>564</v>
      </c>
    </row>
    <row r="502" spans="1:65" s="2" customFormat="1" ht="11.25">
      <c r="A502" s="35"/>
      <c r="B502" s="36"/>
      <c r="C502" s="37"/>
      <c r="D502" s="207" t="s">
        <v>167</v>
      </c>
      <c r="E502" s="37"/>
      <c r="F502" s="208" t="s">
        <v>563</v>
      </c>
      <c r="G502" s="37"/>
      <c r="H502" s="37"/>
      <c r="I502" s="209"/>
      <c r="J502" s="37"/>
      <c r="K502" s="37"/>
      <c r="L502" s="40"/>
      <c r="M502" s="210"/>
      <c r="N502" s="211"/>
      <c r="O502" s="72"/>
      <c r="P502" s="72"/>
      <c r="Q502" s="72"/>
      <c r="R502" s="72"/>
      <c r="S502" s="72"/>
      <c r="T502" s="73"/>
      <c r="U502" s="35"/>
      <c r="V502" s="35"/>
      <c r="W502" s="35"/>
      <c r="X502" s="35"/>
      <c r="Y502" s="35"/>
      <c r="Z502" s="35"/>
      <c r="AA502" s="35"/>
      <c r="AB502" s="35"/>
      <c r="AC502" s="35"/>
      <c r="AD502" s="35"/>
      <c r="AE502" s="35"/>
      <c r="AT502" s="18" t="s">
        <v>167</v>
      </c>
      <c r="AU502" s="18" t="s">
        <v>86</v>
      </c>
    </row>
    <row r="503" spans="1:65" s="13" customFormat="1" ht="11.25">
      <c r="B503" s="212"/>
      <c r="C503" s="213"/>
      <c r="D503" s="207" t="s">
        <v>169</v>
      </c>
      <c r="E503" s="214" t="s">
        <v>1</v>
      </c>
      <c r="F503" s="215" t="s">
        <v>550</v>
      </c>
      <c r="G503" s="213"/>
      <c r="H503" s="214" t="s">
        <v>1</v>
      </c>
      <c r="I503" s="216"/>
      <c r="J503" s="213"/>
      <c r="K503" s="213"/>
      <c r="L503" s="217"/>
      <c r="M503" s="218"/>
      <c r="N503" s="219"/>
      <c r="O503" s="219"/>
      <c r="P503" s="219"/>
      <c r="Q503" s="219"/>
      <c r="R503" s="219"/>
      <c r="S503" s="219"/>
      <c r="T503" s="220"/>
      <c r="AT503" s="221" t="s">
        <v>169</v>
      </c>
      <c r="AU503" s="221" t="s">
        <v>86</v>
      </c>
      <c r="AV503" s="13" t="s">
        <v>84</v>
      </c>
      <c r="AW503" s="13" t="s">
        <v>33</v>
      </c>
      <c r="AX503" s="13" t="s">
        <v>76</v>
      </c>
      <c r="AY503" s="221" t="s">
        <v>160</v>
      </c>
    </row>
    <row r="504" spans="1:65" s="14" customFormat="1" ht="11.25">
      <c r="B504" s="222"/>
      <c r="C504" s="223"/>
      <c r="D504" s="207" t="s">
        <v>169</v>
      </c>
      <c r="E504" s="224" t="s">
        <v>1</v>
      </c>
      <c r="F504" s="225" t="s">
        <v>565</v>
      </c>
      <c r="G504" s="223"/>
      <c r="H504" s="226">
        <v>0.189</v>
      </c>
      <c r="I504" s="227"/>
      <c r="J504" s="223"/>
      <c r="K504" s="223"/>
      <c r="L504" s="228"/>
      <c r="M504" s="229"/>
      <c r="N504" s="230"/>
      <c r="O504" s="230"/>
      <c r="P504" s="230"/>
      <c r="Q504" s="230"/>
      <c r="R504" s="230"/>
      <c r="S504" s="230"/>
      <c r="T504" s="231"/>
      <c r="AT504" s="232" t="s">
        <v>169</v>
      </c>
      <c r="AU504" s="232" t="s">
        <v>86</v>
      </c>
      <c r="AV504" s="14" t="s">
        <v>86</v>
      </c>
      <c r="AW504" s="14" t="s">
        <v>33</v>
      </c>
      <c r="AX504" s="14" t="s">
        <v>76</v>
      </c>
      <c r="AY504" s="232" t="s">
        <v>160</v>
      </c>
    </row>
    <row r="505" spans="1:65" s="15" customFormat="1" ht="11.25">
      <c r="B505" s="233"/>
      <c r="C505" s="234"/>
      <c r="D505" s="207" t="s">
        <v>169</v>
      </c>
      <c r="E505" s="235" t="s">
        <v>1</v>
      </c>
      <c r="F505" s="236" t="s">
        <v>172</v>
      </c>
      <c r="G505" s="234"/>
      <c r="H505" s="237">
        <v>0.189</v>
      </c>
      <c r="I505" s="238"/>
      <c r="J505" s="234"/>
      <c r="K505" s="234"/>
      <c r="L505" s="239"/>
      <c r="M505" s="240"/>
      <c r="N505" s="241"/>
      <c r="O505" s="241"/>
      <c r="P505" s="241"/>
      <c r="Q505" s="241"/>
      <c r="R505" s="241"/>
      <c r="S505" s="241"/>
      <c r="T505" s="242"/>
      <c r="AT505" s="243" t="s">
        <v>169</v>
      </c>
      <c r="AU505" s="243" t="s">
        <v>86</v>
      </c>
      <c r="AV505" s="15" t="s">
        <v>166</v>
      </c>
      <c r="AW505" s="15" t="s">
        <v>33</v>
      </c>
      <c r="AX505" s="15" t="s">
        <v>84</v>
      </c>
      <c r="AY505" s="243" t="s">
        <v>160</v>
      </c>
    </row>
    <row r="506" spans="1:65" s="2" customFormat="1" ht="24.2" customHeight="1">
      <c r="A506" s="35"/>
      <c r="B506" s="36"/>
      <c r="C506" s="244" t="s">
        <v>337</v>
      </c>
      <c r="D506" s="244" t="s">
        <v>245</v>
      </c>
      <c r="E506" s="245" t="s">
        <v>566</v>
      </c>
      <c r="F506" s="246" t="s">
        <v>567</v>
      </c>
      <c r="G506" s="247" t="s">
        <v>294</v>
      </c>
      <c r="H506" s="248">
        <v>0.47199999999999998</v>
      </c>
      <c r="I506" s="249"/>
      <c r="J506" s="250">
        <f>ROUND(I506*H506,2)</f>
        <v>0</v>
      </c>
      <c r="K506" s="251"/>
      <c r="L506" s="252"/>
      <c r="M506" s="253" t="s">
        <v>1</v>
      </c>
      <c r="N506" s="254" t="s">
        <v>41</v>
      </c>
      <c r="O506" s="72"/>
      <c r="P506" s="203">
        <f>O506*H506</f>
        <v>0</v>
      </c>
      <c r="Q506" s="203">
        <v>0</v>
      </c>
      <c r="R506" s="203">
        <f>Q506*H506</f>
        <v>0</v>
      </c>
      <c r="S506" s="203">
        <v>0</v>
      </c>
      <c r="T506" s="204">
        <f>S506*H506</f>
        <v>0</v>
      </c>
      <c r="U506" s="35"/>
      <c r="V506" s="35"/>
      <c r="W506" s="35"/>
      <c r="X506" s="35"/>
      <c r="Y506" s="35"/>
      <c r="Z506" s="35"/>
      <c r="AA506" s="35"/>
      <c r="AB506" s="35"/>
      <c r="AC506" s="35"/>
      <c r="AD506" s="35"/>
      <c r="AE506" s="35"/>
      <c r="AR506" s="205" t="s">
        <v>187</v>
      </c>
      <c r="AT506" s="205" t="s">
        <v>245</v>
      </c>
      <c r="AU506" s="205" t="s">
        <v>86</v>
      </c>
      <c r="AY506" s="18" t="s">
        <v>160</v>
      </c>
      <c r="BE506" s="206">
        <f>IF(N506="základní",J506,0)</f>
        <v>0</v>
      </c>
      <c r="BF506" s="206">
        <f>IF(N506="snížená",J506,0)</f>
        <v>0</v>
      </c>
      <c r="BG506" s="206">
        <f>IF(N506="zákl. přenesená",J506,0)</f>
        <v>0</v>
      </c>
      <c r="BH506" s="206">
        <f>IF(N506="sníž. přenesená",J506,0)</f>
        <v>0</v>
      </c>
      <c r="BI506" s="206">
        <f>IF(N506="nulová",J506,0)</f>
        <v>0</v>
      </c>
      <c r="BJ506" s="18" t="s">
        <v>84</v>
      </c>
      <c r="BK506" s="206">
        <f>ROUND(I506*H506,2)</f>
        <v>0</v>
      </c>
      <c r="BL506" s="18" t="s">
        <v>166</v>
      </c>
      <c r="BM506" s="205" t="s">
        <v>568</v>
      </c>
    </row>
    <row r="507" spans="1:65" s="2" customFormat="1" ht="11.25">
      <c r="A507" s="35"/>
      <c r="B507" s="36"/>
      <c r="C507" s="37"/>
      <c r="D507" s="207" t="s">
        <v>167</v>
      </c>
      <c r="E507" s="37"/>
      <c r="F507" s="208" t="s">
        <v>567</v>
      </c>
      <c r="G507" s="37"/>
      <c r="H507" s="37"/>
      <c r="I507" s="209"/>
      <c r="J507" s="37"/>
      <c r="K507" s="37"/>
      <c r="L507" s="40"/>
      <c r="M507" s="210"/>
      <c r="N507" s="211"/>
      <c r="O507" s="72"/>
      <c r="P507" s="72"/>
      <c r="Q507" s="72"/>
      <c r="R507" s="72"/>
      <c r="S507" s="72"/>
      <c r="T507" s="73"/>
      <c r="U507" s="35"/>
      <c r="V507" s="35"/>
      <c r="W507" s="35"/>
      <c r="X507" s="35"/>
      <c r="Y507" s="35"/>
      <c r="Z507" s="35"/>
      <c r="AA507" s="35"/>
      <c r="AB507" s="35"/>
      <c r="AC507" s="35"/>
      <c r="AD507" s="35"/>
      <c r="AE507" s="35"/>
      <c r="AT507" s="18" t="s">
        <v>167</v>
      </c>
      <c r="AU507" s="18" t="s">
        <v>86</v>
      </c>
    </row>
    <row r="508" spans="1:65" s="13" customFormat="1" ht="11.25">
      <c r="B508" s="212"/>
      <c r="C508" s="213"/>
      <c r="D508" s="207" t="s">
        <v>169</v>
      </c>
      <c r="E508" s="214" t="s">
        <v>1</v>
      </c>
      <c r="F508" s="215" t="s">
        <v>552</v>
      </c>
      <c r="G508" s="213"/>
      <c r="H508" s="214" t="s">
        <v>1</v>
      </c>
      <c r="I508" s="216"/>
      <c r="J508" s="213"/>
      <c r="K508" s="213"/>
      <c r="L508" s="217"/>
      <c r="M508" s="218"/>
      <c r="N508" s="219"/>
      <c r="O508" s="219"/>
      <c r="P508" s="219"/>
      <c r="Q508" s="219"/>
      <c r="R508" s="219"/>
      <c r="S508" s="219"/>
      <c r="T508" s="220"/>
      <c r="AT508" s="221" t="s">
        <v>169</v>
      </c>
      <c r="AU508" s="221" t="s">
        <v>86</v>
      </c>
      <c r="AV508" s="13" t="s">
        <v>84</v>
      </c>
      <c r="AW508" s="13" t="s">
        <v>33</v>
      </c>
      <c r="AX508" s="13" t="s">
        <v>76</v>
      </c>
      <c r="AY508" s="221" t="s">
        <v>160</v>
      </c>
    </row>
    <row r="509" spans="1:65" s="14" customFormat="1" ht="11.25">
      <c r="B509" s="222"/>
      <c r="C509" s="223"/>
      <c r="D509" s="207" t="s">
        <v>169</v>
      </c>
      <c r="E509" s="224" t="s">
        <v>1</v>
      </c>
      <c r="F509" s="225" t="s">
        <v>569</v>
      </c>
      <c r="G509" s="223"/>
      <c r="H509" s="226">
        <v>0.47199999999999998</v>
      </c>
      <c r="I509" s="227"/>
      <c r="J509" s="223"/>
      <c r="K509" s="223"/>
      <c r="L509" s="228"/>
      <c r="M509" s="229"/>
      <c r="N509" s="230"/>
      <c r="O509" s="230"/>
      <c r="P509" s="230"/>
      <c r="Q509" s="230"/>
      <c r="R509" s="230"/>
      <c r="S509" s="230"/>
      <c r="T509" s="231"/>
      <c r="AT509" s="232" t="s">
        <v>169</v>
      </c>
      <c r="AU509" s="232" t="s">
        <v>86</v>
      </c>
      <c r="AV509" s="14" t="s">
        <v>86</v>
      </c>
      <c r="AW509" s="14" t="s">
        <v>33</v>
      </c>
      <c r="AX509" s="14" t="s">
        <v>76</v>
      </c>
      <c r="AY509" s="232" t="s">
        <v>160</v>
      </c>
    </row>
    <row r="510" spans="1:65" s="15" customFormat="1" ht="11.25">
      <c r="B510" s="233"/>
      <c r="C510" s="234"/>
      <c r="D510" s="207" t="s">
        <v>169</v>
      </c>
      <c r="E510" s="235" t="s">
        <v>1</v>
      </c>
      <c r="F510" s="236" t="s">
        <v>172</v>
      </c>
      <c r="G510" s="234"/>
      <c r="H510" s="237">
        <v>0.47199999999999998</v>
      </c>
      <c r="I510" s="238"/>
      <c r="J510" s="234"/>
      <c r="K510" s="234"/>
      <c r="L510" s="239"/>
      <c r="M510" s="240"/>
      <c r="N510" s="241"/>
      <c r="O510" s="241"/>
      <c r="P510" s="241"/>
      <c r="Q510" s="241"/>
      <c r="R510" s="241"/>
      <c r="S510" s="241"/>
      <c r="T510" s="242"/>
      <c r="AT510" s="243" t="s">
        <v>169</v>
      </c>
      <c r="AU510" s="243" t="s">
        <v>86</v>
      </c>
      <c r="AV510" s="15" t="s">
        <v>166</v>
      </c>
      <c r="AW510" s="15" t="s">
        <v>33</v>
      </c>
      <c r="AX510" s="15" t="s">
        <v>84</v>
      </c>
      <c r="AY510" s="243" t="s">
        <v>160</v>
      </c>
    </row>
    <row r="511" spans="1:65" s="2" customFormat="1" ht="24.2" customHeight="1">
      <c r="A511" s="35"/>
      <c r="B511" s="36"/>
      <c r="C511" s="244" t="s">
        <v>570</v>
      </c>
      <c r="D511" s="244" t="s">
        <v>245</v>
      </c>
      <c r="E511" s="245" t="s">
        <v>571</v>
      </c>
      <c r="F511" s="246" t="s">
        <v>572</v>
      </c>
      <c r="G511" s="247" t="s">
        <v>294</v>
      </c>
      <c r="H511" s="248">
        <v>0.36199999999999999</v>
      </c>
      <c r="I511" s="249"/>
      <c r="J511" s="250">
        <f>ROUND(I511*H511,2)</f>
        <v>0</v>
      </c>
      <c r="K511" s="251"/>
      <c r="L511" s="252"/>
      <c r="M511" s="253" t="s">
        <v>1</v>
      </c>
      <c r="N511" s="254" t="s">
        <v>41</v>
      </c>
      <c r="O511" s="72"/>
      <c r="P511" s="203">
        <f>O511*H511</f>
        <v>0</v>
      </c>
      <c r="Q511" s="203">
        <v>0</v>
      </c>
      <c r="R511" s="203">
        <f>Q511*H511</f>
        <v>0</v>
      </c>
      <c r="S511" s="203">
        <v>0</v>
      </c>
      <c r="T511" s="204">
        <f>S511*H511</f>
        <v>0</v>
      </c>
      <c r="U511" s="35"/>
      <c r="V511" s="35"/>
      <c r="W511" s="35"/>
      <c r="X511" s="35"/>
      <c r="Y511" s="35"/>
      <c r="Z511" s="35"/>
      <c r="AA511" s="35"/>
      <c r="AB511" s="35"/>
      <c r="AC511" s="35"/>
      <c r="AD511" s="35"/>
      <c r="AE511" s="35"/>
      <c r="AR511" s="205" t="s">
        <v>187</v>
      </c>
      <c r="AT511" s="205" t="s">
        <v>245</v>
      </c>
      <c r="AU511" s="205" t="s">
        <v>86</v>
      </c>
      <c r="AY511" s="18" t="s">
        <v>160</v>
      </c>
      <c r="BE511" s="206">
        <f>IF(N511="základní",J511,0)</f>
        <v>0</v>
      </c>
      <c r="BF511" s="206">
        <f>IF(N511="snížená",J511,0)</f>
        <v>0</v>
      </c>
      <c r="BG511" s="206">
        <f>IF(N511="zákl. přenesená",J511,0)</f>
        <v>0</v>
      </c>
      <c r="BH511" s="206">
        <f>IF(N511="sníž. přenesená",J511,0)</f>
        <v>0</v>
      </c>
      <c r="BI511" s="206">
        <f>IF(N511="nulová",J511,0)</f>
        <v>0</v>
      </c>
      <c r="BJ511" s="18" t="s">
        <v>84</v>
      </c>
      <c r="BK511" s="206">
        <f>ROUND(I511*H511,2)</f>
        <v>0</v>
      </c>
      <c r="BL511" s="18" t="s">
        <v>166</v>
      </c>
      <c r="BM511" s="205" t="s">
        <v>573</v>
      </c>
    </row>
    <row r="512" spans="1:65" s="2" customFormat="1" ht="11.25">
      <c r="A512" s="35"/>
      <c r="B512" s="36"/>
      <c r="C512" s="37"/>
      <c r="D512" s="207" t="s">
        <v>167</v>
      </c>
      <c r="E512" s="37"/>
      <c r="F512" s="208" t="s">
        <v>572</v>
      </c>
      <c r="G512" s="37"/>
      <c r="H512" s="37"/>
      <c r="I512" s="209"/>
      <c r="J512" s="37"/>
      <c r="K512" s="37"/>
      <c r="L512" s="40"/>
      <c r="M512" s="210"/>
      <c r="N512" s="211"/>
      <c r="O512" s="72"/>
      <c r="P512" s="72"/>
      <c r="Q512" s="72"/>
      <c r="R512" s="72"/>
      <c r="S512" s="72"/>
      <c r="T512" s="73"/>
      <c r="U512" s="35"/>
      <c r="V512" s="35"/>
      <c r="W512" s="35"/>
      <c r="X512" s="35"/>
      <c r="Y512" s="35"/>
      <c r="Z512" s="35"/>
      <c r="AA512" s="35"/>
      <c r="AB512" s="35"/>
      <c r="AC512" s="35"/>
      <c r="AD512" s="35"/>
      <c r="AE512" s="35"/>
      <c r="AT512" s="18" t="s">
        <v>167</v>
      </c>
      <c r="AU512" s="18" t="s">
        <v>86</v>
      </c>
    </row>
    <row r="513" spans="1:65" s="13" customFormat="1" ht="11.25">
      <c r="B513" s="212"/>
      <c r="C513" s="213"/>
      <c r="D513" s="207" t="s">
        <v>169</v>
      </c>
      <c r="E513" s="214" t="s">
        <v>1</v>
      </c>
      <c r="F513" s="215" t="s">
        <v>554</v>
      </c>
      <c r="G513" s="213"/>
      <c r="H513" s="214" t="s">
        <v>1</v>
      </c>
      <c r="I513" s="216"/>
      <c r="J513" s="213"/>
      <c r="K513" s="213"/>
      <c r="L513" s="217"/>
      <c r="M513" s="218"/>
      <c r="N513" s="219"/>
      <c r="O513" s="219"/>
      <c r="P513" s="219"/>
      <c r="Q513" s="219"/>
      <c r="R513" s="219"/>
      <c r="S513" s="219"/>
      <c r="T513" s="220"/>
      <c r="AT513" s="221" t="s">
        <v>169</v>
      </c>
      <c r="AU513" s="221" t="s">
        <v>86</v>
      </c>
      <c r="AV513" s="13" t="s">
        <v>84</v>
      </c>
      <c r="AW513" s="13" t="s">
        <v>33</v>
      </c>
      <c r="AX513" s="13" t="s">
        <v>76</v>
      </c>
      <c r="AY513" s="221" t="s">
        <v>160</v>
      </c>
    </row>
    <row r="514" spans="1:65" s="14" customFormat="1" ht="11.25">
      <c r="B514" s="222"/>
      <c r="C514" s="223"/>
      <c r="D514" s="207" t="s">
        <v>169</v>
      </c>
      <c r="E514" s="224" t="s">
        <v>1</v>
      </c>
      <c r="F514" s="225" t="s">
        <v>574</v>
      </c>
      <c r="G514" s="223"/>
      <c r="H514" s="226">
        <v>0.17499999999999999</v>
      </c>
      <c r="I514" s="227"/>
      <c r="J514" s="223"/>
      <c r="K514" s="223"/>
      <c r="L514" s="228"/>
      <c r="M514" s="229"/>
      <c r="N514" s="230"/>
      <c r="O514" s="230"/>
      <c r="P514" s="230"/>
      <c r="Q514" s="230"/>
      <c r="R514" s="230"/>
      <c r="S514" s="230"/>
      <c r="T514" s="231"/>
      <c r="AT514" s="232" t="s">
        <v>169</v>
      </c>
      <c r="AU514" s="232" t="s">
        <v>86</v>
      </c>
      <c r="AV514" s="14" t="s">
        <v>86</v>
      </c>
      <c r="AW514" s="14" t="s">
        <v>33</v>
      </c>
      <c r="AX514" s="14" t="s">
        <v>76</v>
      </c>
      <c r="AY514" s="232" t="s">
        <v>160</v>
      </c>
    </row>
    <row r="515" spans="1:65" s="13" customFormat="1" ht="11.25">
      <c r="B515" s="212"/>
      <c r="C515" s="213"/>
      <c r="D515" s="207" t="s">
        <v>169</v>
      </c>
      <c r="E515" s="214" t="s">
        <v>1</v>
      </c>
      <c r="F515" s="215" t="s">
        <v>556</v>
      </c>
      <c r="G515" s="213"/>
      <c r="H515" s="214" t="s">
        <v>1</v>
      </c>
      <c r="I515" s="216"/>
      <c r="J515" s="213"/>
      <c r="K515" s="213"/>
      <c r="L515" s="217"/>
      <c r="M515" s="218"/>
      <c r="N515" s="219"/>
      <c r="O515" s="219"/>
      <c r="P515" s="219"/>
      <c r="Q515" s="219"/>
      <c r="R515" s="219"/>
      <c r="S515" s="219"/>
      <c r="T515" s="220"/>
      <c r="AT515" s="221" t="s">
        <v>169</v>
      </c>
      <c r="AU515" s="221" t="s">
        <v>86</v>
      </c>
      <c r="AV515" s="13" t="s">
        <v>84</v>
      </c>
      <c r="AW515" s="13" t="s">
        <v>33</v>
      </c>
      <c r="AX515" s="13" t="s">
        <v>76</v>
      </c>
      <c r="AY515" s="221" t="s">
        <v>160</v>
      </c>
    </row>
    <row r="516" spans="1:65" s="14" customFormat="1" ht="11.25">
      <c r="B516" s="222"/>
      <c r="C516" s="223"/>
      <c r="D516" s="207" t="s">
        <v>169</v>
      </c>
      <c r="E516" s="224" t="s">
        <v>1</v>
      </c>
      <c r="F516" s="225" t="s">
        <v>575</v>
      </c>
      <c r="G516" s="223"/>
      <c r="H516" s="226">
        <v>0.187</v>
      </c>
      <c r="I516" s="227"/>
      <c r="J516" s="223"/>
      <c r="K516" s="223"/>
      <c r="L516" s="228"/>
      <c r="M516" s="229"/>
      <c r="N516" s="230"/>
      <c r="O516" s="230"/>
      <c r="P516" s="230"/>
      <c r="Q516" s="230"/>
      <c r="R516" s="230"/>
      <c r="S516" s="230"/>
      <c r="T516" s="231"/>
      <c r="AT516" s="232" t="s">
        <v>169</v>
      </c>
      <c r="AU516" s="232" t="s">
        <v>86</v>
      </c>
      <c r="AV516" s="14" t="s">
        <v>86</v>
      </c>
      <c r="AW516" s="14" t="s">
        <v>33</v>
      </c>
      <c r="AX516" s="14" t="s">
        <v>76</v>
      </c>
      <c r="AY516" s="232" t="s">
        <v>160</v>
      </c>
    </row>
    <row r="517" spans="1:65" s="15" customFormat="1" ht="11.25">
      <c r="B517" s="233"/>
      <c r="C517" s="234"/>
      <c r="D517" s="207" t="s">
        <v>169</v>
      </c>
      <c r="E517" s="235" t="s">
        <v>1</v>
      </c>
      <c r="F517" s="236" t="s">
        <v>172</v>
      </c>
      <c r="G517" s="234"/>
      <c r="H517" s="237">
        <v>0.36199999999999999</v>
      </c>
      <c r="I517" s="238"/>
      <c r="J517" s="234"/>
      <c r="K517" s="234"/>
      <c r="L517" s="239"/>
      <c r="M517" s="240"/>
      <c r="N517" s="241"/>
      <c r="O517" s="241"/>
      <c r="P517" s="241"/>
      <c r="Q517" s="241"/>
      <c r="R517" s="241"/>
      <c r="S517" s="241"/>
      <c r="T517" s="242"/>
      <c r="AT517" s="243" t="s">
        <v>169</v>
      </c>
      <c r="AU517" s="243" t="s">
        <v>86</v>
      </c>
      <c r="AV517" s="15" t="s">
        <v>166</v>
      </c>
      <c r="AW517" s="15" t="s">
        <v>33</v>
      </c>
      <c r="AX517" s="15" t="s">
        <v>84</v>
      </c>
      <c r="AY517" s="243" t="s">
        <v>160</v>
      </c>
    </row>
    <row r="518" spans="1:65" s="2" customFormat="1" ht="21.75" customHeight="1">
      <c r="A518" s="35"/>
      <c r="B518" s="36"/>
      <c r="C518" s="244" t="s">
        <v>342</v>
      </c>
      <c r="D518" s="244" t="s">
        <v>245</v>
      </c>
      <c r="E518" s="245" t="s">
        <v>576</v>
      </c>
      <c r="F518" s="246" t="s">
        <v>577</v>
      </c>
      <c r="G518" s="247" t="s">
        <v>294</v>
      </c>
      <c r="H518" s="248">
        <v>0.35799999999999998</v>
      </c>
      <c r="I518" s="249"/>
      <c r="J518" s="250">
        <f>ROUND(I518*H518,2)</f>
        <v>0</v>
      </c>
      <c r="K518" s="251"/>
      <c r="L518" s="252"/>
      <c r="M518" s="253" t="s">
        <v>1</v>
      </c>
      <c r="N518" s="254" t="s">
        <v>41</v>
      </c>
      <c r="O518" s="72"/>
      <c r="P518" s="203">
        <f>O518*H518</f>
        <v>0</v>
      </c>
      <c r="Q518" s="203">
        <v>0</v>
      </c>
      <c r="R518" s="203">
        <f>Q518*H518</f>
        <v>0</v>
      </c>
      <c r="S518" s="203">
        <v>0</v>
      </c>
      <c r="T518" s="204">
        <f>S518*H518</f>
        <v>0</v>
      </c>
      <c r="U518" s="35"/>
      <c r="V518" s="35"/>
      <c r="W518" s="35"/>
      <c r="X518" s="35"/>
      <c r="Y518" s="35"/>
      <c r="Z518" s="35"/>
      <c r="AA518" s="35"/>
      <c r="AB518" s="35"/>
      <c r="AC518" s="35"/>
      <c r="AD518" s="35"/>
      <c r="AE518" s="35"/>
      <c r="AR518" s="205" t="s">
        <v>187</v>
      </c>
      <c r="AT518" s="205" t="s">
        <v>245</v>
      </c>
      <c r="AU518" s="205" t="s">
        <v>86</v>
      </c>
      <c r="AY518" s="18" t="s">
        <v>160</v>
      </c>
      <c r="BE518" s="206">
        <f>IF(N518="základní",J518,0)</f>
        <v>0</v>
      </c>
      <c r="BF518" s="206">
        <f>IF(N518="snížená",J518,0)</f>
        <v>0</v>
      </c>
      <c r="BG518" s="206">
        <f>IF(N518="zákl. přenesená",J518,0)</f>
        <v>0</v>
      </c>
      <c r="BH518" s="206">
        <f>IF(N518="sníž. přenesená",J518,0)</f>
        <v>0</v>
      </c>
      <c r="BI518" s="206">
        <f>IF(N518="nulová",J518,0)</f>
        <v>0</v>
      </c>
      <c r="BJ518" s="18" t="s">
        <v>84</v>
      </c>
      <c r="BK518" s="206">
        <f>ROUND(I518*H518,2)</f>
        <v>0</v>
      </c>
      <c r="BL518" s="18" t="s">
        <v>166</v>
      </c>
      <c r="BM518" s="205" t="s">
        <v>578</v>
      </c>
    </row>
    <row r="519" spans="1:65" s="2" customFormat="1" ht="11.25">
      <c r="A519" s="35"/>
      <c r="B519" s="36"/>
      <c r="C519" s="37"/>
      <c r="D519" s="207" t="s">
        <v>167</v>
      </c>
      <c r="E519" s="37"/>
      <c r="F519" s="208" t="s">
        <v>577</v>
      </c>
      <c r="G519" s="37"/>
      <c r="H519" s="37"/>
      <c r="I519" s="209"/>
      <c r="J519" s="37"/>
      <c r="K519" s="37"/>
      <c r="L519" s="40"/>
      <c r="M519" s="210"/>
      <c r="N519" s="211"/>
      <c r="O519" s="72"/>
      <c r="P519" s="72"/>
      <c r="Q519" s="72"/>
      <c r="R519" s="72"/>
      <c r="S519" s="72"/>
      <c r="T519" s="73"/>
      <c r="U519" s="35"/>
      <c r="V519" s="35"/>
      <c r="W519" s="35"/>
      <c r="X519" s="35"/>
      <c r="Y519" s="35"/>
      <c r="Z519" s="35"/>
      <c r="AA519" s="35"/>
      <c r="AB519" s="35"/>
      <c r="AC519" s="35"/>
      <c r="AD519" s="35"/>
      <c r="AE519" s="35"/>
      <c r="AT519" s="18" t="s">
        <v>167</v>
      </c>
      <c r="AU519" s="18" t="s">
        <v>86</v>
      </c>
    </row>
    <row r="520" spans="1:65" s="13" customFormat="1" ht="11.25">
      <c r="B520" s="212"/>
      <c r="C520" s="213"/>
      <c r="D520" s="207" t="s">
        <v>169</v>
      </c>
      <c r="E520" s="214" t="s">
        <v>1</v>
      </c>
      <c r="F520" s="215" t="s">
        <v>579</v>
      </c>
      <c r="G520" s="213"/>
      <c r="H520" s="214" t="s">
        <v>1</v>
      </c>
      <c r="I520" s="216"/>
      <c r="J520" s="213"/>
      <c r="K520" s="213"/>
      <c r="L520" s="217"/>
      <c r="M520" s="218"/>
      <c r="N520" s="219"/>
      <c r="O520" s="219"/>
      <c r="P520" s="219"/>
      <c r="Q520" s="219"/>
      <c r="R520" s="219"/>
      <c r="S520" s="219"/>
      <c r="T520" s="220"/>
      <c r="AT520" s="221" t="s">
        <v>169</v>
      </c>
      <c r="AU520" s="221" t="s">
        <v>86</v>
      </c>
      <c r="AV520" s="13" t="s">
        <v>84</v>
      </c>
      <c r="AW520" s="13" t="s">
        <v>33</v>
      </c>
      <c r="AX520" s="13" t="s">
        <v>76</v>
      </c>
      <c r="AY520" s="221" t="s">
        <v>160</v>
      </c>
    </row>
    <row r="521" spans="1:65" s="14" customFormat="1" ht="11.25">
      <c r="B521" s="222"/>
      <c r="C521" s="223"/>
      <c r="D521" s="207" t="s">
        <v>169</v>
      </c>
      <c r="E521" s="224" t="s">
        <v>1</v>
      </c>
      <c r="F521" s="225" t="s">
        <v>580</v>
      </c>
      <c r="G521" s="223"/>
      <c r="H521" s="226">
        <v>0.35799999999999998</v>
      </c>
      <c r="I521" s="227"/>
      <c r="J521" s="223"/>
      <c r="K521" s="223"/>
      <c r="L521" s="228"/>
      <c r="M521" s="229"/>
      <c r="N521" s="230"/>
      <c r="O521" s="230"/>
      <c r="P521" s="230"/>
      <c r="Q521" s="230"/>
      <c r="R521" s="230"/>
      <c r="S521" s="230"/>
      <c r="T521" s="231"/>
      <c r="AT521" s="232" t="s">
        <v>169</v>
      </c>
      <c r="AU521" s="232" t="s">
        <v>86</v>
      </c>
      <c r="AV521" s="14" t="s">
        <v>86</v>
      </c>
      <c r="AW521" s="14" t="s">
        <v>33</v>
      </c>
      <c r="AX521" s="14" t="s">
        <v>76</v>
      </c>
      <c r="AY521" s="232" t="s">
        <v>160</v>
      </c>
    </row>
    <row r="522" spans="1:65" s="15" customFormat="1" ht="11.25">
      <c r="B522" s="233"/>
      <c r="C522" s="234"/>
      <c r="D522" s="207" t="s">
        <v>169</v>
      </c>
      <c r="E522" s="235" t="s">
        <v>1</v>
      </c>
      <c r="F522" s="236" t="s">
        <v>172</v>
      </c>
      <c r="G522" s="234"/>
      <c r="H522" s="237">
        <v>0.35799999999999998</v>
      </c>
      <c r="I522" s="238"/>
      <c r="J522" s="234"/>
      <c r="K522" s="234"/>
      <c r="L522" s="239"/>
      <c r="M522" s="240"/>
      <c r="N522" s="241"/>
      <c r="O522" s="241"/>
      <c r="P522" s="241"/>
      <c r="Q522" s="241"/>
      <c r="R522" s="241"/>
      <c r="S522" s="241"/>
      <c r="T522" s="242"/>
      <c r="AT522" s="243" t="s">
        <v>169</v>
      </c>
      <c r="AU522" s="243" t="s">
        <v>86</v>
      </c>
      <c r="AV522" s="15" t="s">
        <v>166</v>
      </c>
      <c r="AW522" s="15" t="s">
        <v>33</v>
      </c>
      <c r="AX522" s="15" t="s">
        <v>84</v>
      </c>
      <c r="AY522" s="243" t="s">
        <v>160</v>
      </c>
    </row>
    <row r="523" spans="1:65" s="2" customFormat="1" ht="16.5" customHeight="1">
      <c r="A523" s="35"/>
      <c r="B523" s="36"/>
      <c r="C523" s="244" t="s">
        <v>581</v>
      </c>
      <c r="D523" s="244" t="s">
        <v>245</v>
      </c>
      <c r="E523" s="245" t="s">
        <v>582</v>
      </c>
      <c r="F523" s="246" t="s">
        <v>583</v>
      </c>
      <c r="G523" s="247" t="s">
        <v>294</v>
      </c>
      <c r="H523" s="248">
        <v>2.5000000000000001E-2</v>
      </c>
      <c r="I523" s="249"/>
      <c r="J523" s="250">
        <f>ROUND(I523*H523,2)</f>
        <v>0</v>
      </c>
      <c r="K523" s="251"/>
      <c r="L523" s="252"/>
      <c r="M523" s="253" t="s">
        <v>1</v>
      </c>
      <c r="N523" s="254" t="s">
        <v>41</v>
      </c>
      <c r="O523" s="72"/>
      <c r="P523" s="203">
        <f>O523*H523</f>
        <v>0</v>
      </c>
      <c r="Q523" s="203">
        <v>0</v>
      </c>
      <c r="R523" s="203">
        <f>Q523*H523</f>
        <v>0</v>
      </c>
      <c r="S523" s="203">
        <v>0</v>
      </c>
      <c r="T523" s="204">
        <f>S523*H523</f>
        <v>0</v>
      </c>
      <c r="U523" s="35"/>
      <c r="V523" s="35"/>
      <c r="W523" s="35"/>
      <c r="X523" s="35"/>
      <c r="Y523" s="35"/>
      <c r="Z523" s="35"/>
      <c r="AA523" s="35"/>
      <c r="AB523" s="35"/>
      <c r="AC523" s="35"/>
      <c r="AD523" s="35"/>
      <c r="AE523" s="35"/>
      <c r="AR523" s="205" t="s">
        <v>187</v>
      </c>
      <c r="AT523" s="205" t="s">
        <v>245</v>
      </c>
      <c r="AU523" s="205" t="s">
        <v>86</v>
      </c>
      <c r="AY523" s="18" t="s">
        <v>160</v>
      </c>
      <c r="BE523" s="206">
        <f>IF(N523="základní",J523,0)</f>
        <v>0</v>
      </c>
      <c r="BF523" s="206">
        <f>IF(N523="snížená",J523,0)</f>
        <v>0</v>
      </c>
      <c r="BG523" s="206">
        <f>IF(N523="zákl. přenesená",J523,0)</f>
        <v>0</v>
      </c>
      <c r="BH523" s="206">
        <f>IF(N523="sníž. přenesená",J523,0)</f>
        <v>0</v>
      </c>
      <c r="BI523" s="206">
        <f>IF(N523="nulová",J523,0)</f>
        <v>0</v>
      </c>
      <c r="BJ523" s="18" t="s">
        <v>84</v>
      </c>
      <c r="BK523" s="206">
        <f>ROUND(I523*H523,2)</f>
        <v>0</v>
      </c>
      <c r="BL523" s="18" t="s">
        <v>166</v>
      </c>
      <c r="BM523" s="205" t="s">
        <v>584</v>
      </c>
    </row>
    <row r="524" spans="1:65" s="2" customFormat="1" ht="11.25">
      <c r="A524" s="35"/>
      <c r="B524" s="36"/>
      <c r="C524" s="37"/>
      <c r="D524" s="207" t="s">
        <v>167</v>
      </c>
      <c r="E524" s="37"/>
      <c r="F524" s="208" t="s">
        <v>583</v>
      </c>
      <c r="G524" s="37"/>
      <c r="H524" s="37"/>
      <c r="I524" s="209"/>
      <c r="J524" s="37"/>
      <c r="K524" s="37"/>
      <c r="L524" s="40"/>
      <c r="M524" s="210"/>
      <c r="N524" s="211"/>
      <c r="O524" s="72"/>
      <c r="P524" s="72"/>
      <c r="Q524" s="72"/>
      <c r="R524" s="72"/>
      <c r="S524" s="72"/>
      <c r="T524" s="73"/>
      <c r="U524" s="35"/>
      <c r="V524" s="35"/>
      <c r="W524" s="35"/>
      <c r="X524" s="35"/>
      <c r="Y524" s="35"/>
      <c r="Z524" s="35"/>
      <c r="AA524" s="35"/>
      <c r="AB524" s="35"/>
      <c r="AC524" s="35"/>
      <c r="AD524" s="35"/>
      <c r="AE524" s="35"/>
      <c r="AT524" s="18" t="s">
        <v>167</v>
      </c>
      <c r="AU524" s="18" t="s">
        <v>86</v>
      </c>
    </row>
    <row r="525" spans="1:65" s="13" customFormat="1" ht="11.25">
      <c r="B525" s="212"/>
      <c r="C525" s="213"/>
      <c r="D525" s="207" t="s">
        <v>169</v>
      </c>
      <c r="E525" s="214" t="s">
        <v>1</v>
      </c>
      <c r="F525" s="215" t="s">
        <v>585</v>
      </c>
      <c r="G525" s="213"/>
      <c r="H525" s="214" t="s">
        <v>1</v>
      </c>
      <c r="I525" s="216"/>
      <c r="J525" s="213"/>
      <c r="K525" s="213"/>
      <c r="L525" s="217"/>
      <c r="M525" s="218"/>
      <c r="N525" s="219"/>
      <c r="O525" s="219"/>
      <c r="P525" s="219"/>
      <c r="Q525" s="219"/>
      <c r="R525" s="219"/>
      <c r="S525" s="219"/>
      <c r="T525" s="220"/>
      <c r="AT525" s="221" t="s">
        <v>169</v>
      </c>
      <c r="AU525" s="221" t="s">
        <v>86</v>
      </c>
      <c r="AV525" s="13" t="s">
        <v>84</v>
      </c>
      <c r="AW525" s="13" t="s">
        <v>33</v>
      </c>
      <c r="AX525" s="13" t="s">
        <v>76</v>
      </c>
      <c r="AY525" s="221" t="s">
        <v>160</v>
      </c>
    </row>
    <row r="526" spans="1:65" s="14" customFormat="1" ht="11.25">
      <c r="B526" s="222"/>
      <c r="C526" s="223"/>
      <c r="D526" s="207" t="s">
        <v>169</v>
      </c>
      <c r="E526" s="224" t="s">
        <v>1</v>
      </c>
      <c r="F526" s="225" t="s">
        <v>586</v>
      </c>
      <c r="G526" s="223"/>
      <c r="H526" s="226">
        <v>2.5000000000000001E-2</v>
      </c>
      <c r="I526" s="227"/>
      <c r="J526" s="223"/>
      <c r="K526" s="223"/>
      <c r="L526" s="228"/>
      <c r="M526" s="229"/>
      <c r="N526" s="230"/>
      <c r="O526" s="230"/>
      <c r="P526" s="230"/>
      <c r="Q526" s="230"/>
      <c r="R526" s="230"/>
      <c r="S526" s="230"/>
      <c r="T526" s="231"/>
      <c r="AT526" s="232" t="s">
        <v>169</v>
      </c>
      <c r="AU526" s="232" t="s">
        <v>86</v>
      </c>
      <c r="AV526" s="14" t="s">
        <v>86</v>
      </c>
      <c r="AW526" s="14" t="s">
        <v>33</v>
      </c>
      <c r="AX526" s="14" t="s">
        <v>76</v>
      </c>
      <c r="AY526" s="232" t="s">
        <v>160</v>
      </c>
    </row>
    <row r="527" spans="1:65" s="15" customFormat="1" ht="11.25">
      <c r="B527" s="233"/>
      <c r="C527" s="234"/>
      <c r="D527" s="207" t="s">
        <v>169</v>
      </c>
      <c r="E527" s="235" t="s">
        <v>1</v>
      </c>
      <c r="F527" s="236" t="s">
        <v>172</v>
      </c>
      <c r="G527" s="234"/>
      <c r="H527" s="237">
        <v>2.5000000000000001E-2</v>
      </c>
      <c r="I527" s="238"/>
      <c r="J527" s="234"/>
      <c r="K527" s="234"/>
      <c r="L527" s="239"/>
      <c r="M527" s="240"/>
      <c r="N527" s="241"/>
      <c r="O527" s="241"/>
      <c r="P527" s="241"/>
      <c r="Q527" s="241"/>
      <c r="R527" s="241"/>
      <c r="S527" s="241"/>
      <c r="T527" s="242"/>
      <c r="AT527" s="243" t="s">
        <v>169</v>
      </c>
      <c r="AU527" s="243" t="s">
        <v>86</v>
      </c>
      <c r="AV527" s="15" t="s">
        <v>166</v>
      </c>
      <c r="AW527" s="15" t="s">
        <v>33</v>
      </c>
      <c r="AX527" s="15" t="s">
        <v>84</v>
      </c>
      <c r="AY527" s="243" t="s">
        <v>160</v>
      </c>
    </row>
    <row r="528" spans="1:65" s="2" customFormat="1" ht="24.2" customHeight="1">
      <c r="A528" s="35"/>
      <c r="B528" s="36"/>
      <c r="C528" s="193" t="s">
        <v>350</v>
      </c>
      <c r="D528" s="193" t="s">
        <v>162</v>
      </c>
      <c r="E528" s="194" t="s">
        <v>587</v>
      </c>
      <c r="F528" s="195" t="s">
        <v>588</v>
      </c>
      <c r="G528" s="196" t="s">
        <v>294</v>
      </c>
      <c r="H528" s="197">
        <v>0.26700000000000002</v>
      </c>
      <c r="I528" s="198"/>
      <c r="J528" s="199">
        <f>ROUND(I528*H528,2)</f>
        <v>0</v>
      </c>
      <c r="K528" s="200"/>
      <c r="L528" s="40"/>
      <c r="M528" s="201" t="s">
        <v>1</v>
      </c>
      <c r="N528" s="202" t="s">
        <v>41</v>
      </c>
      <c r="O528" s="72"/>
      <c r="P528" s="203">
        <f>O528*H528</f>
        <v>0</v>
      </c>
      <c r="Q528" s="203">
        <v>0</v>
      </c>
      <c r="R528" s="203">
        <f>Q528*H528</f>
        <v>0</v>
      </c>
      <c r="S528" s="203">
        <v>0</v>
      </c>
      <c r="T528" s="204">
        <f>S528*H528</f>
        <v>0</v>
      </c>
      <c r="U528" s="35"/>
      <c r="V528" s="35"/>
      <c r="W528" s="35"/>
      <c r="X528" s="35"/>
      <c r="Y528" s="35"/>
      <c r="Z528" s="35"/>
      <c r="AA528" s="35"/>
      <c r="AB528" s="35"/>
      <c r="AC528" s="35"/>
      <c r="AD528" s="35"/>
      <c r="AE528" s="35"/>
      <c r="AR528" s="205" t="s">
        <v>166</v>
      </c>
      <c r="AT528" s="205" t="s">
        <v>162</v>
      </c>
      <c r="AU528" s="205" t="s">
        <v>86</v>
      </c>
      <c r="AY528" s="18" t="s">
        <v>160</v>
      </c>
      <c r="BE528" s="206">
        <f>IF(N528="základní",J528,0)</f>
        <v>0</v>
      </c>
      <c r="BF528" s="206">
        <f>IF(N528="snížená",J528,0)</f>
        <v>0</v>
      </c>
      <c r="BG528" s="206">
        <f>IF(N528="zákl. přenesená",J528,0)</f>
        <v>0</v>
      </c>
      <c r="BH528" s="206">
        <f>IF(N528="sníž. přenesená",J528,0)</f>
        <v>0</v>
      </c>
      <c r="BI528" s="206">
        <f>IF(N528="nulová",J528,0)</f>
        <v>0</v>
      </c>
      <c r="BJ528" s="18" t="s">
        <v>84</v>
      </c>
      <c r="BK528" s="206">
        <f>ROUND(I528*H528,2)</f>
        <v>0</v>
      </c>
      <c r="BL528" s="18" t="s">
        <v>166</v>
      </c>
      <c r="BM528" s="205" t="s">
        <v>589</v>
      </c>
    </row>
    <row r="529" spans="1:65" s="2" customFormat="1" ht="19.5">
      <c r="A529" s="35"/>
      <c r="B529" s="36"/>
      <c r="C529" s="37"/>
      <c r="D529" s="207" t="s">
        <v>167</v>
      </c>
      <c r="E529" s="37"/>
      <c r="F529" s="208" t="s">
        <v>590</v>
      </c>
      <c r="G529" s="37"/>
      <c r="H529" s="37"/>
      <c r="I529" s="209"/>
      <c r="J529" s="37"/>
      <c r="K529" s="37"/>
      <c r="L529" s="40"/>
      <c r="M529" s="210"/>
      <c r="N529" s="211"/>
      <c r="O529" s="72"/>
      <c r="P529" s="72"/>
      <c r="Q529" s="72"/>
      <c r="R529" s="72"/>
      <c r="S529" s="72"/>
      <c r="T529" s="73"/>
      <c r="U529" s="35"/>
      <c r="V529" s="35"/>
      <c r="W529" s="35"/>
      <c r="X529" s="35"/>
      <c r="Y529" s="35"/>
      <c r="Z529" s="35"/>
      <c r="AA529" s="35"/>
      <c r="AB529" s="35"/>
      <c r="AC529" s="35"/>
      <c r="AD529" s="35"/>
      <c r="AE529" s="35"/>
      <c r="AT529" s="18" t="s">
        <v>167</v>
      </c>
      <c r="AU529" s="18" t="s">
        <v>86</v>
      </c>
    </row>
    <row r="530" spans="1:65" s="13" customFormat="1" ht="11.25">
      <c r="B530" s="212"/>
      <c r="C530" s="213"/>
      <c r="D530" s="207" t="s">
        <v>169</v>
      </c>
      <c r="E530" s="214" t="s">
        <v>1</v>
      </c>
      <c r="F530" s="215" t="s">
        <v>591</v>
      </c>
      <c r="G530" s="213"/>
      <c r="H530" s="214" t="s">
        <v>1</v>
      </c>
      <c r="I530" s="216"/>
      <c r="J530" s="213"/>
      <c r="K530" s="213"/>
      <c r="L530" s="217"/>
      <c r="M530" s="218"/>
      <c r="N530" s="219"/>
      <c r="O530" s="219"/>
      <c r="P530" s="219"/>
      <c r="Q530" s="219"/>
      <c r="R530" s="219"/>
      <c r="S530" s="219"/>
      <c r="T530" s="220"/>
      <c r="AT530" s="221" t="s">
        <v>169</v>
      </c>
      <c r="AU530" s="221" t="s">
        <v>86</v>
      </c>
      <c r="AV530" s="13" t="s">
        <v>84</v>
      </c>
      <c r="AW530" s="13" t="s">
        <v>33</v>
      </c>
      <c r="AX530" s="13" t="s">
        <v>76</v>
      </c>
      <c r="AY530" s="221" t="s">
        <v>160</v>
      </c>
    </row>
    <row r="531" spans="1:65" s="14" customFormat="1" ht="11.25">
      <c r="B531" s="222"/>
      <c r="C531" s="223"/>
      <c r="D531" s="207" t="s">
        <v>169</v>
      </c>
      <c r="E531" s="224" t="s">
        <v>1</v>
      </c>
      <c r="F531" s="225" t="s">
        <v>592</v>
      </c>
      <c r="G531" s="223"/>
      <c r="H531" s="226">
        <v>0.26700000000000002</v>
      </c>
      <c r="I531" s="227"/>
      <c r="J531" s="223"/>
      <c r="K531" s="223"/>
      <c r="L531" s="228"/>
      <c r="M531" s="229"/>
      <c r="N531" s="230"/>
      <c r="O531" s="230"/>
      <c r="P531" s="230"/>
      <c r="Q531" s="230"/>
      <c r="R531" s="230"/>
      <c r="S531" s="230"/>
      <c r="T531" s="231"/>
      <c r="AT531" s="232" t="s">
        <v>169</v>
      </c>
      <c r="AU531" s="232" t="s">
        <v>86</v>
      </c>
      <c r="AV531" s="14" t="s">
        <v>86</v>
      </c>
      <c r="AW531" s="14" t="s">
        <v>33</v>
      </c>
      <c r="AX531" s="14" t="s">
        <v>76</v>
      </c>
      <c r="AY531" s="232" t="s">
        <v>160</v>
      </c>
    </row>
    <row r="532" spans="1:65" s="15" customFormat="1" ht="11.25">
      <c r="B532" s="233"/>
      <c r="C532" s="234"/>
      <c r="D532" s="207" t="s">
        <v>169</v>
      </c>
      <c r="E532" s="235" t="s">
        <v>1</v>
      </c>
      <c r="F532" s="236" t="s">
        <v>172</v>
      </c>
      <c r="G532" s="234"/>
      <c r="H532" s="237">
        <v>0.26700000000000002</v>
      </c>
      <c r="I532" s="238"/>
      <c r="J532" s="234"/>
      <c r="K532" s="234"/>
      <c r="L532" s="239"/>
      <c r="M532" s="240"/>
      <c r="N532" s="241"/>
      <c r="O532" s="241"/>
      <c r="P532" s="241"/>
      <c r="Q532" s="241"/>
      <c r="R532" s="241"/>
      <c r="S532" s="241"/>
      <c r="T532" s="242"/>
      <c r="AT532" s="243" t="s">
        <v>169</v>
      </c>
      <c r="AU532" s="243" t="s">
        <v>86</v>
      </c>
      <c r="AV532" s="15" t="s">
        <v>166</v>
      </c>
      <c r="AW532" s="15" t="s">
        <v>33</v>
      </c>
      <c r="AX532" s="15" t="s">
        <v>84</v>
      </c>
      <c r="AY532" s="243" t="s">
        <v>160</v>
      </c>
    </row>
    <row r="533" spans="1:65" s="2" customFormat="1" ht="24.2" customHeight="1">
      <c r="A533" s="35"/>
      <c r="B533" s="36"/>
      <c r="C533" s="193" t="s">
        <v>593</v>
      </c>
      <c r="D533" s="193" t="s">
        <v>162</v>
      </c>
      <c r="E533" s="194" t="s">
        <v>594</v>
      </c>
      <c r="F533" s="195" t="s">
        <v>595</v>
      </c>
      <c r="G533" s="196" t="s">
        <v>294</v>
      </c>
      <c r="H533" s="197">
        <v>0.38500000000000001</v>
      </c>
      <c r="I533" s="198"/>
      <c r="J533" s="199">
        <f>ROUND(I533*H533,2)</f>
        <v>0</v>
      </c>
      <c r="K533" s="200"/>
      <c r="L533" s="40"/>
      <c r="M533" s="201" t="s">
        <v>1</v>
      </c>
      <c r="N533" s="202" t="s">
        <v>41</v>
      </c>
      <c r="O533" s="72"/>
      <c r="P533" s="203">
        <f>O533*H533</f>
        <v>0</v>
      </c>
      <c r="Q533" s="203">
        <v>0</v>
      </c>
      <c r="R533" s="203">
        <f>Q533*H533</f>
        <v>0</v>
      </c>
      <c r="S533" s="203">
        <v>0</v>
      </c>
      <c r="T533" s="204">
        <f>S533*H533</f>
        <v>0</v>
      </c>
      <c r="U533" s="35"/>
      <c r="V533" s="35"/>
      <c r="W533" s="35"/>
      <c r="X533" s="35"/>
      <c r="Y533" s="35"/>
      <c r="Z533" s="35"/>
      <c r="AA533" s="35"/>
      <c r="AB533" s="35"/>
      <c r="AC533" s="35"/>
      <c r="AD533" s="35"/>
      <c r="AE533" s="35"/>
      <c r="AR533" s="205" t="s">
        <v>166</v>
      </c>
      <c r="AT533" s="205" t="s">
        <v>162</v>
      </c>
      <c r="AU533" s="205" t="s">
        <v>86</v>
      </c>
      <c r="AY533" s="18" t="s">
        <v>160</v>
      </c>
      <c r="BE533" s="206">
        <f>IF(N533="základní",J533,0)</f>
        <v>0</v>
      </c>
      <c r="BF533" s="206">
        <f>IF(N533="snížená",J533,0)</f>
        <v>0</v>
      </c>
      <c r="BG533" s="206">
        <f>IF(N533="zákl. přenesená",J533,0)</f>
        <v>0</v>
      </c>
      <c r="BH533" s="206">
        <f>IF(N533="sníž. přenesená",J533,0)</f>
        <v>0</v>
      </c>
      <c r="BI533" s="206">
        <f>IF(N533="nulová",J533,0)</f>
        <v>0</v>
      </c>
      <c r="BJ533" s="18" t="s">
        <v>84</v>
      </c>
      <c r="BK533" s="206">
        <f>ROUND(I533*H533,2)</f>
        <v>0</v>
      </c>
      <c r="BL533" s="18" t="s">
        <v>166</v>
      </c>
      <c r="BM533" s="205" t="s">
        <v>596</v>
      </c>
    </row>
    <row r="534" spans="1:65" s="2" customFormat="1" ht="19.5">
      <c r="A534" s="35"/>
      <c r="B534" s="36"/>
      <c r="C534" s="37"/>
      <c r="D534" s="207" t="s">
        <v>167</v>
      </c>
      <c r="E534" s="37"/>
      <c r="F534" s="208" t="s">
        <v>597</v>
      </c>
      <c r="G534" s="37"/>
      <c r="H534" s="37"/>
      <c r="I534" s="209"/>
      <c r="J534" s="37"/>
      <c r="K534" s="37"/>
      <c r="L534" s="40"/>
      <c r="M534" s="210"/>
      <c r="N534" s="211"/>
      <c r="O534" s="72"/>
      <c r="P534" s="72"/>
      <c r="Q534" s="72"/>
      <c r="R534" s="72"/>
      <c r="S534" s="72"/>
      <c r="T534" s="73"/>
      <c r="U534" s="35"/>
      <c r="V534" s="35"/>
      <c r="W534" s="35"/>
      <c r="X534" s="35"/>
      <c r="Y534" s="35"/>
      <c r="Z534" s="35"/>
      <c r="AA534" s="35"/>
      <c r="AB534" s="35"/>
      <c r="AC534" s="35"/>
      <c r="AD534" s="35"/>
      <c r="AE534" s="35"/>
      <c r="AT534" s="18" t="s">
        <v>167</v>
      </c>
      <c r="AU534" s="18" t="s">
        <v>86</v>
      </c>
    </row>
    <row r="535" spans="1:65" s="13" customFormat="1" ht="11.25">
      <c r="B535" s="212"/>
      <c r="C535" s="213"/>
      <c r="D535" s="207" t="s">
        <v>169</v>
      </c>
      <c r="E535" s="214" t="s">
        <v>1</v>
      </c>
      <c r="F535" s="215" t="s">
        <v>598</v>
      </c>
      <c r="G535" s="213"/>
      <c r="H535" s="214" t="s">
        <v>1</v>
      </c>
      <c r="I535" s="216"/>
      <c r="J535" s="213"/>
      <c r="K535" s="213"/>
      <c r="L535" s="217"/>
      <c r="M535" s="218"/>
      <c r="N535" s="219"/>
      <c r="O535" s="219"/>
      <c r="P535" s="219"/>
      <c r="Q535" s="219"/>
      <c r="R535" s="219"/>
      <c r="S535" s="219"/>
      <c r="T535" s="220"/>
      <c r="AT535" s="221" t="s">
        <v>169</v>
      </c>
      <c r="AU535" s="221" t="s">
        <v>86</v>
      </c>
      <c r="AV535" s="13" t="s">
        <v>84</v>
      </c>
      <c r="AW535" s="13" t="s">
        <v>33</v>
      </c>
      <c r="AX535" s="13" t="s">
        <v>76</v>
      </c>
      <c r="AY535" s="221" t="s">
        <v>160</v>
      </c>
    </row>
    <row r="536" spans="1:65" s="14" customFormat="1" ht="11.25">
      <c r="B536" s="222"/>
      <c r="C536" s="223"/>
      <c r="D536" s="207" t="s">
        <v>169</v>
      </c>
      <c r="E536" s="224" t="s">
        <v>1</v>
      </c>
      <c r="F536" s="225" t="s">
        <v>599</v>
      </c>
      <c r="G536" s="223"/>
      <c r="H536" s="226">
        <v>0.313</v>
      </c>
      <c r="I536" s="227"/>
      <c r="J536" s="223"/>
      <c r="K536" s="223"/>
      <c r="L536" s="228"/>
      <c r="M536" s="229"/>
      <c r="N536" s="230"/>
      <c r="O536" s="230"/>
      <c r="P536" s="230"/>
      <c r="Q536" s="230"/>
      <c r="R536" s="230"/>
      <c r="S536" s="230"/>
      <c r="T536" s="231"/>
      <c r="AT536" s="232" t="s">
        <v>169</v>
      </c>
      <c r="AU536" s="232" t="s">
        <v>86</v>
      </c>
      <c r="AV536" s="14" t="s">
        <v>86</v>
      </c>
      <c r="AW536" s="14" t="s">
        <v>33</v>
      </c>
      <c r="AX536" s="14" t="s">
        <v>76</v>
      </c>
      <c r="AY536" s="232" t="s">
        <v>160</v>
      </c>
    </row>
    <row r="537" spans="1:65" s="13" customFormat="1" ht="11.25">
      <c r="B537" s="212"/>
      <c r="C537" s="213"/>
      <c r="D537" s="207" t="s">
        <v>169</v>
      </c>
      <c r="E537" s="214" t="s">
        <v>1</v>
      </c>
      <c r="F537" s="215" t="s">
        <v>600</v>
      </c>
      <c r="G537" s="213"/>
      <c r="H537" s="214" t="s">
        <v>1</v>
      </c>
      <c r="I537" s="216"/>
      <c r="J537" s="213"/>
      <c r="K537" s="213"/>
      <c r="L537" s="217"/>
      <c r="M537" s="218"/>
      <c r="N537" s="219"/>
      <c r="O537" s="219"/>
      <c r="P537" s="219"/>
      <c r="Q537" s="219"/>
      <c r="R537" s="219"/>
      <c r="S537" s="219"/>
      <c r="T537" s="220"/>
      <c r="AT537" s="221" t="s">
        <v>169</v>
      </c>
      <c r="AU537" s="221" t="s">
        <v>86</v>
      </c>
      <c r="AV537" s="13" t="s">
        <v>84</v>
      </c>
      <c r="AW537" s="13" t="s">
        <v>33</v>
      </c>
      <c r="AX537" s="13" t="s">
        <v>76</v>
      </c>
      <c r="AY537" s="221" t="s">
        <v>160</v>
      </c>
    </row>
    <row r="538" spans="1:65" s="14" customFormat="1" ht="11.25">
      <c r="B538" s="222"/>
      <c r="C538" s="223"/>
      <c r="D538" s="207" t="s">
        <v>169</v>
      </c>
      <c r="E538" s="224" t="s">
        <v>1</v>
      </c>
      <c r="F538" s="225" t="s">
        <v>601</v>
      </c>
      <c r="G538" s="223"/>
      <c r="H538" s="226">
        <v>7.1999999999999995E-2</v>
      </c>
      <c r="I538" s="227"/>
      <c r="J538" s="223"/>
      <c r="K538" s="223"/>
      <c r="L538" s="228"/>
      <c r="M538" s="229"/>
      <c r="N538" s="230"/>
      <c r="O538" s="230"/>
      <c r="P538" s="230"/>
      <c r="Q538" s="230"/>
      <c r="R538" s="230"/>
      <c r="S538" s="230"/>
      <c r="T538" s="231"/>
      <c r="AT538" s="232" t="s">
        <v>169</v>
      </c>
      <c r="AU538" s="232" t="s">
        <v>86</v>
      </c>
      <c r="AV538" s="14" t="s">
        <v>86</v>
      </c>
      <c r="AW538" s="14" t="s">
        <v>33</v>
      </c>
      <c r="AX538" s="14" t="s">
        <v>76</v>
      </c>
      <c r="AY538" s="232" t="s">
        <v>160</v>
      </c>
    </row>
    <row r="539" spans="1:65" s="15" customFormat="1" ht="11.25">
      <c r="B539" s="233"/>
      <c r="C539" s="234"/>
      <c r="D539" s="207" t="s">
        <v>169</v>
      </c>
      <c r="E539" s="235" t="s">
        <v>1</v>
      </c>
      <c r="F539" s="236" t="s">
        <v>172</v>
      </c>
      <c r="G539" s="234"/>
      <c r="H539" s="237">
        <v>0.38500000000000001</v>
      </c>
      <c r="I539" s="238"/>
      <c r="J539" s="234"/>
      <c r="K539" s="234"/>
      <c r="L539" s="239"/>
      <c r="M539" s="240"/>
      <c r="N539" s="241"/>
      <c r="O539" s="241"/>
      <c r="P539" s="241"/>
      <c r="Q539" s="241"/>
      <c r="R539" s="241"/>
      <c r="S539" s="241"/>
      <c r="T539" s="242"/>
      <c r="AT539" s="243" t="s">
        <v>169</v>
      </c>
      <c r="AU539" s="243" t="s">
        <v>86</v>
      </c>
      <c r="AV539" s="15" t="s">
        <v>166</v>
      </c>
      <c r="AW539" s="15" t="s">
        <v>33</v>
      </c>
      <c r="AX539" s="15" t="s">
        <v>84</v>
      </c>
      <c r="AY539" s="243" t="s">
        <v>160</v>
      </c>
    </row>
    <row r="540" spans="1:65" s="2" customFormat="1" ht="24.2" customHeight="1">
      <c r="A540" s="35"/>
      <c r="B540" s="36"/>
      <c r="C540" s="193" t="s">
        <v>374</v>
      </c>
      <c r="D540" s="193" t="s">
        <v>162</v>
      </c>
      <c r="E540" s="194" t="s">
        <v>602</v>
      </c>
      <c r="F540" s="195" t="s">
        <v>603</v>
      </c>
      <c r="G540" s="196" t="s">
        <v>181</v>
      </c>
      <c r="H540" s="197">
        <v>11.75</v>
      </c>
      <c r="I540" s="198"/>
      <c r="J540" s="199">
        <f>ROUND(I540*H540,2)</f>
        <v>0</v>
      </c>
      <c r="K540" s="200"/>
      <c r="L540" s="40"/>
      <c r="M540" s="201" t="s">
        <v>1</v>
      </c>
      <c r="N540" s="202" t="s">
        <v>41</v>
      </c>
      <c r="O540" s="72"/>
      <c r="P540" s="203">
        <f>O540*H540</f>
        <v>0</v>
      </c>
      <c r="Q540" s="203">
        <v>0</v>
      </c>
      <c r="R540" s="203">
        <f>Q540*H540</f>
        <v>0</v>
      </c>
      <c r="S540" s="203">
        <v>0</v>
      </c>
      <c r="T540" s="204">
        <f>S540*H540</f>
        <v>0</v>
      </c>
      <c r="U540" s="35"/>
      <c r="V540" s="35"/>
      <c r="W540" s="35"/>
      <c r="X540" s="35"/>
      <c r="Y540" s="35"/>
      <c r="Z540" s="35"/>
      <c r="AA540" s="35"/>
      <c r="AB540" s="35"/>
      <c r="AC540" s="35"/>
      <c r="AD540" s="35"/>
      <c r="AE540" s="35"/>
      <c r="AR540" s="205" t="s">
        <v>166</v>
      </c>
      <c r="AT540" s="205" t="s">
        <v>162</v>
      </c>
      <c r="AU540" s="205" t="s">
        <v>86</v>
      </c>
      <c r="AY540" s="18" t="s">
        <v>160</v>
      </c>
      <c r="BE540" s="206">
        <f>IF(N540="základní",J540,0)</f>
        <v>0</v>
      </c>
      <c r="BF540" s="206">
        <f>IF(N540="snížená",J540,0)</f>
        <v>0</v>
      </c>
      <c r="BG540" s="206">
        <f>IF(N540="zákl. přenesená",J540,0)</f>
        <v>0</v>
      </c>
      <c r="BH540" s="206">
        <f>IF(N540="sníž. přenesená",J540,0)</f>
        <v>0</v>
      </c>
      <c r="BI540" s="206">
        <f>IF(N540="nulová",J540,0)</f>
        <v>0</v>
      </c>
      <c r="BJ540" s="18" t="s">
        <v>84</v>
      </c>
      <c r="BK540" s="206">
        <f>ROUND(I540*H540,2)</f>
        <v>0</v>
      </c>
      <c r="BL540" s="18" t="s">
        <v>166</v>
      </c>
      <c r="BM540" s="205" t="s">
        <v>604</v>
      </c>
    </row>
    <row r="541" spans="1:65" s="2" customFormat="1" ht="19.5">
      <c r="A541" s="35"/>
      <c r="B541" s="36"/>
      <c r="C541" s="37"/>
      <c r="D541" s="207" t="s">
        <v>167</v>
      </c>
      <c r="E541" s="37"/>
      <c r="F541" s="208" t="s">
        <v>605</v>
      </c>
      <c r="G541" s="37"/>
      <c r="H541" s="37"/>
      <c r="I541" s="209"/>
      <c r="J541" s="37"/>
      <c r="K541" s="37"/>
      <c r="L541" s="40"/>
      <c r="M541" s="210"/>
      <c r="N541" s="211"/>
      <c r="O541" s="72"/>
      <c r="P541" s="72"/>
      <c r="Q541" s="72"/>
      <c r="R541" s="72"/>
      <c r="S541" s="72"/>
      <c r="T541" s="73"/>
      <c r="U541" s="35"/>
      <c r="V541" s="35"/>
      <c r="W541" s="35"/>
      <c r="X541" s="35"/>
      <c r="Y541" s="35"/>
      <c r="Z541" s="35"/>
      <c r="AA541" s="35"/>
      <c r="AB541" s="35"/>
      <c r="AC541" s="35"/>
      <c r="AD541" s="35"/>
      <c r="AE541" s="35"/>
      <c r="AT541" s="18" t="s">
        <v>167</v>
      </c>
      <c r="AU541" s="18" t="s">
        <v>86</v>
      </c>
    </row>
    <row r="542" spans="1:65" s="13" customFormat="1" ht="11.25">
      <c r="B542" s="212"/>
      <c r="C542" s="213"/>
      <c r="D542" s="207" t="s">
        <v>169</v>
      </c>
      <c r="E542" s="214" t="s">
        <v>1</v>
      </c>
      <c r="F542" s="215" t="s">
        <v>606</v>
      </c>
      <c r="G542" s="213"/>
      <c r="H542" s="214" t="s">
        <v>1</v>
      </c>
      <c r="I542" s="216"/>
      <c r="J542" s="213"/>
      <c r="K542" s="213"/>
      <c r="L542" s="217"/>
      <c r="M542" s="218"/>
      <c r="N542" s="219"/>
      <c r="O542" s="219"/>
      <c r="P542" s="219"/>
      <c r="Q542" s="219"/>
      <c r="R542" s="219"/>
      <c r="S542" s="219"/>
      <c r="T542" s="220"/>
      <c r="AT542" s="221" t="s">
        <v>169</v>
      </c>
      <c r="AU542" s="221" t="s">
        <v>86</v>
      </c>
      <c r="AV542" s="13" t="s">
        <v>84</v>
      </c>
      <c r="AW542" s="13" t="s">
        <v>33</v>
      </c>
      <c r="AX542" s="13" t="s">
        <v>76</v>
      </c>
      <c r="AY542" s="221" t="s">
        <v>160</v>
      </c>
    </row>
    <row r="543" spans="1:65" s="14" customFormat="1" ht="11.25">
      <c r="B543" s="222"/>
      <c r="C543" s="223"/>
      <c r="D543" s="207" t="s">
        <v>169</v>
      </c>
      <c r="E543" s="224" t="s">
        <v>1</v>
      </c>
      <c r="F543" s="225" t="s">
        <v>607</v>
      </c>
      <c r="G543" s="223"/>
      <c r="H543" s="226">
        <v>11.75</v>
      </c>
      <c r="I543" s="227"/>
      <c r="J543" s="223"/>
      <c r="K543" s="223"/>
      <c r="L543" s="228"/>
      <c r="M543" s="229"/>
      <c r="N543" s="230"/>
      <c r="O543" s="230"/>
      <c r="P543" s="230"/>
      <c r="Q543" s="230"/>
      <c r="R543" s="230"/>
      <c r="S543" s="230"/>
      <c r="T543" s="231"/>
      <c r="AT543" s="232" t="s">
        <v>169</v>
      </c>
      <c r="AU543" s="232" t="s">
        <v>86</v>
      </c>
      <c r="AV543" s="14" t="s">
        <v>86</v>
      </c>
      <c r="AW543" s="14" t="s">
        <v>33</v>
      </c>
      <c r="AX543" s="14" t="s">
        <v>76</v>
      </c>
      <c r="AY543" s="232" t="s">
        <v>160</v>
      </c>
    </row>
    <row r="544" spans="1:65" s="15" customFormat="1" ht="11.25">
      <c r="B544" s="233"/>
      <c r="C544" s="234"/>
      <c r="D544" s="207" t="s">
        <v>169</v>
      </c>
      <c r="E544" s="235" t="s">
        <v>1</v>
      </c>
      <c r="F544" s="236" t="s">
        <v>172</v>
      </c>
      <c r="G544" s="234"/>
      <c r="H544" s="237">
        <v>11.75</v>
      </c>
      <c r="I544" s="238"/>
      <c r="J544" s="234"/>
      <c r="K544" s="234"/>
      <c r="L544" s="239"/>
      <c r="M544" s="240"/>
      <c r="N544" s="241"/>
      <c r="O544" s="241"/>
      <c r="P544" s="241"/>
      <c r="Q544" s="241"/>
      <c r="R544" s="241"/>
      <c r="S544" s="241"/>
      <c r="T544" s="242"/>
      <c r="AT544" s="243" t="s">
        <v>169</v>
      </c>
      <c r="AU544" s="243" t="s">
        <v>86</v>
      </c>
      <c r="AV544" s="15" t="s">
        <v>166</v>
      </c>
      <c r="AW544" s="15" t="s">
        <v>33</v>
      </c>
      <c r="AX544" s="15" t="s">
        <v>84</v>
      </c>
      <c r="AY544" s="243" t="s">
        <v>160</v>
      </c>
    </row>
    <row r="545" spans="1:65" s="2" customFormat="1" ht="24.2" customHeight="1">
      <c r="A545" s="35"/>
      <c r="B545" s="36"/>
      <c r="C545" s="193" t="s">
        <v>608</v>
      </c>
      <c r="D545" s="193" t="s">
        <v>162</v>
      </c>
      <c r="E545" s="194" t="s">
        <v>609</v>
      </c>
      <c r="F545" s="195" t="s">
        <v>610</v>
      </c>
      <c r="G545" s="196" t="s">
        <v>181</v>
      </c>
      <c r="H545" s="197">
        <v>11.75</v>
      </c>
      <c r="I545" s="198"/>
      <c r="J545" s="199">
        <f>ROUND(I545*H545,2)</f>
        <v>0</v>
      </c>
      <c r="K545" s="200"/>
      <c r="L545" s="40"/>
      <c r="M545" s="201" t="s">
        <v>1</v>
      </c>
      <c r="N545" s="202" t="s">
        <v>41</v>
      </c>
      <c r="O545" s="72"/>
      <c r="P545" s="203">
        <f>O545*H545</f>
        <v>0</v>
      </c>
      <c r="Q545" s="203">
        <v>0</v>
      </c>
      <c r="R545" s="203">
        <f>Q545*H545</f>
        <v>0</v>
      </c>
      <c r="S545" s="203">
        <v>0</v>
      </c>
      <c r="T545" s="204">
        <f>S545*H545</f>
        <v>0</v>
      </c>
      <c r="U545" s="35"/>
      <c r="V545" s="35"/>
      <c r="W545" s="35"/>
      <c r="X545" s="35"/>
      <c r="Y545" s="35"/>
      <c r="Z545" s="35"/>
      <c r="AA545" s="35"/>
      <c r="AB545" s="35"/>
      <c r="AC545" s="35"/>
      <c r="AD545" s="35"/>
      <c r="AE545" s="35"/>
      <c r="AR545" s="205" t="s">
        <v>166</v>
      </c>
      <c r="AT545" s="205" t="s">
        <v>162</v>
      </c>
      <c r="AU545" s="205" t="s">
        <v>86</v>
      </c>
      <c r="AY545" s="18" t="s">
        <v>160</v>
      </c>
      <c r="BE545" s="206">
        <f>IF(N545="základní",J545,0)</f>
        <v>0</v>
      </c>
      <c r="BF545" s="206">
        <f>IF(N545="snížená",J545,0)</f>
        <v>0</v>
      </c>
      <c r="BG545" s="206">
        <f>IF(N545="zákl. přenesená",J545,0)</f>
        <v>0</v>
      </c>
      <c r="BH545" s="206">
        <f>IF(N545="sníž. přenesená",J545,0)</f>
        <v>0</v>
      </c>
      <c r="BI545" s="206">
        <f>IF(N545="nulová",J545,0)</f>
        <v>0</v>
      </c>
      <c r="BJ545" s="18" t="s">
        <v>84</v>
      </c>
      <c r="BK545" s="206">
        <f>ROUND(I545*H545,2)</f>
        <v>0</v>
      </c>
      <c r="BL545" s="18" t="s">
        <v>166</v>
      </c>
      <c r="BM545" s="205" t="s">
        <v>611</v>
      </c>
    </row>
    <row r="546" spans="1:65" s="2" customFormat="1" ht="19.5">
      <c r="A546" s="35"/>
      <c r="B546" s="36"/>
      <c r="C546" s="37"/>
      <c r="D546" s="207" t="s">
        <v>167</v>
      </c>
      <c r="E546" s="37"/>
      <c r="F546" s="208" t="s">
        <v>612</v>
      </c>
      <c r="G546" s="37"/>
      <c r="H546" s="37"/>
      <c r="I546" s="209"/>
      <c r="J546" s="37"/>
      <c r="K546" s="37"/>
      <c r="L546" s="40"/>
      <c r="M546" s="210"/>
      <c r="N546" s="211"/>
      <c r="O546" s="72"/>
      <c r="P546" s="72"/>
      <c r="Q546" s="72"/>
      <c r="R546" s="72"/>
      <c r="S546" s="72"/>
      <c r="T546" s="73"/>
      <c r="U546" s="35"/>
      <c r="V546" s="35"/>
      <c r="W546" s="35"/>
      <c r="X546" s="35"/>
      <c r="Y546" s="35"/>
      <c r="Z546" s="35"/>
      <c r="AA546" s="35"/>
      <c r="AB546" s="35"/>
      <c r="AC546" s="35"/>
      <c r="AD546" s="35"/>
      <c r="AE546" s="35"/>
      <c r="AT546" s="18" t="s">
        <v>167</v>
      </c>
      <c r="AU546" s="18" t="s">
        <v>86</v>
      </c>
    </row>
    <row r="547" spans="1:65" s="13" customFormat="1" ht="11.25">
      <c r="B547" s="212"/>
      <c r="C547" s="213"/>
      <c r="D547" s="207" t="s">
        <v>169</v>
      </c>
      <c r="E547" s="214" t="s">
        <v>1</v>
      </c>
      <c r="F547" s="215" t="s">
        <v>606</v>
      </c>
      <c r="G547" s="213"/>
      <c r="H547" s="214" t="s">
        <v>1</v>
      </c>
      <c r="I547" s="216"/>
      <c r="J547" s="213"/>
      <c r="K547" s="213"/>
      <c r="L547" s="217"/>
      <c r="M547" s="218"/>
      <c r="N547" s="219"/>
      <c r="O547" s="219"/>
      <c r="P547" s="219"/>
      <c r="Q547" s="219"/>
      <c r="R547" s="219"/>
      <c r="S547" s="219"/>
      <c r="T547" s="220"/>
      <c r="AT547" s="221" t="s">
        <v>169</v>
      </c>
      <c r="AU547" s="221" t="s">
        <v>86</v>
      </c>
      <c r="AV547" s="13" t="s">
        <v>84</v>
      </c>
      <c r="AW547" s="13" t="s">
        <v>33</v>
      </c>
      <c r="AX547" s="13" t="s">
        <v>76</v>
      </c>
      <c r="AY547" s="221" t="s">
        <v>160</v>
      </c>
    </row>
    <row r="548" spans="1:65" s="14" customFormat="1" ht="11.25">
      <c r="B548" s="222"/>
      <c r="C548" s="223"/>
      <c r="D548" s="207" t="s">
        <v>169</v>
      </c>
      <c r="E548" s="224" t="s">
        <v>1</v>
      </c>
      <c r="F548" s="225" t="s">
        <v>607</v>
      </c>
      <c r="G548" s="223"/>
      <c r="H548" s="226">
        <v>11.75</v>
      </c>
      <c r="I548" s="227"/>
      <c r="J548" s="223"/>
      <c r="K548" s="223"/>
      <c r="L548" s="228"/>
      <c r="M548" s="229"/>
      <c r="N548" s="230"/>
      <c r="O548" s="230"/>
      <c r="P548" s="230"/>
      <c r="Q548" s="230"/>
      <c r="R548" s="230"/>
      <c r="S548" s="230"/>
      <c r="T548" s="231"/>
      <c r="AT548" s="232" t="s">
        <v>169</v>
      </c>
      <c r="AU548" s="232" t="s">
        <v>86</v>
      </c>
      <c r="AV548" s="14" t="s">
        <v>86</v>
      </c>
      <c r="AW548" s="14" t="s">
        <v>33</v>
      </c>
      <c r="AX548" s="14" t="s">
        <v>76</v>
      </c>
      <c r="AY548" s="232" t="s">
        <v>160</v>
      </c>
    </row>
    <row r="549" spans="1:65" s="15" customFormat="1" ht="11.25">
      <c r="B549" s="233"/>
      <c r="C549" s="234"/>
      <c r="D549" s="207" t="s">
        <v>169</v>
      </c>
      <c r="E549" s="235" t="s">
        <v>1</v>
      </c>
      <c r="F549" s="236" t="s">
        <v>172</v>
      </c>
      <c r="G549" s="234"/>
      <c r="H549" s="237">
        <v>11.75</v>
      </c>
      <c r="I549" s="238"/>
      <c r="J549" s="234"/>
      <c r="K549" s="234"/>
      <c r="L549" s="239"/>
      <c r="M549" s="240"/>
      <c r="N549" s="241"/>
      <c r="O549" s="241"/>
      <c r="P549" s="241"/>
      <c r="Q549" s="241"/>
      <c r="R549" s="241"/>
      <c r="S549" s="241"/>
      <c r="T549" s="242"/>
      <c r="AT549" s="243" t="s">
        <v>169</v>
      </c>
      <c r="AU549" s="243" t="s">
        <v>86</v>
      </c>
      <c r="AV549" s="15" t="s">
        <v>166</v>
      </c>
      <c r="AW549" s="15" t="s">
        <v>33</v>
      </c>
      <c r="AX549" s="15" t="s">
        <v>84</v>
      </c>
      <c r="AY549" s="243" t="s">
        <v>160</v>
      </c>
    </row>
    <row r="550" spans="1:65" s="2" customFormat="1" ht="24.2" customHeight="1">
      <c r="A550" s="35"/>
      <c r="B550" s="36"/>
      <c r="C550" s="193" t="s">
        <v>389</v>
      </c>
      <c r="D550" s="193" t="s">
        <v>162</v>
      </c>
      <c r="E550" s="194" t="s">
        <v>613</v>
      </c>
      <c r="F550" s="195" t="s">
        <v>614</v>
      </c>
      <c r="G550" s="196" t="s">
        <v>165</v>
      </c>
      <c r="H550" s="197">
        <v>0.624</v>
      </c>
      <c r="I550" s="198"/>
      <c r="J550" s="199">
        <f>ROUND(I550*H550,2)</f>
        <v>0</v>
      </c>
      <c r="K550" s="200"/>
      <c r="L550" s="40"/>
      <c r="M550" s="201" t="s">
        <v>1</v>
      </c>
      <c r="N550" s="202" t="s">
        <v>41</v>
      </c>
      <c r="O550" s="72"/>
      <c r="P550" s="203">
        <f>O550*H550</f>
        <v>0</v>
      </c>
      <c r="Q550" s="203">
        <v>0</v>
      </c>
      <c r="R550" s="203">
        <f>Q550*H550</f>
        <v>0</v>
      </c>
      <c r="S550" s="203">
        <v>0</v>
      </c>
      <c r="T550" s="204">
        <f>S550*H550</f>
        <v>0</v>
      </c>
      <c r="U550" s="35"/>
      <c r="V550" s="35"/>
      <c r="W550" s="35"/>
      <c r="X550" s="35"/>
      <c r="Y550" s="35"/>
      <c r="Z550" s="35"/>
      <c r="AA550" s="35"/>
      <c r="AB550" s="35"/>
      <c r="AC550" s="35"/>
      <c r="AD550" s="35"/>
      <c r="AE550" s="35"/>
      <c r="AR550" s="205" t="s">
        <v>166</v>
      </c>
      <c r="AT550" s="205" t="s">
        <v>162</v>
      </c>
      <c r="AU550" s="205" t="s">
        <v>86</v>
      </c>
      <c r="AY550" s="18" t="s">
        <v>160</v>
      </c>
      <c r="BE550" s="206">
        <f>IF(N550="základní",J550,0)</f>
        <v>0</v>
      </c>
      <c r="BF550" s="206">
        <f>IF(N550="snížená",J550,0)</f>
        <v>0</v>
      </c>
      <c r="BG550" s="206">
        <f>IF(N550="zákl. přenesená",J550,0)</f>
        <v>0</v>
      </c>
      <c r="BH550" s="206">
        <f>IF(N550="sníž. přenesená",J550,0)</f>
        <v>0</v>
      </c>
      <c r="BI550" s="206">
        <f>IF(N550="nulová",J550,0)</f>
        <v>0</v>
      </c>
      <c r="BJ550" s="18" t="s">
        <v>84</v>
      </c>
      <c r="BK550" s="206">
        <f>ROUND(I550*H550,2)</f>
        <v>0</v>
      </c>
      <c r="BL550" s="18" t="s">
        <v>166</v>
      </c>
      <c r="BM550" s="205" t="s">
        <v>615</v>
      </c>
    </row>
    <row r="551" spans="1:65" s="2" customFormat="1" ht="19.5">
      <c r="A551" s="35"/>
      <c r="B551" s="36"/>
      <c r="C551" s="37"/>
      <c r="D551" s="207" t="s">
        <v>167</v>
      </c>
      <c r="E551" s="37"/>
      <c r="F551" s="208" t="s">
        <v>616</v>
      </c>
      <c r="G551" s="37"/>
      <c r="H551" s="37"/>
      <c r="I551" s="209"/>
      <c r="J551" s="37"/>
      <c r="K551" s="37"/>
      <c r="L551" s="40"/>
      <c r="M551" s="210"/>
      <c r="N551" s="211"/>
      <c r="O551" s="72"/>
      <c r="P551" s="72"/>
      <c r="Q551" s="72"/>
      <c r="R551" s="72"/>
      <c r="S551" s="72"/>
      <c r="T551" s="73"/>
      <c r="U551" s="35"/>
      <c r="V551" s="35"/>
      <c r="W551" s="35"/>
      <c r="X551" s="35"/>
      <c r="Y551" s="35"/>
      <c r="Z551" s="35"/>
      <c r="AA551" s="35"/>
      <c r="AB551" s="35"/>
      <c r="AC551" s="35"/>
      <c r="AD551" s="35"/>
      <c r="AE551" s="35"/>
      <c r="AT551" s="18" t="s">
        <v>167</v>
      </c>
      <c r="AU551" s="18" t="s">
        <v>86</v>
      </c>
    </row>
    <row r="552" spans="1:65" s="13" customFormat="1" ht="11.25">
      <c r="B552" s="212"/>
      <c r="C552" s="213"/>
      <c r="D552" s="207" t="s">
        <v>169</v>
      </c>
      <c r="E552" s="214" t="s">
        <v>1</v>
      </c>
      <c r="F552" s="215" t="s">
        <v>458</v>
      </c>
      <c r="G552" s="213"/>
      <c r="H552" s="214" t="s">
        <v>1</v>
      </c>
      <c r="I552" s="216"/>
      <c r="J552" s="213"/>
      <c r="K552" s="213"/>
      <c r="L552" s="217"/>
      <c r="M552" s="218"/>
      <c r="N552" s="219"/>
      <c r="O552" s="219"/>
      <c r="P552" s="219"/>
      <c r="Q552" s="219"/>
      <c r="R552" s="219"/>
      <c r="S552" s="219"/>
      <c r="T552" s="220"/>
      <c r="AT552" s="221" t="s">
        <v>169</v>
      </c>
      <c r="AU552" s="221" t="s">
        <v>86</v>
      </c>
      <c r="AV552" s="13" t="s">
        <v>84</v>
      </c>
      <c r="AW552" s="13" t="s">
        <v>33</v>
      </c>
      <c r="AX552" s="13" t="s">
        <v>76</v>
      </c>
      <c r="AY552" s="221" t="s">
        <v>160</v>
      </c>
    </row>
    <row r="553" spans="1:65" s="14" customFormat="1" ht="11.25">
      <c r="B553" s="222"/>
      <c r="C553" s="223"/>
      <c r="D553" s="207" t="s">
        <v>169</v>
      </c>
      <c r="E553" s="224" t="s">
        <v>1</v>
      </c>
      <c r="F553" s="225" t="s">
        <v>617</v>
      </c>
      <c r="G553" s="223"/>
      <c r="H553" s="226">
        <v>0.27600000000000002</v>
      </c>
      <c r="I553" s="227"/>
      <c r="J553" s="223"/>
      <c r="K553" s="223"/>
      <c r="L553" s="228"/>
      <c r="M553" s="229"/>
      <c r="N553" s="230"/>
      <c r="O553" s="230"/>
      <c r="P553" s="230"/>
      <c r="Q553" s="230"/>
      <c r="R553" s="230"/>
      <c r="S553" s="230"/>
      <c r="T553" s="231"/>
      <c r="AT553" s="232" t="s">
        <v>169</v>
      </c>
      <c r="AU553" s="232" t="s">
        <v>86</v>
      </c>
      <c r="AV553" s="14" t="s">
        <v>86</v>
      </c>
      <c r="AW553" s="14" t="s">
        <v>33</v>
      </c>
      <c r="AX553" s="14" t="s">
        <v>76</v>
      </c>
      <c r="AY553" s="232" t="s">
        <v>160</v>
      </c>
    </row>
    <row r="554" spans="1:65" s="13" customFormat="1" ht="11.25">
      <c r="B554" s="212"/>
      <c r="C554" s="213"/>
      <c r="D554" s="207" t="s">
        <v>169</v>
      </c>
      <c r="E554" s="214" t="s">
        <v>1</v>
      </c>
      <c r="F554" s="215" t="s">
        <v>462</v>
      </c>
      <c r="G554" s="213"/>
      <c r="H554" s="214" t="s">
        <v>1</v>
      </c>
      <c r="I554" s="216"/>
      <c r="J554" s="213"/>
      <c r="K554" s="213"/>
      <c r="L554" s="217"/>
      <c r="M554" s="218"/>
      <c r="N554" s="219"/>
      <c r="O554" s="219"/>
      <c r="P554" s="219"/>
      <c r="Q554" s="219"/>
      <c r="R554" s="219"/>
      <c r="S554" s="219"/>
      <c r="T554" s="220"/>
      <c r="AT554" s="221" t="s">
        <v>169</v>
      </c>
      <c r="AU554" s="221" t="s">
        <v>86</v>
      </c>
      <c r="AV554" s="13" t="s">
        <v>84</v>
      </c>
      <c r="AW554" s="13" t="s">
        <v>33</v>
      </c>
      <c r="AX554" s="13" t="s">
        <v>76</v>
      </c>
      <c r="AY554" s="221" t="s">
        <v>160</v>
      </c>
    </row>
    <row r="555" spans="1:65" s="14" customFormat="1" ht="11.25">
      <c r="B555" s="222"/>
      <c r="C555" s="223"/>
      <c r="D555" s="207" t="s">
        <v>169</v>
      </c>
      <c r="E555" s="224" t="s">
        <v>1</v>
      </c>
      <c r="F555" s="225" t="s">
        <v>618</v>
      </c>
      <c r="G555" s="223"/>
      <c r="H555" s="226">
        <v>0.34799999999999998</v>
      </c>
      <c r="I555" s="227"/>
      <c r="J555" s="223"/>
      <c r="K555" s="223"/>
      <c r="L555" s="228"/>
      <c r="M555" s="229"/>
      <c r="N555" s="230"/>
      <c r="O555" s="230"/>
      <c r="P555" s="230"/>
      <c r="Q555" s="230"/>
      <c r="R555" s="230"/>
      <c r="S555" s="230"/>
      <c r="T555" s="231"/>
      <c r="AT555" s="232" t="s">
        <v>169</v>
      </c>
      <c r="AU555" s="232" t="s">
        <v>86</v>
      </c>
      <c r="AV555" s="14" t="s">
        <v>86</v>
      </c>
      <c r="AW555" s="14" t="s">
        <v>33</v>
      </c>
      <c r="AX555" s="14" t="s">
        <v>76</v>
      </c>
      <c r="AY555" s="232" t="s">
        <v>160</v>
      </c>
    </row>
    <row r="556" spans="1:65" s="15" customFormat="1" ht="11.25">
      <c r="B556" s="233"/>
      <c r="C556" s="234"/>
      <c r="D556" s="207" t="s">
        <v>169</v>
      </c>
      <c r="E556" s="235" t="s">
        <v>1</v>
      </c>
      <c r="F556" s="236" t="s">
        <v>172</v>
      </c>
      <c r="G556" s="234"/>
      <c r="H556" s="237">
        <v>0.624</v>
      </c>
      <c r="I556" s="238"/>
      <c r="J556" s="234"/>
      <c r="K556" s="234"/>
      <c r="L556" s="239"/>
      <c r="M556" s="240"/>
      <c r="N556" s="241"/>
      <c r="O556" s="241"/>
      <c r="P556" s="241"/>
      <c r="Q556" s="241"/>
      <c r="R556" s="241"/>
      <c r="S556" s="241"/>
      <c r="T556" s="242"/>
      <c r="AT556" s="243" t="s">
        <v>169</v>
      </c>
      <c r="AU556" s="243" t="s">
        <v>86</v>
      </c>
      <c r="AV556" s="15" t="s">
        <v>166</v>
      </c>
      <c r="AW556" s="15" t="s">
        <v>33</v>
      </c>
      <c r="AX556" s="15" t="s">
        <v>84</v>
      </c>
      <c r="AY556" s="243" t="s">
        <v>160</v>
      </c>
    </row>
    <row r="557" spans="1:65" s="2" customFormat="1" ht="21.75" customHeight="1">
      <c r="A557" s="35"/>
      <c r="B557" s="36"/>
      <c r="C557" s="193" t="s">
        <v>619</v>
      </c>
      <c r="D557" s="193" t="s">
        <v>162</v>
      </c>
      <c r="E557" s="194" t="s">
        <v>620</v>
      </c>
      <c r="F557" s="195" t="s">
        <v>621</v>
      </c>
      <c r="G557" s="196" t="s">
        <v>165</v>
      </c>
      <c r="H557" s="197">
        <v>18.161999999999999</v>
      </c>
      <c r="I557" s="198"/>
      <c r="J557" s="199">
        <f>ROUND(I557*H557,2)</f>
        <v>0</v>
      </c>
      <c r="K557" s="200"/>
      <c r="L557" s="40"/>
      <c r="M557" s="201" t="s">
        <v>1</v>
      </c>
      <c r="N557" s="202" t="s">
        <v>41</v>
      </c>
      <c r="O557" s="72"/>
      <c r="P557" s="203">
        <f>O557*H557</f>
        <v>0</v>
      </c>
      <c r="Q557" s="203">
        <v>0</v>
      </c>
      <c r="R557" s="203">
        <f>Q557*H557</f>
        <v>0</v>
      </c>
      <c r="S557" s="203">
        <v>0</v>
      </c>
      <c r="T557" s="204">
        <f>S557*H557</f>
        <v>0</v>
      </c>
      <c r="U557" s="35"/>
      <c r="V557" s="35"/>
      <c r="W557" s="35"/>
      <c r="X557" s="35"/>
      <c r="Y557" s="35"/>
      <c r="Z557" s="35"/>
      <c r="AA557" s="35"/>
      <c r="AB557" s="35"/>
      <c r="AC557" s="35"/>
      <c r="AD557" s="35"/>
      <c r="AE557" s="35"/>
      <c r="AR557" s="205" t="s">
        <v>166</v>
      </c>
      <c r="AT557" s="205" t="s">
        <v>162</v>
      </c>
      <c r="AU557" s="205" t="s">
        <v>86</v>
      </c>
      <c r="AY557" s="18" t="s">
        <v>160</v>
      </c>
      <c r="BE557" s="206">
        <f>IF(N557="základní",J557,0)</f>
        <v>0</v>
      </c>
      <c r="BF557" s="206">
        <f>IF(N557="snížená",J557,0)</f>
        <v>0</v>
      </c>
      <c r="BG557" s="206">
        <f>IF(N557="zákl. přenesená",J557,0)</f>
        <v>0</v>
      </c>
      <c r="BH557" s="206">
        <f>IF(N557="sníž. přenesená",J557,0)</f>
        <v>0</v>
      </c>
      <c r="BI557" s="206">
        <f>IF(N557="nulová",J557,0)</f>
        <v>0</v>
      </c>
      <c r="BJ557" s="18" t="s">
        <v>84</v>
      </c>
      <c r="BK557" s="206">
        <f>ROUND(I557*H557,2)</f>
        <v>0</v>
      </c>
      <c r="BL557" s="18" t="s">
        <v>166</v>
      </c>
      <c r="BM557" s="205" t="s">
        <v>622</v>
      </c>
    </row>
    <row r="558" spans="1:65" s="2" customFormat="1" ht="19.5">
      <c r="A558" s="35"/>
      <c r="B558" s="36"/>
      <c r="C558" s="37"/>
      <c r="D558" s="207" t="s">
        <v>167</v>
      </c>
      <c r="E558" s="37"/>
      <c r="F558" s="208" t="s">
        <v>623</v>
      </c>
      <c r="G558" s="37"/>
      <c r="H558" s="37"/>
      <c r="I558" s="209"/>
      <c r="J558" s="37"/>
      <c r="K558" s="37"/>
      <c r="L558" s="40"/>
      <c r="M558" s="210"/>
      <c r="N558" s="211"/>
      <c r="O558" s="72"/>
      <c r="P558" s="72"/>
      <c r="Q558" s="72"/>
      <c r="R558" s="72"/>
      <c r="S558" s="72"/>
      <c r="T558" s="73"/>
      <c r="U558" s="35"/>
      <c r="V558" s="35"/>
      <c r="W558" s="35"/>
      <c r="X558" s="35"/>
      <c r="Y558" s="35"/>
      <c r="Z558" s="35"/>
      <c r="AA558" s="35"/>
      <c r="AB558" s="35"/>
      <c r="AC558" s="35"/>
      <c r="AD558" s="35"/>
      <c r="AE558" s="35"/>
      <c r="AT558" s="18" t="s">
        <v>167</v>
      </c>
      <c r="AU558" s="18" t="s">
        <v>86</v>
      </c>
    </row>
    <row r="559" spans="1:65" s="13" customFormat="1" ht="11.25">
      <c r="B559" s="212"/>
      <c r="C559" s="213"/>
      <c r="D559" s="207" t="s">
        <v>169</v>
      </c>
      <c r="E559" s="214" t="s">
        <v>1</v>
      </c>
      <c r="F559" s="215" t="s">
        <v>624</v>
      </c>
      <c r="G559" s="213"/>
      <c r="H559" s="214" t="s">
        <v>1</v>
      </c>
      <c r="I559" s="216"/>
      <c r="J559" s="213"/>
      <c r="K559" s="213"/>
      <c r="L559" s="217"/>
      <c r="M559" s="218"/>
      <c r="N559" s="219"/>
      <c r="O559" s="219"/>
      <c r="P559" s="219"/>
      <c r="Q559" s="219"/>
      <c r="R559" s="219"/>
      <c r="S559" s="219"/>
      <c r="T559" s="220"/>
      <c r="AT559" s="221" t="s">
        <v>169</v>
      </c>
      <c r="AU559" s="221" t="s">
        <v>86</v>
      </c>
      <c r="AV559" s="13" t="s">
        <v>84</v>
      </c>
      <c r="AW559" s="13" t="s">
        <v>33</v>
      </c>
      <c r="AX559" s="13" t="s">
        <v>76</v>
      </c>
      <c r="AY559" s="221" t="s">
        <v>160</v>
      </c>
    </row>
    <row r="560" spans="1:65" s="14" customFormat="1" ht="11.25">
      <c r="B560" s="222"/>
      <c r="C560" s="223"/>
      <c r="D560" s="207" t="s">
        <v>169</v>
      </c>
      <c r="E560" s="224" t="s">
        <v>1</v>
      </c>
      <c r="F560" s="225" t="s">
        <v>625</v>
      </c>
      <c r="G560" s="223"/>
      <c r="H560" s="226">
        <v>3.49</v>
      </c>
      <c r="I560" s="227"/>
      <c r="J560" s="223"/>
      <c r="K560" s="223"/>
      <c r="L560" s="228"/>
      <c r="M560" s="229"/>
      <c r="N560" s="230"/>
      <c r="O560" s="230"/>
      <c r="P560" s="230"/>
      <c r="Q560" s="230"/>
      <c r="R560" s="230"/>
      <c r="S560" s="230"/>
      <c r="T560" s="231"/>
      <c r="AT560" s="232" t="s">
        <v>169</v>
      </c>
      <c r="AU560" s="232" t="s">
        <v>86</v>
      </c>
      <c r="AV560" s="14" t="s">
        <v>86</v>
      </c>
      <c r="AW560" s="14" t="s">
        <v>33</v>
      </c>
      <c r="AX560" s="14" t="s">
        <v>76</v>
      </c>
      <c r="AY560" s="232" t="s">
        <v>160</v>
      </c>
    </row>
    <row r="561" spans="1:65" s="13" customFormat="1" ht="11.25">
      <c r="B561" s="212"/>
      <c r="C561" s="213"/>
      <c r="D561" s="207" t="s">
        <v>169</v>
      </c>
      <c r="E561" s="214" t="s">
        <v>1</v>
      </c>
      <c r="F561" s="215" t="s">
        <v>626</v>
      </c>
      <c r="G561" s="213"/>
      <c r="H561" s="214" t="s">
        <v>1</v>
      </c>
      <c r="I561" s="216"/>
      <c r="J561" s="213"/>
      <c r="K561" s="213"/>
      <c r="L561" s="217"/>
      <c r="M561" s="218"/>
      <c r="N561" s="219"/>
      <c r="O561" s="219"/>
      <c r="P561" s="219"/>
      <c r="Q561" s="219"/>
      <c r="R561" s="219"/>
      <c r="S561" s="219"/>
      <c r="T561" s="220"/>
      <c r="AT561" s="221" t="s">
        <v>169</v>
      </c>
      <c r="AU561" s="221" t="s">
        <v>86</v>
      </c>
      <c r="AV561" s="13" t="s">
        <v>84</v>
      </c>
      <c r="AW561" s="13" t="s">
        <v>33</v>
      </c>
      <c r="AX561" s="13" t="s">
        <v>76</v>
      </c>
      <c r="AY561" s="221" t="s">
        <v>160</v>
      </c>
    </row>
    <row r="562" spans="1:65" s="14" customFormat="1" ht="11.25">
      <c r="B562" s="222"/>
      <c r="C562" s="223"/>
      <c r="D562" s="207" t="s">
        <v>169</v>
      </c>
      <c r="E562" s="224" t="s">
        <v>1</v>
      </c>
      <c r="F562" s="225" t="s">
        <v>627</v>
      </c>
      <c r="G562" s="223"/>
      <c r="H562" s="226">
        <v>4.0389999999999997</v>
      </c>
      <c r="I562" s="227"/>
      <c r="J562" s="223"/>
      <c r="K562" s="223"/>
      <c r="L562" s="228"/>
      <c r="M562" s="229"/>
      <c r="N562" s="230"/>
      <c r="O562" s="230"/>
      <c r="P562" s="230"/>
      <c r="Q562" s="230"/>
      <c r="R562" s="230"/>
      <c r="S562" s="230"/>
      <c r="T562" s="231"/>
      <c r="AT562" s="232" t="s">
        <v>169</v>
      </c>
      <c r="AU562" s="232" t="s">
        <v>86</v>
      </c>
      <c r="AV562" s="14" t="s">
        <v>86</v>
      </c>
      <c r="AW562" s="14" t="s">
        <v>33</v>
      </c>
      <c r="AX562" s="14" t="s">
        <v>76</v>
      </c>
      <c r="AY562" s="232" t="s">
        <v>160</v>
      </c>
    </row>
    <row r="563" spans="1:65" s="14" customFormat="1" ht="11.25">
      <c r="B563" s="222"/>
      <c r="C563" s="223"/>
      <c r="D563" s="207" t="s">
        <v>169</v>
      </c>
      <c r="E563" s="224" t="s">
        <v>1</v>
      </c>
      <c r="F563" s="225" t="s">
        <v>628</v>
      </c>
      <c r="G563" s="223"/>
      <c r="H563" s="226">
        <v>6.3979999999999997</v>
      </c>
      <c r="I563" s="227"/>
      <c r="J563" s="223"/>
      <c r="K563" s="223"/>
      <c r="L563" s="228"/>
      <c r="M563" s="229"/>
      <c r="N563" s="230"/>
      <c r="O563" s="230"/>
      <c r="P563" s="230"/>
      <c r="Q563" s="230"/>
      <c r="R563" s="230"/>
      <c r="S563" s="230"/>
      <c r="T563" s="231"/>
      <c r="AT563" s="232" t="s">
        <v>169</v>
      </c>
      <c r="AU563" s="232" t="s">
        <v>86</v>
      </c>
      <c r="AV563" s="14" t="s">
        <v>86</v>
      </c>
      <c r="AW563" s="14" t="s">
        <v>33</v>
      </c>
      <c r="AX563" s="14" t="s">
        <v>76</v>
      </c>
      <c r="AY563" s="232" t="s">
        <v>160</v>
      </c>
    </row>
    <row r="564" spans="1:65" s="14" customFormat="1" ht="11.25">
      <c r="B564" s="222"/>
      <c r="C564" s="223"/>
      <c r="D564" s="207" t="s">
        <v>169</v>
      </c>
      <c r="E564" s="224" t="s">
        <v>1</v>
      </c>
      <c r="F564" s="225" t="s">
        <v>629</v>
      </c>
      <c r="G564" s="223"/>
      <c r="H564" s="226">
        <v>1.79</v>
      </c>
      <c r="I564" s="227"/>
      <c r="J564" s="223"/>
      <c r="K564" s="223"/>
      <c r="L564" s="228"/>
      <c r="M564" s="229"/>
      <c r="N564" s="230"/>
      <c r="O564" s="230"/>
      <c r="P564" s="230"/>
      <c r="Q564" s="230"/>
      <c r="R564" s="230"/>
      <c r="S564" s="230"/>
      <c r="T564" s="231"/>
      <c r="AT564" s="232" t="s">
        <v>169</v>
      </c>
      <c r="AU564" s="232" t="s">
        <v>86</v>
      </c>
      <c r="AV564" s="14" t="s">
        <v>86</v>
      </c>
      <c r="AW564" s="14" t="s">
        <v>33</v>
      </c>
      <c r="AX564" s="14" t="s">
        <v>76</v>
      </c>
      <c r="AY564" s="232" t="s">
        <v>160</v>
      </c>
    </row>
    <row r="565" spans="1:65" s="14" customFormat="1" ht="11.25">
      <c r="B565" s="222"/>
      <c r="C565" s="223"/>
      <c r="D565" s="207" t="s">
        <v>169</v>
      </c>
      <c r="E565" s="224" t="s">
        <v>1</v>
      </c>
      <c r="F565" s="225" t="s">
        <v>630</v>
      </c>
      <c r="G565" s="223"/>
      <c r="H565" s="226">
        <v>2.4449999999999998</v>
      </c>
      <c r="I565" s="227"/>
      <c r="J565" s="223"/>
      <c r="K565" s="223"/>
      <c r="L565" s="228"/>
      <c r="M565" s="229"/>
      <c r="N565" s="230"/>
      <c r="O565" s="230"/>
      <c r="P565" s="230"/>
      <c r="Q565" s="230"/>
      <c r="R565" s="230"/>
      <c r="S565" s="230"/>
      <c r="T565" s="231"/>
      <c r="AT565" s="232" t="s">
        <v>169</v>
      </c>
      <c r="AU565" s="232" t="s">
        <v>86</v>
      </c>
      <c r="AV565" s="14" t="s">
        <v>86</v>
      </c>
      <c r="AW565" s="14" t="s">
        <v>33</v>
      </c>
      <c r="AX565" s="14" t="s">
        <v>76</v>
      </c>
      <c r="AY565" s="232" t="s">
        <v>160</v>
      </c>
    </row>
    <row r="566" spans="1:65" s="15" customFormat="1" ht="11.25">
      <c r="B566" s="233"/>
      <c r="C566" s="234"/>
      <c r="D566" s="207" t="s">
        <v>169</v>
      </c>
      <c r="E566" s="235" t="s">
        <v>1</v>
      </c>
      <c r="F566" s="236" t="s">
        <v>172</v>
      </c>
      <c r="G566" s="234"/>
      <c r="H566" s="237">
        <v>18.161999999999999</v>
      </c>
      <c r="I566" s="238"/>
      <c r="J566" s="234"/>
      <c r="K566" s="234"/>
      <c r="L566" s="239"/>
      <c r="M566" s="240"/>
      <c r="N566" s="241"/>
      <c r="O566" s="241"/>
      <c r="P566" s="241"/>
      <c r="Q566" s="241"/>
      <c r="R566" s="241"/>
      <c r="S566" s="241"/>
      <c r="T566" s="242"/>
      <c r="AT566" s="243" t="s">
        <v>169</v>
      </c>
      <c r="AU566" s="243" t="s">
        <v>86</v>
      </c>
      <c r="AV566" s="15" t="s">
        <v>166</v>
      </c>
      <c r="AW566" s="15" t="s">
        <v>33</v>
      </c>
      <c r="AX566" s="15" t="s">
        <v>84</v>
      </c>
      <c r="AY566" s="243" t="s">
        <v>160</v>
      </c>
    </row>
    <row r="567" spans="1:65" s="2" customFormat="1" ht="24.2" customHeight="1">
      <c r="A567" s="35"/>
      <c r="B567" s="36"/>
      <c r="C567" s="193" t="s">
        <v>394</v>
      </c>
      <c r="D567" s="193" t="s">
        <v>162</v>
      </c>
      <c r="E567" s="194" t="s">
        <v>631</v>
      </c>
      <c r="F567" s="195" t="s">
        <v>632</v>
      </c>
      <c r="G567" s="196" t="s">
        <v>312</v>
      </c>
      <c r="H567" s="197">
        <v>2</v>
      </c>
      <c r="I567" s="198"/>
      <c r="J567" s="199">
        <f>ROUND(I567*H567,2)</f>
        <v>0</v>
      </c>
      <c r="K567" s="200"/>
      <c r="L567" s="40"/>
      <c r="M567" s="201" t="s">
        <v>1</v>
      </c>
      <c r="N567" s="202" t="s">
        <v>41</v>
      </c>
      <c r="O567" s="72"/>
      <c r="P567" s="203">
        <f>O567*H567</f>
        <v>0</v>
      </c>
      <c r="Q567" s="203">
        <v>0</v>
      </c>
      <c r="R567" s="203">
        <f>Q567*H567</f>
        <v>0</v>
      </c>
      <c r="S567" s="203">
        <v>0</v>
      </c>
      <c r="T567" s="204">
        <f>S567*H567</f>
        <v>0</v>
      </c>
      <c r="U567" s="35"/>
      <c r="V567" s="35"/>
      <c r="W567" s="35"/>
      <c r="X567" s="35"/>
      <c r="Y567" s="35"/>
      <c r="Z567" s="35"/>
      <c r="AA567" s="35"/>
      <c r="AB567" s="35"/>
      <c r="AC567" s="35"/>
      <c r="AD567" s="35"/>
      <c r="AE567" s="35"/>
      <c r="AR567" s="205" t="s">
        <v>166</v>
      </c>
      <c r="AT567" s="205" t="s">
        <v>162</v>
      </c>
      <c r="AU567" s="205" t="s">
        <v>86</v>
      </c>
      <c r="AY567" s="18" t="s">
        <v>160</v>
      </c>
      <c r="BE567" s="206">
        <f>IF(N567="základní",J567,0)</f>
        <v>0</v>
      </c>
      <c r="BF567" s="206">
        <f>IF(N567="snížená",J567,0)</f>
        <v>0</v>
      </c>
      <c r="BG567" s="206">
        <f>IF(N567="zákl. přenesená",J567,0)</f>
        <v>0</v>
      </c>
      <c r="BH567" s="206">
        <f>IF(N567="sníž. přenesená",J567,0)</f>
        <v>0</v>
      </c>
      <c r="BI567" s="206">
        <f>IF(N567="nulová",J567,0)</f>
        <v>0</v>
      </c>
      <c r="BJ567" s="18" t="s">
        <v>84</v>
      </c>
      <c r="BK567" s="206">
        <f>ROUND(I567*H567,2)</f>
        <v>0</v>
      </c>
      <c r="BL567" s="18" t="s">
        <v>166</v>
      </c>
      <c r="BM567" s="205" t="s">
        <v>633</v>
      </c>
    </row>
    <row r="568" spans="1:65" s="2" customFormat="1" ht="29.25">
      <c r="A568" s="35"/>
      <c r="B568" s="36"/>
      <c r="C568" s="37"/>
      <c r="D568" s="207" t="s">
        <v>167</v>
      </c>
      <c r="E568" s="37"/>
      <c r="F568" s="208" t="s">
        <v>634</v>
      </c>
      <c r="G568" s="37"/>
      <c r="H568" s="37"/>
      <c r="I568" s="209"/>
      <c r="J568" s="37"/>
      <c r="K568" s="37"/>
      <c r="L568" s="40"/>
      <c r="M568" s="210"/>
      <c r="N568" s="211"/>
      <c r="O568" s="72"/>
      <c r="P568" s="72"/>
      <c r="Q568" s="72"/>
      <c r="R568" s="72"/>
      <c r="S568" s="72"/>
      <c r="T568" s="73"/>
      <c r="U568" s="35"/>
      <c r="V568" s="35"/>
      <c r="W568" s="35"/>
      <c r="X568" s="35"/>
      <c r="Y568" s="35"/>
      <c r="Z568" s="35"/>
      <c r="AA568" s="35"/>
      <c r="AB568" s="35"/>
      <c r="AC568" s="35"/>
      <c r="AD568" s="35"/>
      <c r="AE568" s="35"/>
      <c r="AT568" s="18" t="s">
        <v>167</v>
      </c>
      <c r="AU568" s="18" t="s">
        <v>86</v>
      </c>
    </row>
    <row r="569" spans="1:65" s="13" customFormat="1" ht="11.25">
      <c r="B569" s="212"/>
      <c r="C569" s="213"/>
      <c r="D569" s="207" t="s">
        <v>169</v>
      </c>
      <c r="E569" s="214" t="s">
        <v>1</v>
      </c>
      <c r="F569" s="215" t="s">
        <v>635</v>
      </c>
      <c r="G569" s="213"/>
      <c r="H569" s="214" t="s">
        <v>1</v>
      </c>
      <c r="I569" s="216"/>
      <c r="J569" s="213"/>
      <c r="K569" s="213"/>
      <c r="L569" s="217"/>
      <c r="M569" s="218"/>
      <c r="N569" s="219"/>
      <c r="O569" s="219"/>
      <c r="P569" s="219"/>
      <c r="Q569" s="219"/>
      <c r="R569" s="219"/>
      <c r="S569" s="219"/>
      <c r="T569" s="220"/>
      <c r="AT569" s="221" t="s">
        <v>169</v>
      </c>
      <c r="AU569" s="221" t="s">
        <v>86</v>
      </c>
      <c r="AV569" s="13" t="s">
        <v>84</v>
      </c>
      <c r="AW569" s="13" t="s">
        <v>33</v>
      </c>
      <c r="AX569" s="13" t="s">
        <v>76</v>
      </c>
      <c r="AY569" s="221" t="s">
        <v>160</v>
      </c>
    </row>
    <row r="570" spans="1:65" s="14" customFormat="1" ht="11.25">
      <c r="B570" s="222"/>
      <c r="C570" s="223"/>
      <c r="D570" s="207" t="s">
        <v>169</v>
      </c>
      <c r="E570" s="224" t="s">
        <v>1</v>
      </c>
      <c r="F570" s="225" t="s">
        <v>86</v>
      </c>
      <c r="G570" s="223"/>
      <c r="H570" s="226">
        <v>2</v>
      </c>
      <c r="I570" s="227"/>
      <c r="J570" s="223"/>
      <c r="K570" s="223"/>
      <c r="L570" s="228"/>
      <c r="M570" s="229"/>
      <c r="N570" s="230"/>
      <c r="O570" s="230"/>
      <c r="P570" s="230"/>
      <c r="Q570" s="230"/>
      <c r="R570" s="230"/>
      <c r="S570" s="230"/>
      <c r="T570" s="231"/>
      <c r="AT570" s="232" t="s">
        <v>169</v>
      </c>
      <c r="AU570" s="232" t="s">
        <v>86</v>
      </c>
      <c r="AV570" s="14" t="s">
        <v>86</v>
      </c>
      <c r="AW570" s="14" t="s">
        <v>33</v>
      </c>
      <c r="AX570" s="14" t="s">
        <v>76</v>
      </c>
      <c r="AY570" s="232" t="s">
        <v>160</v>
      </c>
    </row>
    <row r="571" spans="1:65" s="15" customFormat="1" ht="11.25">
      <c r="B571" s="233"/>
      <c r="C571" s="234"/>
      <c r="D571" s="207" t="s">
        <v>169</v>
      </c>
      <c r="E571" s="235" t="s">
        <v>1</v>
      </c>
      <c r="F571" s="236" t="s">
        <v>172</v>
      </c>
      <c r="G571" s="234"/>
      <c r="H571" s="237">
        <v>2</v>
      </c>
      <c r="I571" s="238"/>
      <c r="J571" s="234"/>
      <c r="K571" s="234"/>
      <c r="L571" s="239"/>
      <c r="M571" s="240"/>
      <c r="N571" s="241"/>
      <c r="O571" s="241"/>
      <c r="P571" s="241"/>
      <c r="Q571" s="241"/>
      <c r="R571" s="241"/>
      <c r="S571" s="241"/>
      <c r="T571" s="242"/>
      <c r="AT571" s="243" t="s">
        <v>169</v>
      </c>
      <c r="AU571" s="243" t="s">
        <v>86</v>
      </c>
      <c r="AV571" s="15" t="s">
        <v>166</v>
      </c>
      <c r="AW571" s="15" t="s">
        <v>33</v>
      </c>
      <c r="AX571" s="15" t="s">
        <v>84</v>
      </c>
      <c r="AY571" s="243" t="s">
        <v>160</v>
      </c>
    </row>
    <row r="572" spans="1:65" s="2" customFormat="1" ht="33" customHeight="1">
      <c r="A572" s="35"/>
      <c r="B572" s="36"/>
      <c r="C572" s="193" t="s">
        <v>636</v>
      </c>
      <c r="D572" s="193" t="s">
        <v>162</v>
      </c>
      <c r="E572" s="194" t="s">
        <v>637</v>
      </c>
      <c r="F572" s="195" t="s">
        <v>638</v>
      </c>
      <c r="G572" s="196" t="s">
        <v>312</v>
      </c>
      <c r="H572" s="197">
        <v>4</v>
      </c>
      <c r="I572" s="198"/>
      <c r="J572" s="199">
        <f>ROUND(I572*H572,2)</f>
        <v>0</v>
      </c>
      <c r="K572" s="200"/>
      <c r="L572" s="40"/>
      <c r="M572" s="201" t="s">
        <v>1</v>
      </c>
      <c r="N572" s="202" t="s">
        <v>41</v>
      </c>
      <c r="O572" s="72"/>
      <c r="P572" s="203">
        <f>O572*H572</f>
        <v>0</v>
      </c>
      <c r="Q572" s="203">
        <v>0</v>
      </c>
      <c r="R572" s="203">
        <f>Q572*H572</f>
        <v>0</v>
      </c>
      <c r="S572" s="203">
        <v>0</v>
      </c>
      <c r="T572" s="204">
        <f>S572*H572</f>
        <v>0</v>
      </c>
      <c r="U572" s="35"/>
      <c r="V572" s="35"/>
      <c r="W572" s="35"/>
      <c r="X572" s="35"/>
      <c r="Y572" s="35"/>
      <c r="Z572" s="35"/>
      <c r="AA572" s="35"/>
      <c r="AB572" s="35"/>
      <c r="AC572" s="35"/>
      <c r="AD572" s="35"/>
      <c r="AE572" s="35"/>
      <c r="AR572" s="205" t="s">
        <v>166</v>
      </c>
      <c r="AT572" s="205" t="s">
        <v>162</v>
      </c>
      <c r="AU572" s="205" t="s">
        <v>86</v>
      </c>
      <c r="AY572" s="18" t="s">
        <v>160</v>
      </c>
      <c r="BE572" s="206">
        <f>IF(N572="základní",J572,0)</f>
        <v>0</v>
      </c>
      <c r="BF572" s="206">
        <f>IF(N572="snížená",J572,0)</f>
        <v>0</v>
      </c>
      <c r="BG572" s="206">
        <f>IF(N572="zákl. přenesená",J572,0)</f>
        <v>0</v>
      </c>
      <c r="BH572" s="206">
        <f>IF(N572="sníž. přenesená",J572,0)</f>
        <v>0</v>
      </c>
      <c r="BI572" s="206">
        <f>IF(N572="nulová",J572,0)</f>
        <v>0</v>
      </c>
      <c r="BJ572" s="18" t="s">
        <v>84</v>
      </c>
      <c r="BK572" s="206">
        <f>ROUND(I572*H572,2)</f>
        <v>0</v>
      </c>
      <c r="BL572" s="18" t="s">
        <v>166</v>
      </c>
      <c r="BM572" s="205" t="s">
        <v>639</v>
      </c>
    </row>
    <row r="573" spans="1:65" s="2" customFormat="1" ht="19.5">
      <c r="A573" s="35"/>
      <c r="B573" s="36"/>
      <c r="C573" s="37"/>
      <c r="D573" s="207" t="s">
        <v>167</v>
      </c>
      <c r="E573" s="37"/>
      <c r="F573" s="208" t="s">
        <v>640</v>
      </c>
      <c r="G573" s="37"/>
      <c r="H573" s="37"/>
      <c r="I573" s="209"/>
      <c r="J573" s="37"/>
      <c r="K573" s="37"/>
      <c r="L573" s="40"/>
      <c r="M573" s="210"/>
      <c r="N573" s="211"/>
      <c r="O573" s="72"/>
      <c r="P573" s="72"/>
      <c r="Q573" s="72"/>
      <c r="R573" s="72"/>
      <c r="S573" s="72"/>
      <c r="T573" s="73"/>
      <c r="U573" s="35"/>
      <c r="V573" s="35"/>
      <c r="W573" s="35"/>
      <c r="X573" s="35"/>
      <c r="Y573" s="35"/>
      <c r="Z573" s="35"/>
      <c r="AA573" s="35"/>
      <c r="AB573" s="35"/>
      <c r="AC573" s="35"/>
      <c r="AD573" s="35"/>
      <c r="AE573" s="35"/>
      <c r="AT573" s="18" t="s">
        <v>167</v>
      </c>
      <c r="AU573" s="18" t="s">
        <v>86</v>
      </c>
    </row>
    <row r="574" spans="1:65" s="13" customFormat="1" ht="11.25">
      <c r="B574" s="212"/>
      <c r="C574" s="213"/>
      <c r="D574" s="207" t="s">
        <v>169</v>
      </c>
      <c r="E574" s="214" t="s">
        <v>1</v>
      </c>
      <c r="F574" s="215" t="s">
        <v>641</v>
      </c>
      <c r="G574" s="213"/>
      <c r="H574" s="214" t="s">
        <v>1</v>
      </c>
      <c r="I574" s="216"/>
      <c r="J574" s="213"/>
      <c r="K574" s="213"/>
      <c r="L574" s="217"/>
      <c r="M574" s="218"/>
      <c r="N574" s="219"/>
      <c r="O574" s="219"/>
      <c r="P574" s="219"/>
      <c r="Q574" s="219"/>
      <c r="R574" s="219"/>
      <c r="S574" s="219"/>
      <c r="T574" s="220"/>
      <c r="AT574" s="221" t="s">
        <v>169</v>
      </c>
      <c r="AU574" s="221" t="s">
        <v>86</v>
      </c>
      <c r="AV574" s="13" t="s">
        <v>84</v>
      </c>
      <c r="AW574" s="13" t="s">
        <v>33</v>
      </c>
      <c r="AX574" s="13" t="s">
        <v>76</v>
      </c>
      <c r="AY574" s="221" t="s">
        <v>160</v>
      </c>
    </row>
    <row r="575" spans="1:65" s="14" customFormat="1" ht="11.25">
      <c r="B575" s="222"/>
      <c r="C575" s="223"/>
      <c r="D575" s="207" t="s">
        <v>169</v>
      </c>
      <c r="E575" s="224" t="s">
        <v>1</v>
      </c>
      <c r="F575" s="225" t="s">
        <v>321</v>
      </c>
      <c r="G575" s="223"/>
      <c r="H575" s="226">
        <v>4</v>
      </c>
      <c r="I575" s="227"/>
      <c r="J575" s="223"/>
      <c r="K575" s="223"/>
      <c r="L575" s="228"/>
      <c r="M575" s="229"/>
      <c r="N575" s="230"/>
      <c r="O575" s="230"/>
      <c r="P575" s="230"/>
      <c r="Q575" s="230"/>
      <c r="R575" s="230"/>
      <c r="S575" s="230"/>
      <c r="T575" s="231"/>
      <c r="AT575" s="232" t="s">
        <v>169</v>
      </c>
      <c r="AU575" s="232" t="s">
        <v>86</v>
      </c>
      <c r="AV575" s="14" t="s">
        <v>86</v>
      </c>
      <c r="AW575" s="14" t="s">
        <v>33</v>
      </c>
      <c r="AX575" s="14" t="s">
        <v>76</v>
      </c>
      <c r="AY575" s="232" t="s">
        <v>160</v>
      </c>
    </row>
    <row r="576" spans="1:65" s="15" customFormat="1" ht="11.25">
      <c r="B576" s="233"/>
      <c r="C576" s="234"/>
      <c r="D576" s="207" t="s">
        <v>169</v>
      </c>
      <c r="E576" s="235" t="s">
        <v>1</v>
      </c>
      <c r="F576" s="236" t="s">
        <v>172</v>
      </c>
      <c r="G576" s="234"/>
      <c r="H576" s="237">
        <v>4</v>
      </c>
      <c r="I576" s="238"/>
      <c r="J576" s="234"/>
      <c r="K576" s="234"/>
      <c r="L576" s="239"/>
      <c r="M576" s="240"/>
      <c r="N576" s="241"/>
      <c r="O576" s="241"/>
      <c r="P576" s="241"/>
      <c r="Q576" s="241"/>
      <c r="R576" s="241"/>
      <c r="S576" s="241"/>
      <c r="T576" s="242"/>
      <c r="AT576" s="243" t="s">
        <v>169</v>
      </c>
      <c r="AU576" s="243" t="s">
        <v>86</v>
      </c>
      <c r="AV576" s="15" t="s">
        <v>166</v>
      </c>
      <c r="AW576" s="15" t="s">
        <v>33</v>
      </c>
      <c r="AX576" s="15" t="s">
        <v>84</v>
      </c>
      <c r="AY576" s="243" t="s">
        <v>160</v>
      </c>
    </row>
    <row r="577" spans="1:65" s="2" customFormat="1" ht="24.2" customHeight="1">
      <c r="A577" s="35"/>
      <c r="B577" s="36"/>
      <c r="C577" s="193" t="s">
        <v>403</v>
      </c>
      <c r="D577" s="193" t="s">
        <v>162</v>
      </c>
      <c r="E577" s="194" t="s">
        <v>642</v>
      </c>
      <c r="F577" s="195" t="s">
        <v>643</v>
      </c>
      <c r="G577" s="196" t="s">
        <v>165</v>
      </c>
      <c r="H577" s="197">
        <v>6.0910000000000002</v>
      </c>
      <c r="I577" s="198"/>
      <c r="J577" s="199">
        <f>ROUND(I577*H577,2)</f>
        <v>0</v>
      </c>
      <c r="K577" s="200"/>
      <c r="L577" s="40"/>
      <c r="M577" s="201" t="s">
        <v>1</v>
      </c>
      <c r="N577" s="202" t="s">
        <v>41</v>
      </c>
      <c r="O577" s="72"/>
      <c r="P577" s="203">
        <f>O577*H577</f>
        <v>0</v>
      </c>
      <c r="Q577" s="203">
        <v>0</v>
      </c>
      <c r="R577" s="203">
        <f>Q577*H577</f>
        <v>0</v>
      </c>
      <c r="S577" s="203">
        <v>0</v>
      </c>
      <c r="T577" s="204">
        <f>S577*H577</f>
        <v>0</v>
      </c>
      <c r="U577" s="35"/>
      <c r="V577" s="35"/>
      <c r="W577" s="35"/>
      <c r="X577" s="35"/>
      <c r="Y577" s="35"/>
      <c r="Z577" s="35"/>
      <c r="AA577" s="35"/>
      <c r="AB577" s="35"/>
      <c r="AC577" s="35"/>
      <c r="AD577" s="35"/>
      <c r="AE577" s="35"/>
      <c r="AR577" s="205" t="s">
        <v>166</v>
      </c>
      <c r="AT577" s="205" t="s">
        <v>162</v>
      </c>
      <c r="AU577" s="205" t="s">
        <v>86</v>
      </c>
      <c r="AY577" s="18" t="s">
        <v>160</v>
      </c>
      <c r="BE577" s="206">
        <f>IF(N577="základní",J577,0)</f>
        <v>0</v>
      </c>
      <c r="BF577" s="206">
        <f>IF(N577="snížená",J577,0)</f>
        <v>0</v>
      </c>
      <c r="BG577" s="206">
        <f>IF(N577="zákl. přenesená",J577,0)</f>
        <v>0</v>
      </c>
      <c r="BH577" s="206">
        <f>IF(N577="sníž. přenesená",J577,0)</f>
        <v>0</v>
      </c>
      <c r="BI577" s="206">
        <f>IF(N577="nulová",J577,0)</f>
        <v>0</v>
      </c>
      <c r="BJ577" s="18" t="s">
        <v>84</v>
      </c>
      <c r="BK577" s="206">
        <f>ROUND(I577*H577,2)</f>
        <v>0</v>
      </c>
      <c r="BL577" s="18" t="s">
        <v>166</v>
      </c>
      <c r="BM577" s="205" t="s">
        <v>644</v>
      </c>
    </row>
    <row r="578" spans="1:65" s="2" customFormat="1" ht="19.5">
      <c r="A578" s="35"/>
      <c r="B578" s="36"/>
      <c r="C578" s="37"/>
      <c r="D578" s="207" t="s">
        <v>167</v>
      </c>
      <c r="E578" s="37"/>
      <c r="F578" s="208" t="s">
        <v>645</v>
      </c>
      <c r="G578" s="37"/>
      <c r="H578" s="37"/>
      <c r="I578" s="209"/>
      <c r="J578" s="37"/>
      <c r="K578" s="37"/>
      <c r="L578" s="40"/>
      <c r="M578" s="210"/>
      <c r="N578" s="211"/>
      <c r="O578" s="72"/>
      <c r="P578" s="72"/>
      <c r="Q578" s="72"/>
      <c r="R578" s="72"/>
      <c r="S578" s="72"/>
      <c r="T578" s="73"/>
      <c r="U578" s="35"/>
      <c r="V578" s="35"/>
      <c r="W578" s="35"/>
      <c r="X578" s="35"/>
      <c r="Y578" s="35"/>
      <c r="Z578" s="35"/>
      <c r="AA578" s="35"/>
      <c r="AB578" s="35"/>
      <c r="AC578" s="35"/>
      <c r="AD578" s="35"/>
      <c r="AE578" s="35"/>
      <c r="AT578" s="18" t="s">
        <v>167</v>
      </c>
      <c r="AU578" s="18" t="s">
        <v>86</v>
      </c>
    </row>
    <row r="579" spans="1:65" s="13" customFormat="1" ht="11.25">
      <c r="B579" s="212"/>
      <c r="C579" s="213"/>
      <c r="D579" s="207" t="s">
        <v>169</v>
      </c>
      <c r="E579" s="214" t="s">
        <v>1</v>
      </c>
      <c r="F579" s="215" t="s">
        <v>646</v>
      </c>
      <c r="G579" s="213"/>
      <c r="H579" s="214" t="s">
        <v>1</v>
      </c>
      <c r="I579" s="216"/>
      <c r="J579" s="213"/>
      <c r="K579" s="213"/>
      <c r="L579" s="217"/>
      <c r="M579" s="218"/>
      <c r="N579" s="219"/>
      <c r="O579" s="219"/>
      <c r="P579" s="219"/>
      <c r="Q579" s="219"/>
      <c r="R579" s="219"/>
      <c r="S579" s="219"/>
      <c r="T579" s="220"/>
      <c r="AT579" s="221" t="s">
        <v>169</v>
      </c>
      <c r="AU579" s="221" t="s">
        <v>86</v>
      </c>
      <c r="AV579" s="13" t="s">
        <v>84</v>
      </c>
      <c r="AW579" s="13" t="s">
        <v>33</v>
      </c>
      <c r="AX579" s="13" t="s">
        <v>76</v>
      </c>
      <c r="AY579" s="221" t="s">
        <v>160</v>
      </c>
    </row>
    <row r="580" spans="1:65" s="14" customFormat="1" ht="11.25">
      <c r="B580" s="222"/>
      <c r="C580" s="223"/>
      <c r="D580" s="207" t="s">
        <v>169</v>
      </c>
      <c r="E580" s="224" t="s">
        <v>1</v>
      </c>
      <c r="F580" s="225" t="s">
        <v>647</v>
      </c>
      <c r="G580" s="223"/>
      <c r="H580" s="226">
        <v>6.0910000000000002</v>
      </c>
      <c r="I580" s="227"/>
      <c r="J580" s="223"/>
      <c r="K580" s="223"/>
      <c r="L580" s="228"/>
      <c r="M580" s="229"/>
      <c r="N580" s="230"/>
      <c r="O580" s="230"/>
      <c r="P580" s="230"/>
      <c r="Q580" s="230"/>
      <c r="R580" s="230"/>
      <c r="S580" s="230"/>
      <c r="T580" s="231"/>
      <c r="AT580" s="232" t="s">
        <v>169</v>
      </c>
      <c r="AU580" s="232" t="s">
        <v>86</v>
      </c>
      <c r="AV580" s="14" t="s">
        <v>86</v>
      </c>
      <c r="AW580" s="14" t="s">
        <v>33</v>
      </c>
      <c r="AX580" s="14" t="s">
        <v>76</v>
      </c>
      <c r="AY580" s="232" t="s">
        <v>160</v>
      </c>
    </row>
    <row r="581" spans="1:65" s="15" customFormat="1" ht="11.25">
      <c r="B581" s="233"/>
      <c r="C581" s="234"/>
      <c r="D581" s="207" t="s">
        <v>169</v>
      </c>
      <c r="E581" s="235" t="s">
        <v>1</v>
      </c>
      <c r="F581" s="236" t="s">
        <v>172</v>
      </c>
      <c r="G581" s="234"/>
      <c r="H581" s="237">
        <v>6.0910000000000002</v>
      </c>
      <c r="I581" s="238"/>
      <c r="J581" s="234"/>
      <c r="K581" s="234"/>
      <c r="L581" s="239"/>
      <c r="M581" s="240"/>
      <c r="N581" s="241"/>
      <c r="O581" s="241"/>
      <c r="P581" s="241"/>
      <c r="Q581" s="241"/>
      <c r="R581" s="241"/>
      <c r="S581" s="241"/>
      <c r="T581" s="242"/>
      <c r="AT581" s="243" t="s">
        <v>169</v>
      </c>
      <c r="AU581" s="243" t="s">
        <v>86</v>
      </c>
      <c r="AV581" s="15" t="s">
        <v>166</v>
      </c>
      <c r="AW581" s="15" t="s">
        <v>33</v>
      </c>
      <c r="AX581" s="15" t="s">
        <v>84</v>
      </c>
      <c r="AY581" s="243" t="s">
        <v>160</v>
      </c>
    </row>
    <row r="582" spans="1:65" s="2" customFormat="1" ht="24.2" customHeight="1">
      <c r="A582" s="35"/>
      <c r="B582" s="36"/>
      <c r="C582" s="193" t="s">
        <v>648</v>
      </c>
      <c r="D582" s="193" t="s">
        <v>162</v>
      </c>
      <c r="E582" s="194" t="s">
        <v>649</v>
      </c>
      <c r="F582" s="195" t="s">
        <v>650</v>
      </c>
      <c r="G582" s="196" t="s">
        <v>312</v>
      </c>
      <c r="H582" s="197">
        <v>1</v>
      </c>
      <c r="I582" s="198"/>
      <c r="J582" s="199">
        <f>ROUND(I582*H582,2)</f>
        <v>0</v>
      </c>
      <c r="K582" s="200"/>
      <c r="L582" s="40"/>
      <c r="M582" s="201" t="s">
        <v>1</v>
      </c>
      <c r="N582" s="202" t="s">
        <v>41</v>
      </c>
      <c r="O582" s="72"/>
      <c r="P582" s="203">
        <f>O582*H582</f>
        <v>0</v>
      </c>
      <c r="Q582" s="203">
        <v>0</v>
      </c>
      <c r="R582" s="203">
        <f>Q582*H582</f>
        <v>0</v>
      </c>
      <c r="S582" s="203">
        <v>0</v>
      </c>
      <c r="T582" s="204">
        <f>S582*H582</f>
        <v>0</v>
      </c>
      <c r="U582" s="35"/>
      <c r="V582" s="35"/>
      <c r="W582" s="35"/>
      <c r="X582" s="35"/>
      <c r="Y582" s="35"/>
      <c r="Z582" s="35"/>
      <c r="AA582" s="35"/>
      <c r="AB582" s="35"/>
      <c r="AC582" s="35"/>
      <c r="AD582" s="35"/>
      <c r="AE582" s="35"/>
      <c r="AR582" s="205" t="s">
        <v>166</v>
      </c>
      <c r="AT582" s="205" t="s">
        <v>162</v>
      </c>
      <c r="AU582" s="205" t="s">
        <v>86</v>
      </c>
      <c r="AY582" s="18" t="s">
        <v>160</v>
      </c>
      <c r="BE582" s="206">
        <f>IF(N582="základní",J582,0)</f>
        <v>0</v>
      </c>
      <c r="BF582" s="206">
        <f>IF(N582="snížená",J582,0)</f>
        <v>0</v>
      </c>
      <c r="BG582" s="206">
        <f>IF(N582="zákl. přenesená",J582,0)</f>
        <v>0</v>
      </c>
      <c r="BH582" s="206">
        <f>IF(N582="sníž. přenesená",J582,0)</f>
        <v>0</v>
      </c>
      <c r="BI582" s="206">
        <f>IF(N582="nulová",J582,0)</f>
        <v>0</v>
      </c>
      <c r="BJ582" s="18" t="s">
        <v>84</v>
      </c>
      <c r="BK582" s="206">
        <f>ROUND(I582*H582,2)</f>
        <v>0</v>
      </c>
      <c r="BL582" s="18" t="s">
        <v>166</v>
      </c>
      <c r="BM582" s="205" t="s">
        <v>651</v>
      </c>
    </row>
    <row r="583" spans="1:65" s="2" customFormat="1" ht="19.5">
      <c r="A583" s="35"/>
      <c r="B583" s="36"/>
      <c r="C583" s="37"/>
      <c r="D583" s="207" t="s">
        <v>167</v>
      </c>
      <c r="E583" s="37"/>
      <c r="F583" s="208" t="s">
        <v>652</v>
      </c>
      <c r="G583" s="37"/>
      <c r="H583" s="37"/>
      <c r="I583" s="209"/>
      <c r="J583" s="37"/>
      <c r="K583" s="37"/>
      <c r="L583" s="40"/>
      <c r="M583" s="210"/>
      <c r="N583" s="211"/>
      <c r="O583" s="72"/>
      <c r="P583" s="72"/>
      <c r="Q583" s="72"/>
      <c r="R583" s="72"/>
      <c r="S583" s="72"/>
      <c r="T583" s="73"/>
      <c r="U583" s="35"/>
      <c r="V583" s="35"/>
      <c r="W583" s="35"/>
      <c r="X583" s="35"/>
      <c r="Y583" s="35"/>
      <c r="Z583" s="35"/>
      <c r="AA583" s="35"/>
      <c r="AB583" s="35"/>
      <c r="AC583" s="35"/>
      <c r="AD583" s="35"/>
      <c r="AE583" s="35"/>
      <c r="AT583" s="18" t="s">
        <v>167</v>
      </c>
      <c r="AU583" s="18" t="s">
        <v>86</v>
      </c>
    </row>
    <row r="584" spans="1:65" s="13" customFormat="1" ht="11.25">
      <c r="B584" s="212"/>
      <c r="C584" s="213"/>
      <c r="D584" s="207" t="s">
        <v>169</v>
      </c>
      <c r="E584" s="214" t="s">
        <v>1</v>
      </c>
      <c r="F584" s="215" t="s">
        <v>635</v>
      </c>
      <c r="G584" s="213"/>
      <c r="H584" s="214" t="s">
        <v>1</v>
      </c>
      <c r="I584" s="216"/>
      <c r="J584" s="213"/>
      <c r="K584" s="213"/>
      <c r="L584" s="217"/>
      <c r="M584" s="218"/>
      <c r="N584" s="219"/>
      <c r="O584" s="219"/>
      <c r="P584" s="219"/>
      <c r="Q584" s="219"/>
      <c r="R584" s="219"/>
      <c r="S584" s="219"/>
      <c r="T584" s="220"/>
      <c r="AT584" s="221" t="s">
        <v>169</v>
      </c>
      <c r="AU584" s="221" t="s">
        <v>86</v>
      </c>
      <c r="AV584" s="13" t="s">
        <v>84</v>
      </c>
      <c r="AW584" s="13" t="s">
        <v>33</v>
      </c>
      <c r="AX584" s="13" t="s">
        <v>76</v>
      </c>
      <c r="AY584" s="221" t="s">
        <v>160</v>
      </c>
    </row>
    <row r="585" spans="1:65" s="14" customFormat="1" ht="11.25">
      <c r="B585" s="222"/>
      <c r="C585" s="223"/>
      <c r="D585" s="207" t="s">
        <v>169</v>
      </c>
      <c r="E585" s="224" t="s">
        <v>1</v>
      </c>
      <c r="F585" s="225" t="s">
        <v>84</v>
      </c>
      <c r="G585" s="223"/>
      <c r="H585" s="226">
        <v>1</v>
      </c>
      <c r="I585" s="227"/>
      <c r="J585" s="223"/>
      <c r="K585" s="223"/>
      <c r="L585" s="228"/>
      <c r="M585" s="229"/>
      <c r="N585" s="230"/>
      <c r="O585" s="230"/>
      <c r="P585" s="230"/>
      <c r="Q585" s="230"/>
      <c r="R585" s="230"/>
      <c r="S585" s="230"/>
      <c r="T585" s="231"/>
      <c r="AT585" s="232" t="s">
        <v>169</v>
      </c>
      <c r="AU585" s="232" t="s">
        <v>86</v>
      </c>
      <c r="AV585" s="14" t="s">
        <v>86</v>
      </c>
      <c r="AW585" s="14" t="s">
        <v>33</v>
      </c>
      <c r="AX585" s="14" t="s">
        <v>76</v>
      </c>
      <c r="AY585" s="232" t="s">
        <v>160</v>
      </c>
    </row>
    <row r="586" spans="1:65" s="15" customFormat="1" ht="11.25">
      <c r="B586" s="233"/>
      <c r="C586" s="234"/>
      <c r="D586" s="207" t="s">
        <v>169</v>
      </c>
      <c r="E586" s="235" t="s">
        <v>1</v>
      </c>
      <c r="F586" s="236" t="s">
        <v>172</v>
      </c>
      <c r="G586" s="234"/>
      <c r="H586" s="237">
        <v>1</v>
      </c>
      <c r="I586" s="238"/>
      <c r="J586" s="234"/>
      <c r="K586" s="234"/>
      <c r="L586" s="239"/>
      <c r="M586" s="240"/>
      <c r="N586" s="241"/>
      <c r="O586" s="241"/>
      <c r="P586" s="241"/>
      <c r="Q586" s="241"/>
      <c r="R586" s="241"/>
      <c r="S586" s="241"/>
      <c r="T586" s="242"/>
      <c r="AT586" s="243" t="s">
        <v>169</v>
      </c>
      <c r="AU586" s="243" t="s">
        <v>86</v>
      </c>
      <c r="AV586" s="15" t="s">
        <v>166</v>
      </c>
      <c r="AW586" s="15" t="s">
        <v>33</v>
      </c>
      <c r="AX586" s="15" t="s">
        <v>84</v>
      </c>
      <c r="AY586" s="243" t="s">
        <v>160</v>
      </c>
    </row>
    <row r="587" spans="1:65" s="2" customFormat="1" ht="16.5" customHeight="1">
      <c r="A587" s="35"/>
      <c r="B587" s="36"/>
      <c r="C587" s="193" t="s">
        <v>409</v>
      </c>
      <c r="D587" s="193" t="s">
        <v>162</v>
      </c>
      <c r="E587" s="194" t="s">
        <v>653</v>
      </c>
      <c r="F587" s="195" t="s">
        <v>654</v>
      </c>
      <c r="G587" s="196" t="s">
        <v>181</v>
      </c>
      <c r="H587" s="197">
        <v>3.4</v>
      </c>
      <c r="I587" s="198"/>
      <c r="J587" s="199">
        <f>ROUND(I587*H587,2)</f>
        <v>0</v>
      </c>
      <c r="K587" s="200"/>
      <c r="L587" s="40"/>
      <c r="M587" s="201" t="s">
        <v>1</v>
      </c>
      <c r="N587" s="202" t="s">
        <v>41</v>
      </c>
      <c r="O587" s="72"/>
      <c r="P587" s="203">
        <f>O587*H587</f>
        <v>0</v>
      </c>
      <c r="Q587" s="203">
        <v>0</v>
      </c>
      <c r="R587" s="203">
        <f>Q587*H587</f>
        <v>0</v>
      </c>
      <c r="S587" s="203">
        <v>0</v>
      </c>
      <c r="T587" s="204">
        <f>S587*H587</f>
        <v>0</v>
      </c>
      <c r="U587" s="35"/>
      <c r="V587" s="35"/>
      <c r="W587" s="35"/>
      <c r="X587" s="35"/>
      <c r="Y587" s="35"/>
      <c r="Z587" s="35"/>
      <c r="AA587" s="35"/>
      <c r="AB587" s="35"/>
      <c r="AC587" s="35"/>
      <c r="AD587" s="35"/>
      <c r="AE587" s="35"/>
      <c r="AR587" s="205" t="s">
        <v>166</v>
      </c>
      <c r="AT587" s="205" t="s">
        <v>162</v>
      </c>
      <c r="AU587" s="205" t="s">
        <v>86</v>
      </c>
      <c r="AY587" s="18" t="s">
        <v>160</v>
      </c>
      <c r="BE587" s="206">
        <f>IF(N587="základní",J587,0)</f>
        <v>0</v>
      </c>
      <c r="BF587" s="206">
        <f>IF(N587="snížená",J587,0)</f>
        <v>0</v>
      </c>
      <c r="BG587" s="206">
        <f>IF(N587="zákl. přenesená",J587,0)</f>
        <v>0</v>
      </c>
      <c r="BH587" s="206">
        <f>IF(N587="sníž. přenesená",J587,0)</f>
        <v>0</v>
      </c>
      <c r="BI587" s="206">
        <f>IF(N587="nulová",J587,0)</f>
        <v>0</v>
      </c>
      <c r="BJ587" s="18" t="s">
        <v>84</v>
      </c>
      <c r="BK587" s="206">
        <f>ROUND(I587*H587,2)</f>
        <v>0</v>
      </c>
      <c r="BL587" s="18" t="s">
        <v>166</v>
      </c>
      <c r="BM587" s="205" t="s">
        <v>655</v>
      </c>
    </row>
    <row r="588" spans="1:65" s="2" customFormat="1" ht="11.25">
      <c r="A588" s="35"/>
      <c r="B588" s="36"/>
      <c r="C588" s="37"/>
      <c r="D588" s="207" t="s">
        <v>167</v>
      </c>
      <c r="E588" s="37"/>
      <c r="F588" s="208" t="s">
        <v>656</v>
      </c>
      <c r="G588" s="37"/>
      <c r="H588" s="37"/>
      <c r="I588" s="209"/>
      <c r="J588" s="37"/>
      <c r="K588" s="37"/>
      <c r="L588" s="40"/>
      <c r="M588" s="210"/>
      <c r="N588" s="211"/>
      <c r="O588" s="72"/>
      <c r="P588" s="72"/>
      <c r="Q588" s="72"/>
      <c r="R588" s="72"/>
      <c r="S588" s="72"/>
      <c r="T588" s="73"/>
      <c r="U588" s="35"/>
      <c r="V588" s="35"/>
      <c r="W588" s="35"/>
      <c r="X588" s="35"/>
      <c r="Y588" s="35"/>
      <c r="Z588" s="35"/>
      <c r="AA588" s="35"/>
      <c r="AB588" s="35"/>
      <c r="AC588" s="35"/>
      <c r="AD588" s="35"/>
      <c r="AE588" s="35"/>
      <c r="AT588" s="18" t="s">
        <v>167</v>
      </c>
      <c r="AU588" s="18" t="s">
        <v>86</v>
      </c>
    </row>
    <row r="589" spans="1:65" s="13" customFormat="1" ht="11.25">
      <c r="B589" s="212"/>
      <c r="C589" s="213"/>
      <c r="D589" s="207" t="s">
        <v>169</v>
      </c>
      <c r="E589" s="214" t="s">
        <v>1</v>
      </c>
      <c r="F589" s="215" t="s">
        <v>657</v>
      </c>
      <c r="G589" s="213"/>
      <c r="H589" s="214" t="s">
        <v>1</v>
      </c>
      <c r="I589" s="216"/>
      <c r="J589" s="213"/>
      <c r="K589" s="213"/>
      <c r="L589" s="217"/>
      <c r="M589" s="218"/>
      <c r="N589" s="219"/>
      <c r="O589" s="219"/>
      <c r="P589" s="219"/>
      <c r="Q589" s="219"/>
      <c r="R589" s="219"/>
      <c r="S589" s="219"/>
      <c r="T589" s="220"/>
      <c r="AT589" s="221" t="s">
        <v>169</v>
      </c>
      <c r="AU589" s="221" t="s">
        <v>86</v>
      </c>
      <c r="AV589" s="13" t="s">
        <v>84</v>
      </c>
      <c r="AW589" s="13" t="s">
        <v>33</v>
      </c>
      <c r="AX589" s="13" t="s">
        <v>76</v>
      </c>
      <c r="AY589" s="221" t="s">
        <v>160</v>
      </c>
    </row>
    <row r="590" spans="1:65" s="14" customFormat="1" ht="11.25">
      <c r="B590" s="222"/>
      <c r="C590" s="223"/>
      <c r="D590" s="207" t="s">
        <v>169</v>
      </c>
      <c r="E590" s="224" t="s">
        <v>1</v>
      </c>
      <c r="F590" s="225" t="s">
        <v>658</v>
      </c>
      <c r="G590" s="223"/>
      <c r="H590" s="226">
        <v>0.7</v>
      </c>
      <c r="I590" s="227"/>
      <c r="J590" s="223"/>
      <c r="K590" s="223"/>
      <c r="L590" s="228"/>
      <c r="M590" s="229"/>
      <c r="N590" s="230"/>
      <c r="O590" s="230"/>
      <c r="P590" s="230"/>
      <c r="Q590" s="230"/>
      <c r="R590" s="230"/>
      <c r="S590" s="230"/>
      <c r="T590" s="231"/>
      <c r="AT590" s="232" t="s">
        <v>169</v>
      </c>
      <c r="AU590" s="232" t="s">
        <v>86</v>
      </c>
      <c r="AV590" s="14" t="s">
        <v>86</v>
      </c>
      <c r="AW590" s="14" t="s">
        <v>33</v>
      </c>
      <c r="AX590" s="14" t="s">
        <v>76</v>
      </c>
      <c r="AY590" s="232" t="s">
        <v>160</v>
      </c>
    </row>
    <row r="591" spans="1:65" s="13" customFormat="1" ht="11.25">
      <c r="B591" s="212"/>
      <c r="C591" s="213"/>
      <c r="D591" s="207" t="s">
        <v>169</v>
      </c>
      <c r="E591" s="214" t="s">
        <v>1</v>
      </c>
      <c r="F591" s="215" t="s">
        <v>196</v>
      </c>
      <c r="G591" s="213"/>
      <c r="H591" s="214" t="s">
        <v>1</v>
      </c>
      <c r="I591" s="216"/>
      <c r="J591" s="213"/>
      <c r="K591" s="213"/>
      <c r="L591" s="217"/>
      <c r="M591" s="218"/>
      <c r="N591" s="219"/>
      <c r="O591" s="219"/>
      <c r="P591" s="219"/>
      <c r="Q591" s="219"/>
      <c r="R591" s="219"/>
      <c r="S591" s="219"/>
      <c r="T591" s="220"/>
      <c r="AT591" s="221" t="s">
        <v>169</v>
      </c>
      <c r="AU591" s="221" t="s">
        <v>86</v>
      </c>
      <c r="AV591" s="13" t="s">
        <v>84</v>
      </c>
      <c r="AW591" s="13" t="s">
        <v>33</v>
      </c>
      <c r="AX591" s="13" t="s">
        <v>76</v>
      </c>
      <c r="AY591" s="221" t="s">
        <v>160</v>
      </c>
    </row>
    <row r="592" spans="1:65" s="14" customFormat="1" ht="11.25">
      <c r="B592" s="222"/>
      <c r="C592" s="223"/>
      <c r="D592" s="207" t="s">
        <v>169</v>
      </c>
      <c r="E592" s="224" t="s">
        <v>1</v>
      </c>
      <c r="F592" s="225" t="s">
        <v>659</v>
      </c>
      <c r="G592" s="223"/>
      <c r="H592" s="226">
        <v>2.7</v>
      </c>
      <c r="I592" s="227"/>
      <c r="J592" s="223"/>
      <c r="K592" s="223"/>
      <c r="L592" s="228"/>
      <c r="M592" s="229"/>
      <c r="N592" s="230"/>
      <c r="O592" s="230"/>
      <c r="P592" s="230"/>
      <c r="Q592" s="230"/>
      <c r="R592" s="230"/>
      <c r="S592" s="230"/>
      <c r="T592" s="231"/>
      <c r="AT592" s="232" t="s">
        <v>169</v>
      </c>
      <c r="AU592" s="232" t="s">
        <v>86</v>
      </c>
      <c r="AV592" s="14" t="s">
        <v>86</v>
      </c>
      <c r="AW592" s="14" t="s">
        <v>33</v>
      </c>
      <c r="AX592" s="14" t="s">
        <v>76</v>
      </c>
      <c r="AY592" s="232" t="s">
        <v>160</v>
      </c>
    </row>
    <row r="593" spans="1:65" s="15" customFormat="1" ht="11.25">
      <c r="B593" s="233"/>
      <c r="C593" s="234"/>
      <c r="D593" s="207" t="s">
        <v>169</v>
      </c>
      <c r="E593" s="235" t="s">
        <v>1</v>
      </c>
      <c r="F593" s="236" t="s">
        <v>172</v>
      </c>
      <c r="G593" s="234"/>
      <c r="H593" s="237">
        <v>3.4</v>
      </c>
      <c r="I593" s="238"/>
      <c r="J593" s="234"/>
      <c r="K593" s="234"/>
      <c r="L593" s="239"/>
      <c r="M593" s="240"/>
      <c r="N593" s="241"/>
      <c r="O593" s="241"/>
      <c r="P593" s="241"/>
      <c r="Q593" s="241"/>
      <c r="R593" s="241"/>
      <c r="S593" s="241"/>
      <c r="T593" s="242"/>
      <c r="AT593" s="243" t="s">
        <v>169</v>
      </c>
      <c r="AU593" s="243" t="s">
        <v>86</v>
      </c>
      <c r="AV593" s="15" t="s">
        <v>166</v>
      </c>
      <c r="AW593" s="15" t="s">
        <v>33</v>
      </c>
      <c r="AX593" s="15" t="s">
        <v>84</v>
      </c>
      <c r="AY593" s="243" t="s">
        <v>160</v>
      </c>
    </row>
    <row r="594" spans="1:65" s="12" customFormat="1" ht="22.9" customHeight="1">
      <c r="B594" s="177"/>
      <c r="C594" s="178"/>
      <c r="D594" s="179" t="s">
        <v>75</v>
      </c>
      <c r="E594" s="191" t="s">
        <v>166</v>
      </c>
      <c r="F594" s="191" t="s">
        <v>660</v>
      </c>
      <c r="G594" s="178"/>
      <c r="H594" s="178"/>
      <c r="I594" s="181"/>
      <c r="J594" s="192">
        <f>BK594</f>
        <v>0</v>
      </c>
      <c r="K594" s="178"/>
      <c r="L594" s="183"/>
      <c r="M594" s="184"/>
      <c r="N594" s="185"/>
      <c r="O594" s="185"/>
      <c r="P594" s="186">
        <f>SUM(P595:P675)</f>
        <v>0</v>
      </c>
      <c r="Q594" s="185"/>
      <c r="R594" s="186">
        <f>SUM(R595:R675)</f>
        <v>0</v>
      </c>
      <c r="S594" s="185"/>
      <c r="T594" s="187">
        <f>SUM(T595:T675)</f>
        <v>0</v>
      </c>
      <c r="AR594" s="188" t="s">
        <v>84</v>
      </c>
      <c r="AT594" s="189" t="s">
        <v>75</v>
      </c>
      <c r="AU594" s="189" t="s">
        <v>84</v>
      </c>
      <c r="AY594" s="188" t="s">
        <v>160</v>
      </c>
      <c r="BK594" s="190">
        <f>SUM(BK595:BK675)</f>
        <v>0</v>
      </c>
    </row>
    <row r="595" spans="1:65" s="2" customFormat="1" ht="37.9" customHeight="1">
      <c r="A595" s="35"/>
      <c r="B595" s="36"/>
      <c r="C595" s="193" t="s">
        <v>661</v>
      </c>
      <c r="D595" s="193" t="s">
        <v>162</v>
      </c>
      <c r="E595" s="194" t="s">
        <v>662</v>
      </c>
      <c r="F595" s="195" t="s">
        <v>663</v>
      </c>
      <c r="G595" s="196" t="s">
        <v>165</v>
      </c>
      <c r="H595" s="197">
        <v>93.45</v>
      </c>
      <c r="I595" s="198"/>
      <c r="J595" s="199">
        <f>ROUND(I595*H595,2)</f>
        <v>0</v>
      </c>
      <c r="K595" s="200"/>
      <c r="L595" s="40"/>
      <c r="M595" s="201" t="s">
        <v>1</v>
      </c>
      <c r="N595" s="202" t="s">
        <v>41</v>
      </c>
      <c r="O595" s="72"/>
      <c r="P595" s="203">
        <f>O595*H595</f>
        <v>0</v>
      </c>
      <c r="Q595" s="203">
        <v>0</v>
      </c>
      <c r="R595" s="203">
        <f>Q595*H595</f>
        <v>0</v>
      </c>
      <c r="S595" s="203">
        <v>0</v>
      </c>
      <c r="T595" s="204">
        <f>S595*H595</f>
        <v>0</v>
      </c>
      <c r="U595" s="35"/>
      <c r="V595" s="35"/>
      <c r="W595" s="35"/>
      <c r="X595" s="35"/>
      <c r="Y595" s="35"/>
      <c r="Z595" s="35"/>
      <c r="AA595" s="35"/>
      <c r="AB595" s="35"/>
      <c r="AC595" s="35"/>
      <c r="AD595" s="35"/>
      <c r="AE595" s="35"/>
      <c r="AR595" s="205" t="s">
        <v>166</v>
      </c>
      <c r="AT595" s="205" t="s">
        <v>162</v>
      </c>
      <c r="AU595" s="205" t="s">
        <v>86</v>
      </c>
      <c r="AY595" s="18" t="s">
        <v>160</v>
      </c>
      <c r="BE595" s="206">
        <f>IF(N595="základní",J595,0)</f>
        <v>0</v>
      </c>
      <c r="BF595" s="206">
        <f>IF(N595="snížená",J595,0)</f>
        <v>0</v>
      </c>
      <c r="BG595" s="206">
        <f>IF(N595="zákl. přenesená",J595,0)</f>
        <v>0</v>
      </c>
      <c r="BH595" s="206">
        <f>IF(N595="sníž. přenesená",J595,0)</f>
        <v>0</v>
      </c>
      <c r="BI595" s="206">
        <f>IF(N595="nulová",J595,0)</f>
        <v>0</v>
      </c>
      <c r="BJ595" s="18" t="s">
        <v>84</v>
      </c>
      <c r="BK595" s="206">
        <f>ROUND(I595*H595,2)</f>
        <v>0</v>
      </c>
      <c r="BL595" s="18" t="s">
        <v>166</v>
      </c>
      <c r="BM595" s="205" t="s">
        <v>664</v>
      </c>
    </row>
    <row r="596" spans="1:65" s="2" customFormat="1" ht="48.75">
      <c r="A596" s="35"/>
      <c r="B596" s="36"/>
      <c r="C596" s="37"/>
      <c r="D596" s="207" t="s">
        <v>167</v>
      </c>
      <c r="E596" s="37"/>
      <c r="F596" s="208" t="s">
        <v>665</v>
      </c>
      <c r="G596" s="37"/>
      <c r="H596" s="37"/>
      <c r="I596" s="209"/>
      <c r="J596" s="37"/>
      <c r="K596" s="37"/>
      <c r="L596" s="40"/>
      <c r="M596" s="210"/>
      <c r="N596" s="211"/>
      <c r="O596" s="72"/>
      <c r="P596" s="72"/>
      <c r="Q596" s="72"/>
      <c r="R596" s="72"/>
      <c r="S596" s="72"/>
      <c r="T596" s="73"/>
      <c r="U596" s="35"/>
      <c r="V596" s="35"/>
      <c r="W596" s="35"/>
      <c r="X596" s="35"/>
      <c r="Y596" s="35"/>
      <c r="Z596" s="35"/>
      <c r="AA596" s="35"/>
      <c r="AB596" s="35"/>
      <c r="AC596" s="35"/>
      <c r="AD596" s="35"/>
      <c r="AE596" s="35"/>
      <c r="AT596" s="18" t="s">
        <v>167</v>
      </c>
      <c r="AU596" s="18" t="s">
        <v>86</v>
      </c>
    </row>
    <row r="597" spans="1:65" s="13" customFormat="1" ht="11.25">
      <c r="B597" s="212"/>
      <c r="C597" s="213"/>
      <c r="D597" s="207" t="s">
        <v>169</v>
      </c>
      <c r="E597" s="214" t="s">
        <v>1</v>
      </c>
      <c r="F597" s="215" t="s">
        <v>666</v>
      </c>
      <c r="G597" s="213"/>
      <c r="H597" s="214" t="s">
        <v>1</v>
      </c>
      <c r="I597" s="216"/>
      <c r="J597" s="213"/>
      <c r="K597" s="213"/>
      <c r="L597" s="217"/>
      <c r="M597" s="218"/>
      <c r="N597" s="219"/>
      <c r="O597" s="219"/>
      <c r="P597" s="219"/>
      <c r="Q597" s="219"/>
      <c r="R597" s="219"/>
      <c r="S597" s="219"/>
      <c r="T597" s="220"/>
      <c r="AT597" s="221" t="s">
        <v>169</v>
      </c>
      <c r="AU597" s="221" t="s">
        <v>86</v>
      </c>
      <c r="AV597" s="13" t="s">
        <v>84</v>
      </c>
      <c r="AW597" s="13" t="s">
        <v>33</v>
      </c>
      <c r="AX597" s="13" t="s">
        <v>76</v>
      </c>
      <c r="AY597" s="221" t="s">
        <v>160</v>
      </c>
    </row>
    <row r="598" spans="1:65" s="14" customFormat="1" ht="11.25">
      <c r="B598" s="222"/>
      <c r="C598" s="223"/>
      <c r="D598" s="207" t="s">
        <v>169</v>
      </c>
      <c r="E598" s="224" t="s">
        <v>1</v>
      </c>
      <c r="F598" s="225" t="s">
        <v>667</v>
      </c>
      <c r="G598" s="223"/>
      <c r="H598" s="226">
        <v>93.45</v>
      </c>
      <c r="I598" s="227"/>
      <c r="J598" s="223"/>
      <c r="K598" s="223"/>
      <c r="L598" s="228"/>
      <c r="M598" s="229"/>
      <c r="N598" s="230"/>
      <c r="O598" s="230"/>
      <c r="P598" s="230"/>
      <c r="Q598" s="230"/>
      <c r="R598" s="230"/>
      <c r="S598" s="230"/>
      <c r="T598" s="231"/>
      <c r="AT598" s="232" t="s">
        <v>169</v>
      </c>
      <c r="AU598" s="232" t="s">
        <v>86</v>
      </c>
      <c r="AV598" s="14" t="s">
        <v>86</v>
      </c>
      <c r="AW598" s="14" t="s">
        <v>33</v>
      </c>
      <c r="AX598" s="14" t="s">
        <v>76</v>
      </c>
      <c r="AY598" s="232" t="s">
        <v>160</v>
      </c>
    </row>
    <row r="599" spans="1:65" s="15" customFormat="1" ht="11.25">
      <c r="B599" s="233"/>
      <c r="C599" s="234"/>
      <c r="D599" s="207" t="s">
        <v>169</v>
      </c>
      <c r="E599" s="235" t="s">
        <v>1</v>
      </c>
      <c r="F599" s="236" t="s">
        <v>172</v>
      </c>
      <c r="G599" s="234"/>
      <c r="H599" s="237">
        <v>93.45</v>
      </c>
      <c r="I599" s="238"/>
      <c r="J599" s="234"/>
      <c r="K599" s="234"/>
      <c r="L599" s="239"/>
      <c r="M599" s="240"/>
      <c r="N599" s="241"/>
      <c r="O599" s="241"/>
      <c r="P599" s="241"/>
      <c r="Q599" s="241"/>
      <c r="R599" s="241"/>
      <c r="S599" s="241"/>
      <c r="T599" s="242"/>
      <c r="AT599" s="243" t="s">
        <v>169</v>
      </c>
      <c r="AU599" s="243" t="s">
        <v>86</v>
      </c>
      <c r="AV599" s="15" t="s">
        <v>166</v>
      </c>
      <c r="AW599" s="15" t="s">
        <v>33</v>
      </c>
      <c r="AX599" s="15" t="s">
        <v>84</v>
      </c>
      <c r="AY599" s="243" t="s">
        <v>160</v>
      </c>
    </row>
    <row r="600" spans="1:65" s="2" customFormat="1" ht="37.9" customHeight="1">
      <c r="A600" s="35"/>
      <c r="B600" s="36"/>
      <c r="C600" s="193" t="s">
        <v>415</v>
      </c>
      <c r="D600" s="193" t="s">
        <v>162</v>
      </c>
      <c r="E600" s="194" t="s">
        <v>668</v>
      </c>
      <c r="F600" s="195" t="s">
        <v>669</v>
      </c>
      <c r="G600" s="196" t="s">
        <v>165</v>
      </c>
      <c r="H600" s="197">
        <v>32.76</v>
      </c>
      <c r="I600" s="198"/>
      <c r="J600" s="199">
        <f>ROUND(I600*H600,2)</f>
        <v>0</v>
      </c>
      <c r="K600" s="200"/>
      <c r="L600" s="40"/>
      <c r="M600" s="201" t="s">
        <v>1</v>
      </c>
      <c r="N600" s="202" t="s">
        <v>41</v>
      </c>
      <c r="O600" s="72"/>
      <c r="P600" s="203">
        <f>O600*H600</f>
        <v>0</v>
      </c>
      <c r="Q600" s="203">
        <v>0</v>
      </c>
      <c r="R600" s="203">
        <f>Q600*H600</f>
        <v>0</v>
      </c>
      <c r="S600" s="203">
        <v>0</v>
      </c>
      <c r="T600" s="204">
        <f>S600*H600</f>
        <v>0</v>
      </c>
      <c r="U600" s="35"/>
      <c r="V600" s="35"/>
      <c r="W600" s="35"/>
      <c r="X600" s="35"/>
      <c r="Y600" s="35"/>
      <c r="Z600" s="35"/>
      <c r="AA600" s="35"/>
      <c r="AB600" s="35"/>
      <c r="AC600" s="35"/>
      <c r="AD600" s="35"/>
      <c r="AE600" s="35"/>
      <c r="AR600" s="205" t="s">
        <v>166</v>
      </c>
      <c r="AT600" s="205" t="s">
        <v>162</v>
      </c>
      <c r="AU600" s="205" t="s">
        <v>86</v>
      </c>
      <c r="AY600" s="18" t="s">
        <v>160</v>
      </c>
      <c r="BE600" s="206">
        <f>IF(N600="základní",J600,0)</f>
        <v>0</v>
      </c>
      <c r="BF600" s="206">
        <f>IF(N600="snížená",J600,0)</f>
        <v>0</v>
      </c>
      <c r="BG600" s="206">
        <f>IF(N600="zákl. přenesená",J600,0)</f>
        <v>0</v>
      </c>
      <c r="BH600" s="206">
        <f>IF(N600="sníž. přenesená",J600,0)</f>
        <v>0</v>
      </c>
      <c r="BI600" s="206">
        <f>IF(N600="nulová",J600,0)</f>
        <v>0</v>
      </c>
      <c r="BJ600" s="18" t="s">
        <v>84</v>
      </c>
      <c r="BK600" s="206">
        <f>ROUND(I600*H600,2)</f>
        <v>0</v>
      </c>
      <c r="BL600" s="18" t="s">
        <v>166</v>
      </c>
      <c r="BM600" s="205" t="s">
        <v>670</v>
      </c>
    </row>
    <row r="601" spans="1:65" s="2" customFormat="1" ht="48.75">
      <c r="A601" s="35"/>
      <c r="B601" s="36"/>
      <c r="C601" s="37"/>
      <c r="D601" s="207" t="s">
        <v>167</v>
      </c>
      <c r="E601" s="37"/>
      <c r="F601" s="208" t="s">
        <v>671</v>
      </c>
      <c r="G601" s="37"/>
      <c r="H601" s="37"/>
      <c r="I601" s="209"/>
      <c r="J601" s="37"/>
      <c r="K601" s="37"/>
      <c r="L601" s="40"/>
      <c r="M601" s="210"/>
      <c r="N601" s="211"/>
      <c r="O601" s="72"/>
      <c r="P601" s="72"/>
      <c r="Q601" s="72"/>
      <c r="R601" s="72"/>
      <c r="S601" s="72"/>
      <c r="T601" s="73"/>
      <c r="U601" s="35"/>
      <c r="V601" s="35"/>
      <c r="W601" s="35"/>
      <c r="X601" s="35"/>
      <c r="Y601" s="35"/>
      <c r="Z601" s="35"/>
      <c r="AA601" s="35"/>
      <c r="AB601" s="35"/>
      <c r="AC601" s="35"/>
      <c r="AD601" s="35"/>
      <c r="AE601" s="35"/>
      <c r="AT601" s="18" t="s">
        <v>167</v>
      </c>
      <c r="AU601" s="18" t="s">
        <v>86</v>
      </c>
    </row>
    <row r="602" spans="1:65" s="13" customFormat="1" ht="11.25">
      <c r="B602" s="212"/>
      <c r="C602" s="213"/>
      <c r="D602" s="207" t="s">
        <v>169</v>
      </c>
      <c r="E602" s="214" t="s">
        <v>1</v>
      </c>
      <c r="F602" s="215" t="s">
        <v>672</v>
      </c>
      <c r="G602" s="213"/>
      <c r="H602" s="214" t="s">
        <v>1</v>
      </c>
      <c r="I602" s="216"/>
      <c r="J602" s="213"/>
      <c r="K602" s="213"/>
      <c r="L602" s="217"/>
      <c r="M602" s="218"/>
      <c r="N602" s="219"/>
      <c r="O602" s="219"/>
      <c r="P602" s="219"/>
      <c r="Q602" s="219"/>
      <c r="R602" s="219"/>
      <c r="S602" s="219"/>
      <c r="T602" s="220"/>
      <c r="AT602" s="221" t="s">
        <v>169</v>
      </c>
      <c r="AU602" s="221" t="s">
        <v>86</v>
      </c>
      <c r="AV602" s="13" t="s">
        <v>84</v>
      </c>
      <c r="AW602" s="13" t="s">
        <v>33</v>
      </c>
      <c r="AX602" s="13" t="s">
        <v>76</v>
      </c>
      <c r="AY602" s="221" t="s">
        <v>160</v>
      </c>
    </row>
    <row r="603" spans="1:65" s="14" customFormat="1" ht="11.25">
      <c r="B603" s="222"/>
      <c r="C603" s="223"/>
      <c r="D603" s="207" t="s">
        <v>169</v>
      </c>
      <c r="E603" s="224" t="s">
        <v>1</v>
      </c>
      <c r="F603" s="225" t="s">
        <v>673</v>
      </c>
      <c r="G603" s="223"/>
      <c r="H603" s="226">
        <v>32.76</v>
      </c>
      <c r="I603" s="227"/>
      <c r="J603" s="223"/>
      <c r="K603" s="223"/>
      <c r="L603" s="228"/>
      <c r="M603" s="229"/>
      <c r="N603" s="230"/>
      <c r="O603" s="230"/>
      <c r="P603" s="230"/>
      <c r="Q603" s="230"/>
      <c r="R603" s="230"/>
      <c r="S603" s="230"/>
      <c r="T603" s="231"/>
      <c r="AT603" s="232" t="s">
        <v>169</v>
      </c>
      <c r="AU603" s="232" t="s">
        <v>86</v>
      </c>
      <c r="AV603" s="14" t="s">
        <v>86</v>
      </c>
      <c r="AW603" s="14" t="s">
        <v>33</v>
      </c>
      <c r="AX603" s="14" t="s">
        <v>76</v>
      </c>
      <c r="AY603" s="232" t="s">
        <v>160</v>
      </c>
    </row>
    <row r="604" spans="1:65" s="15" customFormat="1" ht="11.25">
      <c r="B604" s="233"/>
      <c r="C604" s="234"/>
      <c r="D604" s="207" t="s">
        <v>169</v>
      </c>
      <c r="E604" s="235" t="s">
        <v>1</v>
      </c>
      <c r="F604" s="236" t="s">
        <v>172</v>
      </c>
      <c r="G604" s="234"/>
      <c r="H604" s="237">
        <v>32.76</v>
      </c>
      <c r="I604" s="238"/>
      <c r="J604" s="234"/>
      <c r="K604" s="234"/>
      <c r="L604" s="239"/>
      <c r="M604" s="240"/>
      <c r="N604" s="241"/>
      <c r="O604" s="241"/>
      <c r="P604" s="241"/>
      <c r="Q604" s="241"/>
      <c r="R604" s="241"/>
      <c r="S604" s="241"/>
      <c r="T604" s="242"/>
      <c r="AT604" s="243" t="s">
        <v>169</v>
      </c>
      <c r="AU604" s="243" t="s">
        <v>86</v>
      </c>
      <c r="AV604" s="15" t="s">
        <v>166</v>
      </c>
      <c r="AW604" s="15" t="s">
        <v>33</v>
      </c>
      <c r="AX604" s="15" t="s">
        <v>84</v>
      </c>
      <c r="AY604" s="243" t="s">
        <v>160</v>
      </c>
    </row>
    <row r="605" spans="1:65" s="2" customFormat="1" ht="16.5" customHeight="1">
      <c r="A605" s="35"/>
      <c r="B605" s="36"/>
      <c r="C605" s="193" t="s">
        <v>674</v>
      </c>
      <c r="D605" s="193" t="s">
        <v>162</v>
      </c>
      <c r="E605" s="194" t="s">
        <v>675</v>
      </c>
      <c r="F605" s="195" t="s">
        <v>676</v>
      </c>
      <c r="G605" s="196" t="s">
        <v>193</v>
      </c>
      <c r="H605" s="197">
        <v>1.3049999999999999</v>
      </c>
      <c r="I605" s="198"/>
      <c r="J605" s="199">
        <f>ROUND(I605*H605,2)</f>
        <v>0</v>
      </c>
      <c r="K605" s="200"/>
      <c r="L605" s="40"/>
      <c r="M605" s="201" t="s">
        <v>1</v>
      </c>
      <c r="N605" s="202" t="s">
        <v>41</v>
      </c>
      <c r="O605" s="72"/>
      <c r="P605" s="203">
        <f>O605*H605</f>
        <v>0</v>
      </c>
      <c r="Q605" s="203">
        <v>0</v>
      </c>
      <c r="R605" s="203">
        <f>Q605*H605</f>
        <v>0</v>
      </c>
      <c r="S605" s="203">
        <v>0</v>
      </c>
      <c r="T605" s="204">
        <f>S605*H605</f>
        <v>0</v>
      </c>
      <c r="U605" s="35"/>
      <c r="V605" s="35"/>
      <c r="W605" s="35"/>
      <c r="X605" s="35"/>
      <c r="Y605" s="35"/>
      <c r="Z605" s="35"/>
      <c r="AA605" s="35"/>
      <c r="AB605" s="35"/>
      <c r="AC605" s="35"/>
      <c r="AD605" s="35"/>
      <c r="AE605" s="35"/>
      <c r="AR605" s="205" t="s">
        <v>166</v>
      </c>
      <c r="AT605" s="205" t="s">
        <v>162</v>
      </c>
      <c r="AU605" s="205" t="s">
        <v>86</v>
      </c>
      <c r="AY605" s="18" t="s">
        <v>160</v>
      </c>
      <c r="BE605" s="206">
        <f>IF(N605="základní",J605,0)</f>
        <v>0</v>
      </c>
      <c r="BF605" s="206">
        <f>IF(N605="snížená",J605,0)</f>
        <v>0</v>
      </c>
      <c r="BG605" s="206">
        <f>IF(N605="zákl. přenesená",J605,0)</f>
        <v>0</v>
      </c>
      <c r="BH605" s="206">
        <f>IF(N605="sníž. přenesená",J605,0)</f>
        <v>0</v>
      </c>
      <c r="BI605" s="206">
        <f>IF(N605="nulová",J605,0)</f>
        <v>0</v>
      </c>
      <c r="BJ605" s="18" t="s">
        <v>84</v>
      </c>
      <c r="BK605" s="206">
        <f>ROUND(I605*H605,2)</f>
        <v>0</v>
      </c>
      <c r="BL605" s="18" t="s">
        <v>166</v>
      </c>
      <c r="BM605" s="205" t="s">
        <v>677</v>
      </c>
    </row>
    <row r="606" spans="1:65" s="2" customFormat="1" ht="29.25">
      <c r="A606" s="35"/>
      <c r="B606" s="36"/>
      <c r="C606" s="37"/>
      <c r="D606" s="207" t="s">
        <v>167</v>
      </c>
      <c r="E606" s="37"/>
      <c r="F606" s="208" t="s">
        <v>678</v>
      </c>
      <c r="G606" s="37"/>
      <c r="H606" s="37"/>
      <c r="I606" s="209"/>
      <c r="J606" s="37"/>
      <c r="K606" s="37"/>
      <c r="L606" s="40"/>
      <c r="M606" s="210"/>
      <c r="N606" s="211"/>
      <c r="O606" s="72"/>
      <c r="P606" s="72"/>
      <c r="Q606" s="72"/>
      <c r="R606" s="72"/>
      <c r="S606" s="72"/>
      <c r="T606" s="73"/>
      <c r="U606" s="35"/>
      <c r="V606" s="35"/>
      <c r="W606" s="35"/>
      <c r="X606" s="35"/>
      <c r="Y606" s="35"/>
      <c r="Z606" s="35"/>
      <c r="AA606" s="35"/>
      <c r="AB606" s="35"/>
      <c r="AC606" s="35"/>
      <c r="AD606" s="35"/>
      <c r="AE606" s="35"/>
      <c r="AT606" s="18" t="s">
        <v>167</v>
      </c>
      <c r="AU606" s="18" t="s">
        <v>86</v>
      </c>
    </row>
    <row r="607" spans="1:65" s="13" customFormat="1" ht="11.25">
      <c r="B607" s="212"/>
      <c r="C607" s="213"/>
      <c r="D607" s="207" t="s">
        <v>169</v>
      </c>
      <c r="E607" s="214" t="s">
        <v>1</v>
      </c>
      <c r="F607" s="215" t="s">
        <v>679</v>
      </c>
      <c r="G607" s="213"/>
      <c r="H607" s="214" t="s">
        <v>1</v>
      </c>
      <c r="I607" s="216"/>
      <c r="J607" s="213"/>
      <c r="K607" s="213"/>
      <c r="L607" s="217"/>
      <c r="M607" s="218"/>
      <c r="N607" s="219"/>
      <c r="O607" s="219"/>
      <c r="P607" s="219"/>
      <c r="Q607" s="219"/>
      <c r="R607" s="219"/>
      <c r="S607" s="219"/>
      <c r="T607" s="220"/>
      <c r="AT607" s="221" t="s">
        <v>169</v>
      </c>
      <c r="AU607" s="221" t="s">
        <v>86</v>
      </c>
      <c r="AV607" s="13" t="s">
        <v>84</v>
      </c>
      <c r="AW607" s="13" t="s">
        <v>33</v>
      </c>
      <c r="AX607" s="13" t="s">
        <v>76</v>
      </c>
      <c r="AY607" s="221" t="s">
        <v>160</v>
      </c>
    </row>
    <row r="608" spans="1:65" s="14" customFormat="1" ht="11.25">
      <c r="B608" s="222"/>
      <c r="C608" s="223"/>
      <c r="D608" s="207" t="s">
        <v>169</v>
      </c>
      <c r="E608" s="224" t="s">
        <v>1</v>
      </c>
      <c r="F608" s="225" t="s">
        <v>680</v>
      </c>
      <c r="G608" s="223"/>
      <c r="H608" s="226">
        <v>1.3049999999999999</v>
      </c>
      <c r="I608" s="227"/>
      <c r="J608" s="223"/>
      <c r="K608" s="223"/>
      <c r="L608" s="228"/>
      <c r="M608" s="229"/>
      <c r="N608" s="230"/>
      <c r="O608" s="230"/>
      <c r="P608" s="230"/>
      <c r="Q608" s="230"/>
      <c r="R608" s="230"/>
      <c r="S608" s="230"/>
      <c r="T608" s="231"/>
      <c r="AT608" s="232" t="s">
        <v>169</v>
      </c>
      <c r="AU608" s="232" t="s">
        <v>86</v>
      </c>
      <c r="AV608" s="14" t="s">
        <v>86</v>
      </c>
      <c r="AW608" s="14" t="s">
        <v>33</v>
      </c>
      <c r="AX608" s="14" t="s">
        <v>76</v>
      </c>
      <c r="AY608" s="232" t="s">
        <v>160</v>
      </c>
    </row>
    <row r="609" spans="1:65" s="15" customFormat="1" ht="11.25">
      <c r="B609" s="233"/>
      <c r="C609" s="234"/>
      <c r="D609" s="207" t="s">
        <v>169</v>
      </c>
      <c r="E609" s="235" t="s">
        <v>1</v>
      </c>
      <c r="F609" s="236" t="s">
        <v>172</v>
      </c>
      <c r="G609" s="234"/>
      <c r="H609" s="237">
        <v>1.3049999999999999</v>
      </c>
      <c r="I609" s="238"/>
      <c r="J609" s="234"/>
      <c r="K609" s="234"/>
      <c r="L609" s="239"/>
      <c r="M609" s="240"/>
      <c r="N609" s="241"/>
      <c r="O609" s="241"/>
      <c r="P609" s="241"/>
      <c r="Q609" s="241"/>
      <c r="R609" s="241"/>
      <c r="S609" s="241"/>
      <c r="T609" s="242"/>
      <c r="AT609" s="243" t="s">
        <v>169</v>
      </c>
      <c r="AU609" s="243" t="s">
        <v>86</v>
      </c>
      <c r="AV609" s="15" t="s">
        <v>166</v>
      </c>
      <c r="AW609" s="15" t="s">
        <v>33</v>
      </c>
      <c r="AX609" s="15" t="s">
        <v>84</v>
      </c>
      <c r="AY609" s="243" t="s">
        <v>160</v>
      </c>
    </row>
    <row r="610" spans="1:65" s="2" customFormat="1" ht="24.2" customHeight="1">
      <c r="A610" s="35"/>
      <c r="B610" s="36"/>
      <c r="C610" s="193" t="s">
        <v>421</v>
      </c>
      <c r="D610" s="193" t="s">
        <v>162</v>
      </c>
      <c r="E610" s="194" t="s">
        <v>681</v>
      </c>
      <c r="F610" s="195" t="s">
        <v>682</v>
      </c>
      <c r="G610" s="196" t="s">
        <v>165</v>
      </c>
      <c r="H610" s="197">
        <v>6.6909999999999998</v>
      </c>
      <c r="I610" s="198"/>
      <c r="J610" s="199">
        <f>ROUND(I610*H610,2)</f>
        <v>0</v>
      </c>
      <c r="K610" s="200"/>
      <c r="L610" s="40"/>
      <c r="M610" s="201" t="s">
        <v>1</v>
      </c>
      <c r="N610" s="202" t="s">
        <v>41</v>
      </c>
      <c r="O610" s="72"/>
      <c r="P610" s="203">
        <f>O610*H610</f>
        <v>0</v>
      </c>
      <c r="Q610" s="203">
        <v>0</v>
      </c>
      <c r="R610" s="203">
        <f>Q610*H610</f>
        <v>0</v>
      </c>
      <c r="S610" s="203">
        <v>0</v>
      </c>
      <c r="T610" s="204">
        <f>S610*H610</f>
        <v>0</v>
      </c>
      <c r="U610" s="35"/>
      <c r="V610" s="35"/>
      <c r="W610" s="35"/>
      <c r="X610" s="35"/>
      <c r="Y610" s="35"/>
      <c r="Z610" s="35"/>
      <c r="AA610" s="35"/>
      <c r="AB610" s="35"/>
      <c r="AC610" s="35"/>
      <c r="AD610" s="35"/>
      <c r="AE610" s="35"/>
      <c r="AR610" s="205" t="s">
        <v>166</v>
      </c>
      <c r="AT610" s="205" t="s">
        <v>162</v>
      </c>
      <c r="AU610" s="205" t="s">
        <v>86</v>
      </c>
      <c r="AY610" s="18" t="s">
        <v>160</v>
      </c>
      <c r="BE610" s="206">
        <f>IF(N610="základní",J610,0)</f>
        <v>0</v>
      </c>
      <c r="BF610" s="206">
        <f>IF(N610="snížená",J610,0)</f>
        <v>0</v>
      </c>
      <c r="BG610" s="206">
        <f>IF(N610="zákl. přenesená",J610,0)</f>
        <v>0</v>
      </c>
      <c r="BH610" s="206">
        <f>IF(N610="sníž. přenesená",J610,0)</f>
        <v>0</v>
      </c>
      <c r="BI610" s="206">
        <f>IF(N610="nulová",J610,0)</f>
        <v>0</v>
      </c>
      <c r="BJ610" s="18" t="s">
        <v>84</v>
      </c>
      <c r="BK610" s="206">
        <f>ROUND(I610*H610,2)</f>
        <v>0</v>
      </c>
      <c r="BL610" s="18" t="s">
        <v>166</v>
      </c>
      <c r="BM610" s="205" t="s">
        <v>683</v>
      </c>
    </row>
    <row r="611" spans="1:65" s="2" customFormat="1" ht="19.5">
      <c r="A611" s="35"/>
      <c r="B611" s="36"/>
      <c r="C611" s="37"/>
      <c r="D611" s="207" t="s">
        <v>167</v>
      </c>
      <c r="E611" s="37"/>
      <c r="F611" s="208" t="s">
        <v>684</v>
      </c>
      <c r="G611" s="37"/>
      <c r="H611" s="37"/>
      <c r="I611" s="209"/>
      <c r="J611" s="37"/>
      <c r="K611" s="37"/>
      <c r="L611" s="40"/>
      <c r="M611" s="210"/>
      <c r="N611" s="211"/>
      <c r="O611" s="72"/>
      <c r="P611" s="72"/>
      <c r="Q611" s="72"/>
      <c r="R611" s="72"/>
      <c r="S611" s="72"/>
      <c r="T611" s="73"/>
      <c r="U611" s="35"/>
      <c r="V611" s="35"/>
      <c r="W611" s="35"/>
      <c r="X611" s="35"/>
      <c r="Y611" s="35"/>
      <c r="Z611" s="35"/>
      <c r="AA611" s="35"/>
      <c r="AB611" s="35"/>
      <c r="AC611" s="35"/>
      <c r="AD611" s="35"/>
      <c r="AE611" s="35"/>
      <c r="AT611" s="18" t="s">
        <v>167</v>
      </c>
      <c r="AU611" s="18" t="s">
        <v>86</v>
      </c>
    </row>
    <row r="612" spans="1:65" s="13" customFormat="1" ht="11.25">
      <c r="B612" s="212"/>
      <c r="C612" s="213"/>
      <c r="D612" s="207" t="s">
        <v>169</v>
      </c>
      <c r="E612" s="214" t="s">
        <v>1</v>
      </c>
      <c r="F612" s="215" t="s">
        <v>679</v>
      </c>
      <c r="G612" s="213"/>
      <c r="H612" s="214" t="s">
        <v>1</v>
      </c>
      <c r="I612" s="216"/>
      <c r="J612" s="213"/>
      <c r="K612" s="213"/>
      <c r="L612" s="217"/>
      <c r="M612" s="218"/>
      <c r="N612" s="219"/>
      <c r="O612" s="219"/>
      <c r="P612" s="219"/>
      <c r="Q612" s="219"/>
      <c r="R612" s="219"/>
      <c r="S612" s="219"/>
      <c r="T612" s="220"/>
      <c r="AT612" s="221" t="s">
        <v>169</v>
      </c>
      <c r="AU612" s="221" t="s">
        <v>86</v>
      </c>
      <c r="AV612" s="13" t="s">
        <v>84</v>
      </c>
      <c r="AW612" s="13" t="s">
        <v>33</v>
      </c>
      <c r="AX612" s="13" t="s">
        <v>76</v>
      </c>
      <c r="AY612" s="221" t="s">
        <v>160</v>
      </c>
    </row>
    <row r="613" spans="1:65" s="14" customFormat="1" ht="11.25">
      <c r="B613" s="222"/>
      <c r="C613" s="223"/>
      <c r="D613" s="207" t="s">
        <v>169</v>
      </c>
      <c r="E613" s="224" t="s">
        <v>1</v>
      </c>
      <c r="F613" s="225" t="s">
        <v>685</v>
      </c>
      <c r="G613" s="223"/>
      <c r="H613" s="226">
        <v>4.5</v>
      </c>
      <c r="I613" s="227"/>
      <c r="J613" s="223"/>
      <c r="K613" s="223"/>
      <c r="L613" s="228"/>
      <c r="M613" s="229"/>
      <c r="N613" s="230"/>
      <c r="O613" s="230"/>
      <c r="P613" s="230"/>
      <c r="Q613" s="230"/>
      <c r="R613" s="230"/>
      <c r="S613" s="230"/>
      <c r="T613" s="231"/>
      <c r="AT613" s="232" t="s">
        <v>169</v>
      </c>
      <c r="AU613" s="232" t="s">
        <v>86</v>
      </c>
      <c r="AV613" s="14" t="s">
        <v>86</v>
      </c>
      <c r="AW613" s="14" t="s">
        <v>33</v>
      </c>
      <c r="AX613" s="14" t="s">
        <v>76</v>
      </c>
      <c r="AY613" s="232" t="s">
        <v>160</v>
      </c>
    </row>
    <row r="614" spans="1:65" s="13" customFormat="1" ht="11.25">
      <c r="B614" s="212"/>
      <c r="C614" s="213"/>
      <c r="D614" s="207" t="s">
        <v>169</v>
      </c>
      <c r="E614" s="214" t="s">
        <v>1</v>
      </c>
      <c r="F614" s="215" t="s">
        <v>686</v>
      </c>
      <c r="G614" s="213"/>
      <c r="H614" s="214" t="s">
        <v>1</v>
      </c>
      <c r="I614" s="216"/>
      <c r="J614" s="213"/>
      <c r="K614" s="213"/>
      <c r="L614" s="217"/>
      <c r="M614" s="218"/>
      <c r="N614" s="219"/>
      <c r="O614" s="219"/>
      <c r="P614" s="219"/>
      <c r="Q614" s="219"/>
      <c r="R614" s="219"/>
      <c r="S614" s="219"/>
      <c r="T614" s="220"/>
      <c r="AT614" s="221" t="s">
        <v>169</v>
      </c>
      <c r="AU614" s="221" t="s">
        <v>86</v>
      </c>
      <c r="AV614" s="13" t="s">
        <v>84</v>
      </c>
      <c r="AW614" s="13" t="s">
        <v>33</v>
      </c>
      <c r="AX614" s="13" t="s">
        <v>76</v>
      </c>
      <c r="AY614" s="221" t="s">
        <v>160</v>
      </c>
    </row>
    <row r="615" spans="1:65" s="14" customFormat="1" ht="11.25">
      <c r="B615" s="222"/>
      <c r="C615" s="223"/>
      <c r="D615" s="207" t="s">
        <v>169</v>
      </c>
      <c r="E615" s="224" t="s">
        <v>1</v>
      </c>
      <c r="F615" s="225" t="s">
        <v>687</v>
      </c>
      <c r="G615" s="223"/>
      <c r="H615" s="226">
        <v>0.13700000000000001</v>
      </c>
      <c r="I615" s="227"/>
      <c r="J615" s="223"/>
      <c r="K615" s="223"/>
      <c r="L615" s="228"/>
      <c r="M615" s="229"/>
      <c r="N615" s="230"/>
      <c r="O615" s="230"/>
      <c r="P615" s="230"/>
      <c r="Q615" s="230"/>
      <c r="R615" s="230"/>
      <c r="S615" s="230"/>
      <c r="T615" s="231"/>
      <c r="AT615" s="232" t="s">
        <v>169</v>
      </c>
      <c r="AU615" s="232" t="s">
        <v>86</v>
      </c>
      <c r="AV615" s="14" t="s">
        <v>86</v>
      </c>
      <c r="AW615" s="14" t="s">
        <v>33</v>
      </c>
      <c r="AX615" s="14" t="s">
        <v>76</v>
      </c>
      <c r="AY615" s="232" t="s">
        <v>160</v>
      </c>
    </row>
    <row r="616" spans="1:65" s="14" customFormat="1" ht="11.25">
      <c r="B616" s="222"/>
      <c r="C616" s="223"/>
      <c r="D616" s="207" t="s">
        <v>169</v>
      </c>
      <c r="E616" s="224" t="s">
        <v>1</v>
      </c>
      <c r="F616" s="225" t="s">
        <v>688</v>
      </c>
      <c r="G616" s="223"/>
      <c r="H616" s="226">
        <v>1.1599999999999999</v>
      </c>
      <c r="I616" s="227"/>
      <c r="J616" s="223"/>
      <c r="K616" s="223"/>
      <c r="L616" s="228"/>
      <c r="M616" s="229"/>
      <c r="N616" s="230"/>
      <c r="O616" s="230"/>
      <c r="P616" s="230"/>
      <c r="Q616" s="230"/>
      <c r="R616" s="230"/>
      <c r="S616" s="230"/>
      <c r="T616" s="231"/>
      <c r="AT616" s="232" t="s">
        <v>169</v>
      </c>
      <c r="AU616" s="232" t="s">
        <v>86</v>
      </c>
      <c r="AV616" s="14" t="s">
        <v>86</v>
      </c>
      <c r="AW616" s="14" t="s">
        <v>33</v>
      </c>
      <c r="AX616" s="14" t="s">
        <v>76</v>
      </c>
      <c r="AY616" s="232" t="s">
        <v>160</v>
      </c>
    </row>
    <row r="617" spans="1:65" s="14" customFormat="1" ht="11.25">
      <c r="B617" s="222"/>
      <c r="C617" s="223"/>
      <c r="D617" s="207" t="s">
        <v>169</v>
      </c>
      <c r="E617" s="224" t="s">
        <v>1</v>
      </c>
      <c r="F617" s="225" t="s">
        <v>689</v>
      </c>
      <c r="G617" s="223"/>
      <c r="H617" s="226">
        <v>0.54600000000000004</v>
      </c>
      <c r="I617" s="227"/>
      <c r="J617" s="223"/>
      <c r="K617" s="223"/>
      <c r="L617" s="228"/>
      <c r="M617" s="229"/>
      <c r="N617" s="230"/>
      <c r="O617" s="230"/>
      <c r="P617" s="230"/>
      <c r="Q617" s="230"/>
      <c r="R617" s="230"/>
      <c r="S617" s="230"/>
      <c r="T617" s="231"/>
      <c r="AT617" s="232" t="s">
        <v>169</v>
      </c>
      <c r="AU617" s="232" t="s">
        <v>86</v>
      </c>
      <c r="AV617" s="14" t="s">
        <v>86</v>
      </c>
      <c r="AW617" s="14" t="s">
        <v>33</v>
      </c>
      <c r="AX617" s="14" t="s">
        <v>76</v>
      </c>
      <c r="AY617" s="232" t="s">
        <v>160</v>
      </c>
    </row>
    <row r="618" spans="1:65" s="14" customFormat="1" ht="11.25">
      <c r="B618" s="222"/>
      <c r="C618" s="223"/>
      <c r="D618" s="207" t="s">
        <v>169</v>
      </c>
      <c r="E618" s="224" t="s">
        <v>1</v>
      </c>
      <c r="F618" s="225" t="s">
        <v>690</v>
      </c>
      <c r="G618" s="223"/>
      <c r="H618" s="226">
        <v>0.34799999999999998</v>
      </c>
      <c r="I618" s="227"/>
      <c r="J618" s="223"/>
      <c r="K618" s="223"/>
      <c r="L618" s="228"/>
      <c r="M618" s="229"/>
      <c r="N618" s="230"/>
      <c r="O618" s="230"/>
      <c r="P618" s="230"/>
      <c r="Q618" s="230"/>
      <c r="R618" s="230"/>
      <c r="S618" s="230"/>
      <c r="T618" s="231"/>
      <c r="AT618" s="232" t="s">
        <v>169</v>
      </c>
      <c r="AU618" s="232" t="s">
        <v>86</v>
      </c>
      <c r="AV618" s="14" t="s">
        <v>86</v>
      </c>
      <c r="AW618" s="14" t="s">
        <v>33</v>
      </c>
      <c r="AX618" s="14" t="s">
        <v>76</v>
      </c>
      <c r="AY618" s="232" t="s">
        <v>160</v>
      </c>
    </row>
    <row r="619" spans="1:65" s="15" customFormat="1" ht="11.25">
      <c r="B619" s="233"/>
      <c r="C619" s="234"/>
      <c r="D619" s="207" t="s">
        <v>169</v>
      </c>
      <c r="E619" s="235" t="s">
        <v>1</v>
      </c>
      <c r="F619" s="236" t="s">
        <v>172</v>
      </c>
      <c r="G619" s="234"/>
      <c r="H619" s="237">
        <v>6.6909999999999998</v>
      </c>
      <c r="I619" s="238"/>
      <c r="J619" s="234"/>
      <c r="K619" s="234"/>
      <c r="L619" s="239"/>
      <c r="M619" s="240"/>
      <c r="N619" s="241"/>
      <c r="O619" s="241"/>
      <c r="P619" s="241"/>
      <c r="Q619" s="241"/>
      <c r="R619" s="241"/>
      <c r="S619" s="241"/>
      <c r="T619" s="242"/>
      <c r="AT619" s="243" t="s">
        <v>169</v>
      </c>
      <c r="AU619" s="243" t="s">
        <v>86</v>
      </c>
      <c r="AV619" s="15" t="s">
        <v>166</v>
      </c>
      <c r="AW619" s="15" t="s">
        <v>33</v>
      </c>
      <c r="AX619" s="15" t="s">
        <v>84</v>
      </c>
      <c r="AY619" s="243" t="s">
        <v>160</v>
      </c>
    </row>
    <row r="620" spans="1:65" s="2" customFormat="1" ht="24.2" customHeight="1">
      <c r="A620" s="35"/>
      <c r="B620" s="36"/>
      <c r="C620" s="193" t="s">
        <v>691</v>
      </c>
      <c r="D620" s="193" t="s">
        <v>162</v>
      </c>
      <c r="E620" s="194" t="s">
        <v>692</v>
      </c>
      <c r="F620" s="195" t="s">
        <v>693</v>
      </c>
      <c r="G620" s="196" t="s">
        <v>165</v>
      </c>
      <c r="H620" s="197">
        <v>6.6909999999999998</v>
      </c>
      <c r="I620" s="198"/>
      <c r="J620" s="199">
        <f>ROUND(I620*H620,2)</f>
        <v>0</v>
      </c>
      <c r="K620" s="200"/>
      <c r="L620" s="40"/>
      <c r="M620" s="201" t="s">
        <v>1</v>
      </c>
      <c r="N620" s="202" t="s">
        <v>41</v>
      </c>
      <c r="O620" s="72"/>
      <c r="P620" s="203">
        <f>O620*H620</f>
        <v>0</v>
      </c>
      <c r="Q620" s="203">
        <v>0</v>
      </c>
      <c r="R620" s="203">
        <f>Q620*H620</f>
        <v>0</v>
      </c>
      <c r="S620" s="203">
        <v>0</v>
      </c>
      <c r="T620" s="204">
        <f>S620*H620</f>
        <v>0</v>
      </c>
      <c r="U620" s="35"/>
      <c r="V620" s="35"/>
      <c r="W620" s="35"/>
      <c r="X620" s="35"/>
      <c r="Y620" s="35"/>
      <c r="Z620" s="35"/>
      <c r="AA620" s="35"/>
      <c r="AB620" s="35"/>
      <c r="AC620" s="35"/>
      <c r="AD620" s="35"/>
      <c r="AE620" s="35"/>
      <c r="AR620" s="205" t="s">
        <v>166</v>
      </c>
      <c r="AT620" s="205" t="s">
        <v>162</v>
      </c>
      <c r="AU620" s="205" t="s">
        <v>86</v>
      </c>
      <c r="AY620" s="18" t="s">
        <v>160</v>
      </c>
      <c r="BE620" s="206">
        <f>IF(N620="základní",J620,0)</f>
        <v>0</v>
      </c>
      <c r="BF620" s="206">
        <f>IF(N620="snížená",J620,0)</f>
        <v>0</v>
      </c>
      <c r="BG620" s="206">
        <f>IF(N620="zákl. přenesená",J620,0)</f>
        <v>0</v>
      </c>
      <c r="BH620" s="206">
        <f>IF(N620="sníž. přenesená",J620,0)</f>
        <v>0</v>
      </c>
      <c r="BI620" s="206">
        <f>IF(N620="nulová",J620,0)</f>
        <v>0</v>
      </c>
      <c r="BJ620" s="18" t="s">
        <v>84</v>
      </c>
      <c r="BK620" s="206">
        <f>ROUND(I620*H620,2)</f>
        <v>0</v>
      </c>
      <c r="BL620" s="18" t="s">
        <v>166</v>
      </c>
      <c r="BM620" s="205" t="s">
        <v>694</v>
      </c>
    </row>
    <row r="621" spans="1:65" s="2" customFormat="1" ht="19.5">
      <c r="A621" s="35"/>
      <c r="B621" s="36"/>
      <c r="C621" s="37"/>
      <c r="D621" s="207" t="s">
        <v>167</v>
      </c>
      <c r="E621" s="37"/>
      <c r="F621" s="208" t="s">
        <v>695</v>
      </c>
      <c r="G621" s="37"/>
      <c r="H621" s="37"/>
      <c r="I621" s="209"/>
      <c r="J621" s="37"/>
      <c r="K621" s="37"/>
      <c r="L621" s="40"/>
      <c r="M621" s="210"/>
      <c r="N621" s="211"/>
      <c r="O621" s="72"/>
      <c r="P621" s="72"/>
      <c r="Q621" s="72"/>
      <c r="R621" s="72"/>
      <c r="S621" s="72"/>
      <c r="T621" s="73"/>
      <c r="U621" s="35"/>
      <c r="V621" s="35"/>
      <c r="W621" s="35"/>
      <c r="X621" s="35"/>
      <c r="Y621" s="35"/>
      <c r="Z621" s="35"/>
      <c r="AA621" s="35"/>
      <c r="AB621" s="35"/>
      <c r="AC621" s="35"/>
      <c r="AD621" s="35"/>
      <c r="AE621" s="35"/>
      <c r="AT621" s="18" t="s">
        <v>167</v>
      </c>
      <c r="AU621" s="18" t="s">
        <v>86</v>
      </c>
    </row>
    <row r="622" spans="1:65" s="2" customFormat="1" ht="24.2" customHeight="1">
      <c r="A622" s="35"/>
      <c r="B622" s="36"/>
      <c r="C622" s="193" t="s">
        <v>427</v>
      </c>
      <c r="D622" s="193" t="s">
        <v>162</v>
      </c>
      <c r="E622" s="194" t="s">
        <v>696</v>
      </c>
      <c r="F622" s="195" t="s">
        <v>697</v>
      </c>
      <c r="G622" s="196" t="s">
        <v>165</v>
      </c>
      <c r="H622" s="197">
        <v>29.795000000000002</v>
      </c>
      <c r="I622" s="198"/>
      <c r="J622" s="199">
        <f>ROUND(I622*H622,2)</f>
        <v>0</v>
      </c>
      <c r="K622" s="200"/>
      <c r="L622" s="40"/>
      <c r="M622" s="201" t="s">
        <v>1</v>
      </c>
      <c r="N622" s="202" t="s">
        <v>41</v>
      </c>
      <c r="O622" s="72"/>
      <c r="P622" s="203">
        <f>O622*H622</f>
        <v>0</v>
      </c>
      <c r="Q622" s="203">
        <v>0</v>
      </c>
      <c r="R622" s="203">
        <f>Q622*H622</f>
        <v>0</v>
      </c>
      <c r="S622" s="203">
        <v>0</v>
      </c>
      <c r="T622" s="204">
        <f>S622*H622</f>
        <v>0</v>
      </c>
      <c r="U622" s="35"/>
      <c r="V622" s="35"/>
      <c r="W622" s="35"/>
      <c r="X622" s="35"/>
      <c r="Y622" s="35"/>
      <c r="Z622" s="35"/>
      <c r="AA622" s="35"/>
      <c r="AB622" s="35"/>
      <c r="AC622" s="35"/>
      <c r="AD622" s="35"/>
      <c r="AE622" s="35"/>
      <c r="AR622" s="205" t="s">
        <v>166</v>
      </c>
      <c r="AT622" s="205" t="s">
        <v>162</v>
      </c>
      <c r="AU622" s="205" t="s">
        <v>86</v>
      </c>
      <c r="AY622" s="18" t="s">
        <v>160</v>
      </c>
      <c r="BE622" s="206">
        <f>IF(N622="základní",J622,0)</f>
        <v>0</v>
      </c>
      <c r="BF622" s="206">
        <f>IF(N622="snížená",J622,0)</f>
        <v>0</v>
      </c>
      <c r="BG622" s="206">
        <f>IF(N622="zákl. přenesená",J622,0)</f>
        <v>0</v>
      </c>
      <c r="BH622" s="206">
        <f>IF(N622="sníž. přenesená",J622,0)</f>
        <v>0</v>
      </c>
      <c r="BI622" s="206">
        <f>IF(N622="nulová",J622,0)</f>
        <v>0</v>
      </c>
      <c r="BJ622" s="18" t="s">
        <v>84</v>
      </c>
      <c r="BK622" s="206">
        <f>ROUND(I622*H622,2)</f>
        <v>0</v>
      </c>
      <c r="BL622" s="18" t="s">
        <v>166</v>
      </c>
      <c r="BM622" s="205" t="s">
        <v>698</v>
      </c>
    </row>
    <row r="623" spans="1:65" s="2" customFormat="1" ht="19.5">
      <c r="A623" s="35"/>
      <c r="B623" s="36"/>
      <c r="C623" s="37"/>
      <c r="D623" s="207" t="s">
        <v>167</v>
      </c>
      <c r="E623" s="37"/>
      <c r="F623" s="208" t="s">
        <v>699</v>
      </c>
      <c r="G623" s="37"/>
      <c r="H623" s="37"/>
      <c r="I623" s="209"/>
      <c r="J623" s="37"/>
      <c r="K623" s="37"/>
      <c r="L623" s="40"/>
      <c r="M623" s="210"/>
      <c r="N623" s="211"/>
      <c r="O623" s="72"/>
      <c r="P623" s="72"/>
      <c r="Q623" s="72"/>
      <c r="R623" s="72"/>
      <c r="S623" s="72"/>
      <c r="T623" s="73"/>
      <c r="U623" s="35"/>
      <c r="V623" s="35"/>
      <c r="W623" s="35"/>
      <c r="X623" s="35"/>
      <c r="Y623" s="35"/>
      <c r="Z623" s="35"/>
      <c r="AA623" s="35"/>
      <c r="AB623" s="35"/>
      <c r="AC623" s="35"/>
      <c r="AD623" s="35"/>
      <c r="AE623" s="35"/>
      <c r="AT623" s="18" t="s">
        <v>167</v>
      </c>
      <c r="AU623" s="18" t="s">
        <v>86</v>
      </c>
    </row>
    <row r="624" spans="1:65" s="13" customFormat="1" ht="11.25">
      <c r="B624" s="212"/>
      <c r="C624" s="213"/>
      <c r="D624" s="207" t="s">
        <v>169</v>
      </c>
      <c r="E624" s="214" t="s">
        <v>1</v>
      </c>
      <c r="F624" s="215" t="s">
        <v>679</v>
      </c>
      <c r="G624" s="213"/>
      <c r="H624" s="214" t="s">
        <v>1</v>
      </c>
      <c r="I624" s="216"/>
      <c r="J624" s="213"/>
      <c r="K624" s="213"/>
      <c r="L624" s="217"/>
      <c r="M624" s="218"/>
      <c r="N624" s="219"/>
      <c r="O624" s="219"/>
      <c r="P624" s="219"/>
      <c r="Q624" s="219"/>
      <c r="R624" s="219"/>
      <c r="S624" s="219"/>
      <c r="T624" s="220"/>
      <c r="AT624" s="221" t="s">
        <v>169</v>
      </c>
      <c r="AU624" s="221" t="s">
        <v>86</v>
      </c>
      <c r="AV624" s="13" t="s">
        <v>84</v>
      </c>
      <c r="AW624" s="13" t="s">
        <v>33</v>
      </c>
      <c r="AX624" s="13" t="s">
        <v>76</v>
      </c>
      <c r="AY624" s="221" t="s">
        <v>160</v>
      </c>
    </row>
    <row r="625" spans="1:65" s="14" customFormat="1" ht="11.25">
      <c r="B625" s="222"/>
      <c r="C625" s="223"/>
      <c r="D625" s="207" t="s">
        <v>169</v>
      </c>
      <c r="E625" s="224" t="s">
        <v>1</v>
      </c>
      <c r="F625" s="225" t="s">
        <v>685</v>
      </c>
      <c r="G625" s="223"/>
      <c r="H625" s="226">
        <v>4.5</v>
      </c>
      <c r="I625" s="227"/>
      <c r="J625" s="223"/>
      <c r="K625" s="223"/>
      <c r="L625" s="228"/>
      <c r="M625" s="229"/>
      <c r="N625" s="230"/>
      <c r="O625" s="230"/>
      <c r="P625" s="230"/>
      <c r="Q625" s="230"/>
      <c r="R625" s="230"/>
      <c r="S625" s="230"/>
      <c r="T625" s="231"/>
      <c r="AT625" s="232" t="s">
        <v>169</v>
      </c>
      <c r="AU625" s="232" t="s">
        <v>86</v>
      </c>
      <c r="AV625" s="14" t="s">
        <v>86</v>
      </c>
      <c r="AW625" s="14" t="s">
        <v>33</v>
      </c>
      <c r="AX625" s="14" t="s">
        <v>76</v>
      </c>
      <c r="AY625" s="232" t="s">
        <v>160</v>
      </c>
    </row>
    <row r="626" spans="1:65" s="13" customFormat="1" ht="11.25">
      <c r="B626" s="212"/>
      <c r="C626" s="213"/>
      <c r="D626" s="207" t="s">
        <v>169</v>
      </c>
      <c r="E626" s="214" t="s">
        <v>1</v>
      </c>
      <c r="F626" s="215" t="s">
        <v>700</v>
      </c>
      <c r="G626" s="213"/>
      <c r="H626" s="214" t="s">
        <v>1</v>
      </c>
      <c r="I626" s="216"/>
      <c r="J626" s="213"/>
      <c r="K626" s="213"/>
      <c r="L626" s="217"/>
      <c r="M626" s="218"/>
      <c r="N626" s="219"/>
      <c r="O626" s="219"/>
      <c r="P626" s="219"/>
      <c r="Q626" s="219"/>
      <c r="R626" s="219"/>
      <c r="S626" s="219"/>
      <c r="T626" s="220"/>
      <c r="AT626" s="221" t="s">
        <v>169</v>
      </c>
      <c r="AU626" s="221" t="s">
        <v>86</v>
      </c>
      <c r="AV626" s="13" t="s">
        <v>84</v>
      </c>
      <c r="AW626" s="13" t="s">
        <v>33</v>
      </c>
      <c r="AX626" s="13" t="s">
        <v>76</v>
      </c>
      <c r="AY626" s="221" t="s">
        <v>160</v>
      </c>
    </row>
    <row r="627" spans="1:65" s="14" customFormat="1" ht="11.25">
      <c r="B627" s="222"/>
      <c r="C627" s="223"/>
      <c r="D627" s="207" t="s">
        <v>169</v>
      </c>
      <c r="E627" s="224" t="s">
        <v>1</v>
      </c>
      <c r="F627" s="225" t="s">
        <v>701</v>
      </c>
      <c r="G627" s="223"/>
      <c r="H627" s="226">
        <v>25.295000000000002</v>
      </c>
      <c r="I627" s="227"/>
      <c r="J627" s="223"/>
      <c r="K627" s="223"/>
      <c r="L627" s="228"/>
      <c r="M627" s="229"/>
      <c r="N627" s="230"/>
      <c r="O627" s="230"/>
      <c r="P627" s="230"/>
      <c r="Q627" s="230"/>
      <c r="R627" s="230"/>
      <c r="S627" s="230"/>
      <c r="T627" s="231"/>
      <c r="AT627" s="232" t="s">
        <v>169</v>
      </c>
      <c r="AU627" s="232" t="s">
        <v>86</v>
      </c>
      <c r="AV627" s="14" t="s">
        <v>86</v>
      </c>
      <c r="AW627" s="14" t="s">
        <v>33</v>
      </c>
      <c r="AX627" s="14" t="s">
        <v>76</v>
      </c>
      <c r="AY627" s="232" t="s">
        <v>160</v>
      </c>
    </row>
    <row r="628" spans="1:65" s="15" customFormat="1" ht="11.25">
      <c r="B628" s="233"/>
      <c r="C628" s="234"/>
      <c r="D628" s="207" t="s">
        <v>169</v>
      </c>
      <c r="E628" s="235" t="s">
        <v>1</v>
      </c>
      <c r="F628" s="236" t="s">
        <v>172</v>
      </c>
      <c r="G628" s="234"/>
      <c r="H628" s="237">
        <v>29.795000000000002</v>
      </c>
      <c r="I628" s="238"/>
      <c r="J628" s="234"/>
      <c r="K628" s="234"/>
      <c r="L628" s="239"/>
      <c r="M628" s="240"/>
      <c r="N628" s="241"/>
      <c r="O628" s="241"/>
      <c r="P628" s="241"/>
      <c r="Q628" s="241"/>
      <c r="R628" s="241"/>
      <c r="S628" s="241"/>
      <c r="T628" s="242"/>
      <c r="AT628" s="243" t="s">
        <v>169</v>
      </c>
      <c r="AU628" s="243" t="s">
        <v>86</v>
      </c>
      <c r="AV628" s="15" t="s">
        <v>166</v>
      </c>
      <c r="AW628" s="15" t="s">
        <v>33</v>
      </c>
      <c r="AX628" s="15" t="s">
        <v>84</v>
      </c>
      <c r="AY628" s="243" t="s">
        <v>160</v>
      </c>
    </row>
    <row r="629" spans="1:65" s="2" customFormat="1" ht="24.2" customHeight="1">
      <c r="A629" s="35"/>
      <c r="B629" s="36"/>
      <c r="C629" s="193" t="s">
        <v>702</v>
      </c>
      <c r="D629" s="193" t="s">
        <v>162</v>
      </c>
      <c r="E629" s="194" t="s">
        <v>703</v>
      </c>
      <c r="F629" s="195" t="s">
        <v>704</v>
      </c>
      <c r="G629" s="196" t="s">
        <v>165</v>
      </c>
      <c r="H629" s="197">
        <v>29.795000000000002</v>
      </c>
      <c r="I629" s="198"/>
      <c r="J629" s="199">
        <f>ROUND(I629*H629,2)</f>
        <v>0</v>
      </c>
      <c r="K629" s="200"/>
      <c r="L629" s="40"/>
      <c r="M629" s="201" t="s">
        <v>1</v>
      </c>
      <c r="N629" s="202" t="s">
        <v>41</v>
      </c>
      <c r="O629" s="72"/>
      <c r="P629" s="203">
        <f>O629*H629</f>
        <v>0</v>
      </c>
      <c r="Q629" s="203">
        <v>0</v>
      </c>
      <c r="R629" s="203">
        <f>Q629*H629</f>
        <v>0</v>
      </c>
      <c r="S629" s="203">
        <v>0</v>
      </c>
      <c r="T629" s="204">
        <f>S629*H629</f>
        <v>0</v>
      </c>
      <c r="U629" s="35"/>
      <c r="V629" s="35"/>
      <c r="W629" s="35"/>
      <c r="X629" s="35"/>
      <c r="Y629" s="35"/>
      <c r="Z629" s="35"/>
      <c r="AA629" s="35"/>
      <c r="AB629" s="35"/>
      <c r="AC629" s="35"/>
      <c r="AD629" s="35"/>
      <c r="AE629" s="35"/>
      <c r="AR629" s="205" t="s">
        <v>166</v>
      </c>
      <c r="AT629" s="205" t="s">
        <v>162</v>
      </c>
      <c r="AU629" s="205" t="s">
        <v>86</v>
      </c>
      <c r="AY629" s="18" t="s">
        <v>160</v>
      </c>
      <c r="BE629" s="206">
        <f>IF(N629="základní",J629,0)</f>
        <v>0</v>
      </c>
      <c r="BF629" s="206">
        <f>IF(N629="snížená",J629,0)</f>
        <v>0</v>
      </c>
      <c r="BG629" s="206">
        <f>IF(N629="zákl. přenesená",J629,0)</f>
        <v>0</v>
      </c>
      <c r="BH629" s="206">
        <f>IF(N629="sníž. přenesená",J629,0)</f>
        <v>0</v>
      </c>
      <c r="BI629" s="206">
        <f>IF(N629="nulová",J629,0)</f>
        <v>0</v>
      </c>
      <c r="BJ629" s="18" t="s">
        <v>84</v>
      </c>
      <c r="BK629" s="206">
        <f>ROUND(I629*H629,2)</f>
        <v>0</v>
      </c>
      <c r="BL629" s="18" t="s">
        <v>166</v>
      </c>
      <c r="BM629" s="205" t="s">
        <v>705</v>
      </c>
    </row>
    <row r="630" spans="1:65" s="2" customFormat="1" ht="19.5">
      <c r="A630" s="35"/>
      <c r="B630" s="36"/>
      <c r="C630" s="37"/>
      <c r="D630" s="207" t="s">
        <v>167</v>
      </c>
      <c r="E630" s="37"/>
      <c r="F630" s="208" t="s">
        <v>706</v>
      </c>
      <c r="G630" s="37"/>
      <c r="H630" s="37"/>
      <c r="I630" s="209"/>
      <c r="J630" s="37"/>
      <c r="K630" s="37"/>
      <c r="L630" s="40"/>
      <c r="M630" s="210"/>
      <c r="N630" s="211"/>
      <c r="O630" s="72"/>
      <c r="P630" s="72"/>
      <c r="Q630" s="72"/>
      <c r="R630" s="72"/>
      <c r="S630" s="72"/>
      <c r="T630" s="73"/>
      <c r="U630" s="35"/>
      <c r="V630" s="35"/>
      <c r="W630" s="35"/>
      <c r="X630" s="35"/>
      <c r="Y630" s="35"/>
      <c r="Z630" s="35"/>
      <c r="AA630" s="35"/>
      <c r="AB630" s="35"/>
      <c r="AC630" s="35"/>
      <c r="AD630" s="35"/>
      <c r="AE630" s="35"/>
      <c r="AT630" s="18" t="s">
        <v>167</v>
      </c>
      <c r="AU630" s="18" t="s">
        <v>86</v>
      </c>
    </row>
    <row r="631" spans="1:65" s="2" customFormat="1" ht="16.5" customHeight="1">
      <c r="A631" s="35"/>
      <c r="B631" s="36"/>
      <c r="C631" s="193" t="s">
        <v>432</v>
      </c>
      <c r="D631" s="193" t="s">
        <v>162</v>
      </c>
      <c r="E631" s="194" t="s">
        <v>707</v>
      </c>
      <c r="F631" s="195" t="s">
        <v>708</v>
      </c>
      <c r="G631" s="196" t="s">
        <v>294</v>
      </c>
      <c r="H631" s="197">
        <v>1.0999999999999999E-2</v>
      </c>
      <c r="I631" s="198"/>
      <c r="J631" s="199">
        <f>ROUND(I631*H631,2)</f>
        <v>0</v>
      </c>
      <c r="K631" s="200"/>
      <c r="L631" s="40"/>
      <c r="M631" s="201" t="s">
        <v>1</v>
      </c>
      <c r="N631" s="202" t="s">
        <v>41</v>
      </c>
      <c r="O631" s="72"/>
      <c r="P631" s="203">
        <f>O631*H631</f>
        <v>0</v>
      </c>
      <c r="Q631" s="203">
        <v>0</v>
      </c>
      <c r="R631" s="203">
        <f>Q631*H631</f>
        <v>0</v>
      </c>
      <c r="S631" s="203">
        <v>0</v>
      </c>
      <c r="T631" s="204">
        <f>S631*H631</f>
        <v>0</v>
      </c>
      <c r="U631" s="35"/>
      <c r="V631" s="35"/>
      <c r="W631" s="35"/>
      <c r="X631" s="35"/>
      <c r="Y631" s="35"/>
      <c r="Z631" s="35"/>
      <c r="AA631" s="35"/>
      <c r="AB631" s="35"/>
      <c r="AC631" s="35"/>
      <c r="AD631" s="35"/>
      <c r="AE631" s="35"/>
      <c r="AR631" s="205" t="s">
        <v>166</v>
      </c>
      <c r="AT631" s="205" t="s">
        <v>162</v>
      </c>
      <c r="AU631" s="205" t="s">
        <v>86</v>
      </c>
      <c r="AY631" s="18" t="s">
        <v>160</v>
      </c>
      <c r="BE631" s="206">
        <f>IF(N631="základní",J631,0)</f>
        <v>0</v>
      </c>
      <c r="BF631" s="206">
        <f>IF(N631="snížená",J631,0)</f>
        <v>0</v>
      </c>
      <c r="BG631" s="206">
        <f>IF(N631="zákl. přenesená",J631,0)</f>
        <v>0</v>
      </c>
      <c r="BH631" s="206">
        <f>IF(N631="sníž. přenesená",J631,0)</f>
        <v>0</v>
      </c>
      <c r="BI631" s="206">
        <f>IF(N631="nulová",J631,0)</f>
        <v>0</v>
      </c>
      <c r="BJ631" s="18" t="s">
        <v>84</v>
      </c>
      <c r="BK631" s="206">
        <f>ROUND(I631*H631,2)</f>
        <v>0</v>
      </c>
      <c r="BL631" s="18" t="s">
        <v>166</v>
      </c>
      <c r="BM631" s="205" t="s">
        <v>709</v>
      </c>
    </row>
    <row r="632" spans="1:65" s="2" customFormat="1" ht="48.75">
      <c r="A632" s="35"/>
      <c r="B632" s="36"/>
      <c r="C632" s="37"/>
      <c r="D632" s="207" t="s">
        <v>167</v>
      </c>
      <c r="E632" s="37"/>
      <c r="F632" s="208" t="s">
        <v>710</v>
      </c>
      <c r="G632" s="37"/>
      <c r="H632" s="37"/>
      <c r="I632" s="209"/>
      <c r="J632" s="37"/>
      <c r="K632" s="37"/>
      <c r="L632" s="40"/>
      <c r="M632" s="210"/>
      <c r="N632" s="211"/>
      <c r="O632" s="72"/>
      <c r="P632" s="72"/>
      <c r="Q632" s="72"/>
      <c r="R632" s="72"/>
      <c r="S632" s="72"/>
      <c r="T632" s="73"/>
      <c r="U632" s="35"/>
      <c r="V632" s="35"/>
      <c r="W632" s="35"/>
      <c r="X632" s="35"/>
      <c r="Y632" s="35"/>
      <c r="Z632" s="35"/>
      <c r="AA632" s="35"/>
      <c r="AB632" s="35"/>
      <c r="AC632" s="35"/>
      <c r="AD632" s="35"/>
      <c r="AE632" s="35"/>
      <c r="AT632" s="18" t="s">
        <v>167</v>
      </c>
      <c r="AU632" s="18" t="s">
        <v>86</v>
      </c>
    </row>
    <row r="633" spans="1:65" s="14" customFormat="1" ht="11.25">
      <c r="B633" s="222"/>
      <c r="C633" s="223"/>
      <c r="D633" s="207" t="s">
        <v>169</v>
      </c>
      <c r="E633" s="224" t="s">
        <v>1</v>
      </c>
      <c r="F633" s="225" t="s">
        <v>711</v>
      </c>
      <c r="G633" s="223"/>
      <c r="H633" s="226">
        <v>1.0999999999999999E-2</v>
      </c>
      <c r="I633" s="227"/>
      <c r="J633" s="223"/>
      <c r="K633" s="223"/>
      <c r="L633" s="228"/>
      <c r="M633" s="229"/>
      <c r="N633" s="230"/>
      <c r="O633" s="230"/>
      <c r="P633" s="230"/>
      <c r="Q633" s="230"/>
      <c r="R633" s="230"/>
      <c r="S633" s="230"/>
      <c r="T633" s="231"/>
      <c r="AT633" s="232" t="s">
        <v>169</v>
      </c>
      <c r="AU633" s="232" t="s">
        <v>86</v>
      </c>
      <c r="AV633" s="14" t="s">
        <v>86</v>
      </c>
      <c r="AW633" s="14" t="s">
        <v>33</v>
      </c>
      <c r="AX633" s="14" t="s">
        <v>76</v>
      </c>
      <c r="AY633" s="232" t="s">
        <v>160</v>
      </c>
    </row>
    <row r="634" spans="1:65" s="15" customFormat="1" ht="11.25">
      <c r="B634" s="233"/>
      <c r="C634" s="234"/>
      <c r="D634" s="207" t="s">
        <v>169</v>
      </c>
      <c r="E634" s="235" t="s">
        <v>1</v>
      </c>
      <c r="F634" s="236" t="s">
        <v>172</v>
      </c>
      <c r="G634" s="234"/>
      <c r="H634" s="237">
        <v>1.0999999999999999E-2</v>
      </c>
      <c r="I634" s="238"/>
      <c r="J634" s="234"/>
      <c r="K634" s="234"/>
      <c r="L634" s="239"/>
      <c r="M634" s="240"/>
      <c r="N634" s="241"/>
      <c r="O634" s="241"/>
      <c r="P634" s="241"/>
      <c r="Q634" s="241"/>
      <c r="R634" s="241"/>
      <c r="S634" s="241"/>
      <c r="T634" s="242"/>
      <c r="AT634" s="243" t="s">
        <v>169</v>
      </c>
      <c r="AU634" s="243" t="s">
        <v>86</v>
      </c>
      <c r="AV634" s="15" t="s">
        <v>166</v>
      </c>
      <c r="AW634" s="15" t="s">
        <v>33</v>
      </c>
      <c r="AX634" s="15" t="s">
        <v>84</v>
      </c>
      <c r="AY634" s="243" t="s">
        <v>160</v>
      </c>
    </row>
    <row r="635" spans="1:65" s="2" customFormat="1" ht="37.9" customHeight="1">
      <c r="A635" s="35"/>
      <c r="B635" s="36"/>
      <c r="C635" s="193" t="s">
        <v>712</v>
      </c>
      <c r="D635" s="193" t="s">
        <v>162</v>
      </c>
      <c r="E635" s="194" t="s">
        <v>713</v>
      </c>
      <c r="F635" s="195" t="s">
        <v>714</v>
      </c>
      <c r="G635" s="196" t="s">
        <v>181</v>
      </c>
      <c r="H635" s="197">
        <v>58.8</v>
      </c>
      <c r="I635" s="198"/>
      <c r="J635" s="199">
        <f>ROUND(I635*H635,2)</f>
        <v>0</v>
      </c>
      <c r="K635" s="200"/>
      <c r="L635" s="40"/>
      <c r="M635" s="201" t="s">
        <v>1</v>
      </c>
      <c r="N635" s="202" t="s">
        <v>41</v>
      </c>
      <c r="O635" s="72"/>
      <c r="P635" s="203">
        <f>O635*H635</f>
        <v>0</v>
      </c>
      <c r="Q635" s="203">
        <v>0</v>
      </c>
      <c r="R635" s="203">
        <f>Q635*H635</f>
        <v>0</v>
      </c>
      <c r="S635" s="203">
        <v>0</v>
      </c>
      <c r="T635" s="204">
        <f>S635*H635</f>
        <v>0</v>
      </c>
      <c r="U635" s="35"/>
      <c r="V635" s="35"/>
      <c r="W635" s="35"/>
      <c r="X635" s="35"/>
      <c r="Y635" s="35"/>
      <c r="Z635" s="35"/>
      <c r="AA635" s="35"/>
      <c r="AB635" s="35"/>
      <c r="AC635" s="35"/>
      <c r="AD635" s="35"/>
      <c r="AE635" s="35"/>
      <c r="AR635" s="205" t="s">
        <v>166</v>
      </c>
      <c r="AT635" s="205" t="s">
        <v>162</v>
      </c>
      <c r="AU635" s="205" t="s">
        <v>86</v>
      </c>
      <c r="AY635" s="18" t="s">
        <v>160</v>
      </c>
      <c r="BE635" s="206">
        <f>IF(N635="základní",J635,0)</f>
        <v>0</v>
      </c>
      <c r="BF635" s="206">
        <f>IF(N635="snížená",J635,0)</f>
        <v>0</v>
      </c>
      <c r="BG635" s="206">
        <f>IF(N635="zákl. přenesená",J635,0)</f>
        <v>0</v>
      </c>
      <c r="BH635" s="206">
        <f>IF(N635="sníž. přenesená",J635,0)</f>
        <v>0</v>
      </c>
      <c r="BI635" s="206">
        <f>IF(N635="nulová",J635,0)</f>
        <v>0</v>
      </c>
      <c r="BJ635" s="18" t="s">
        <v>84</v>
      </c>
      <c r="BK635" s="206">
        <f>ROUND(I635*H635,2)</f>
        <v>0</v>
      </c>
      <c r="BL635" s="18" t="s">
        <v>166</v>
      </c>
      <c r="BM635" s="205" t="s">
        <v>715</v>
      </c>
    </row>
    <row r="636" spans="1:65" s="2" customFormat="1" ht="19.5">
      <c r="A636" s="35"/>
      <c r="B636" s="36"/>
      <c r="C636" s="37"/>
      <c r="D636" s="207" t="s">
        <v>167</v>
      </c>
      <c r="E636" s="37"/>
      <c r="F636" s="208" t="s">
        <v>714</v>
      </c>
      <c r="G636" s="37"/>
      <c r="H636" s="37"/>
      <c r="I636" s="209"/>
      <c r="J636" s="37"/>
      <c r="K636" s="37"/>
      <c r="L636" s="40"/>
      <c r="M636" s="210"/>
      <c r="N636" s="211"/>
      <c r="O636" s="72"/>
      <c r="P636" s="72"/>
      <c r="Q636" s="72"/>
      <c r="R636" s="72"/>
      <c r="S636" s="72"/>
      <c r="T636" s="73"/>
      <c r="U636" s="35"/>
      <c r="V636" s="35"/>
      <c r="W636" s="35"/>
      <c r="X636" s="35"/>
      <c r="Y636" s="35"/>
      <c r="Z636" s="35"/>
      <c r="AA636" s="35"/>
      <c r="AB636" s="35"/>
      <c r="AC636" s="35"/>
      <c r="AD636" s="35"/>
      <c r="AE636" s="35"/>
      <c r="AT636" s="18" t="s">
        <v>167</v>
      </c>
      <c r="AU636" s="18" t="s">
        <v>86</v>
      </c>
    </row>
    <row r="637" spans="1:65" s="13" customFormat="1" ht="11.25">
      <c r="B637" s="212"/>
      <c r="C637" s="213"/>
      <c r="D637" s="207" t="s">
        <v>169</v>
      </c>
      <c r="E637" s="214" t="s">
        <v>1</v>
      </c>
      <c r="F637" s="215" t="s">
        <v>716</v>
      </c>
      <c r="G637" s="213"/>
      <c r="H637" s="214" t="s">
        <v>1</v>
      </c>
      <c r="I637" s="216"/>
      <c r="J637" s="213"/>
      <c r="K637" s="213"/>
      <c r="L637" s="217"/>
      <c r="M637" s="218"/>
      <c r="N637" s="219"/>
      <c r="O637" s="219"/>
      <c r="P637" s="219"/>
      <c r="Q637" s="219"/>
      <c r="R637" s="219"/>
      <c r="S637" s="219"/>
      <c r="T637" s="220"/>
      <c r="AT637" s="221" t="s">
        <v>169</v>
      </c>
      <c r="AU637" s="221" t="s">
        <v>86</v>
      </c>
      <c r="AV637" s="13" t="s">
        <v>84</v>
      </c>
      <c r="AW637" s="13" t="s">
        <v>33</v>
      </c>
      <c r="AX637" s="13" t="s">
        <v>76</v>
      </c>
      <c r="AY637" s="221" t="s">
        <v>160</v>
      </c>
    </row>
    <row r="638" spans="1:65" s="14" customFormat="1" ht="11.25">
      <c r="B638" s="222"/>
      <c r="C638" s="223"/>
      <c r="D638" s="207" t="s">
        <v>169</v>
      </c>
      <c r="E638" s="224" t="s">
        <v>1</v>
      </c>
      <c r="F638" s="225" t="s">
        <v>717</v>
      </c>
      <c r="G638" s="223"/>
      <c r="H638" s="226">
        <v>58.8</v>
      </c>
      <c r="I638" s="227"/>
      <c r="J638" s="223"/>
      <c r="K638" s="223"/>
      <c r="L638" s="228"/>
      <c r="M638" s="229"/>
      <c r="N638" s="230"/>
      <c r="O638" s="230"/>
      <c r="P638" s="230"/>
      <c r="Q638" s="230"/>
      <c r="R638" s="230"/>
      <c r="S638" s="230"/>
      <c r="T638" s="231"/>
      <c r="AT638" s="232" t="s">
        <v>169</v>
      </c>
      <c r="AU638" s="232" t="s">
        <v>86</v>
      </c>
      <c r="AV638" s="14" t="s">
        <v>86</v>
      </c>
      <c r="AW638" s="14" t="s">
        <v>33</v>
      </c>
      <c r="AX638" s="14" t="s">
        <v>76</v>
      </c>
      <c r="AY638" s="232" t="s">
        <v>160</v>
      </c>
    </row>
    <row r="639" spans="1:65" s="15" customFormat="1" ht="11.25">
      <c r="B639" s="233"/>
      <c r="C639" s="234"/>
      <c r="D639" s="207" t="s">
        <v>169</v>
      </c>
      <c r="E639" s="235" t="s">
        <v>1</v>
      </c>
      <c r="F639" s="236" t="s">
        <v>172</v>
      </c>
      <c r="G639" s="234"/>
      <c r="H639" s="237">
        <v>58.8</v>
      </c>
      <c r="I639" s="238"/>
      <c r="J639" s="234"/>
      <c r="K639" s="234"/>
      <c r="L639" s="239"/>
      <c r="M639" s="240"/>
      <c r="N639" s="241"/>
      <c r="O639" s="241"/>
      <c r="P639" s="241"/>
      <c r="Q639" s="241"/>
      <c r="R639" s="241"/>
      <c r="S639" s="241"/>
      <c r="T639" s="242"/>
      <c r="AT639" s="243" t="s">
        <v>169</v>
      </c>
      <c r="AU639" s="243" t="s">
        <v>86</v>
      </c>
      <c r="AV639" s="15" t="s">
        <v>166</v>
      </c>
      <c r="AW639" s="15" t="s">
        <v>33</v>
      </c>
      <c r="AX639" s="15" t="s">
        <v>84</v>
      </c>
      <c r="AY639" s="243" t="s">
        <v>160</v>
      </c>
    </row>
    <row r="640" spans="1:65" s="2" customFormat="1" ht="16.5" customHeight="1">
      <c r="A640" s="35"/>
      <c r="B640" s="36"/>
      <c r="C640" s="193" t="s">
        <v>438</v>
      </c>
      <c r="D640" s="193" t="s">
        <v>162</v>
      </c>
      <c r="E640" s="194" t="s">
        <v>718</v>
      </c>
      <c r="F640" s="195" t="s">
        <v>719</v>
      </c>
      <c r="G640" s="196" t="s">
        <v>193</v>
      </c>
      <c r="H640" s="197">
        <v>7.08</v>
      </c>
      <c r="I640" s="198"/>
      <c r="J640" s="199">
        <f>ROUND(I640*H640,2)</f>
        <v>0</v>
      </c>
      <c r="K640" s="200"/>
      <c r="L640" s="40"/>
      <c r="M640" s="201" t="s">
        <v>1</v>
      </c>
      <c r="N640" s="202" t="s">
        <v>41</v>
      </c>
      <c r="O640" s="72"/>
      <c r="P640" s="203">
        <f>O640*H640</f>
        <v>0</v>
      </c>
      <c r="Q640" s="203">
        <v>0</v>
      </c>
      <c r="R640" s="203">
        <f>Q640*H640</f>
        <v>0</v>
      </c>
      <c r="S640" s="203">
        <v>0</v>
      </c>
      <c r="T640" s="204">
        <f>S640*H640</f>
        <v>0</v>
      </c>
      <c r="U640" s="35"/>
      <c r="V640" s="35"/>
      <c r="W640" s="35"/>
      <c r="X640" s="35"/>
      <c r="Y640" s="35"/>
      <c r="Z640" s="35"/>
      <c r="AA640" s="35"/>
      <c r="AB640" s="35"/>
      <c r="AC640" s="35"/>
      <c r="AD640" s="35"/>
      <c r="AE640" s="35"/>
      <c r="AR640" s="205" t="s">
        <v>166</v>
      </c>
      <c r="AT640" s="205" t="s">
        <v>162</v>
      </c>
      <c r="AU640" s="205" t="s">
        <v>86</v>
      </c>
      <c r="AY640" s="18" t="s">
        <v>160</v>
      </c>
      <c r="BE640" s="206">
        <f>IF(N640="základní",J640,0)</f>
        <v>0</v>
      </c>
      <c r="BF640" s="206">
        <f>IF(N640="snížená",J640,0)</f>
        <v>0</v>
      </c>
      <c r="BG640" s="206">
        <f>IF(N640="zákl. přenesená",J640,0)</f>
        <v>0</v>
      </c>
      <c r="BH640" s="206">
        <f>IF(N640="sníž. přenesená",J640,0)</f>
        <v>0</v>
      </c>
      <c r="BI640" s="206">
        <f>IF(N640="nulová",J640,0)</f>
        <v>0</v>
      </c>
      <c r="BJ640" s="18" t="s">
        <v>84</v>
      </c>
      <c r="BK640" s="206">
        <f>ROUND(I640*H640,2)</f>
        <v>0</v>
      </c>
      <c r="BL640" s="18" t="s">
        <v>166</v>
      </c>
      <c r="BM640" s="205" t="s">
        <v>720</v>
      </c>
    </row>
    <row r="641" spans="1:65" s="2" customFormat="1" ht="19.5">
      <c r="A641" s="35"/>
      <c r="B641" s="36"/>
      <c r="C641" s="37"/>
      <c r="D641" s="207" t="s">
        <v>167</v>
      </c>
      <c r="E641" s="37"/>
      <c r="F641" s="208" t="s">
        <v>721</v>
      </c>
      <c r="G641" s="37"/>
      <c r="H641" s="37"/>
      <c r="I641" s="209"/>
      <c r="J641" s="37"/>
      <c r="K641" s="37"/>
      <c r="L641" s="40"/>
      <c r="M641" s="210"/>
      <c r="N641" s="211"/>
      <c r="O641" s="72"/>
      <c r="P641" s="72"/>
      <c r="Q641" s="72"/>
      <c r="R641" s="72"/>
      <c r="S641" s="72"/>
      <c r="T641" s="73"/>
      <c r="U641" s="35"/>
      <c r="V641" s="35"/>
      <c r="W641" s="35"/>
      <c r="X641" s="35"/>
      <c r="Y641" s="35"/>
      <c r="Z641" s="35"/>
      <c r="AA641" s="35"/>
      <c r="AB641" s="35"/>
      <c r="AC641" s="35"/>
      <c r="AD641" s="35"/>
      <c r="AE641" s="35"/>
      <c r="AT641" s="18" t="s">
        <v>167</v>
      </c>
      <c r="AU641" s="18" t="s">
        <v>86</v>
      </c>
    </row>
    <row r="642" spans="1:65" s="13" customFormat="1" ht="11.25">
      <c r="B642" s="212"/>
      <c r="C642" s="213"/>
      <c r="D642" s="207" t="s">
        <v>169</v>
      </c>
      <c r="E642" s="214" t="s">
        <v>1</v>
      </c>
      <c r="F642" s="215" t="s">
        <v>716</v>
      </c>
      <c r="G642" s="213"/>
      <c r="H642" s="214" t="s">
        <v>1</v>
      </c>
      <c r="I642" s="216"/>
      <c r="J642" s="213"/>
      <c r="K642" s="213"/>
      <c r="L642" s="217"/>
      <c r="M642" s="218"/>
      <c r="N642" s="219"/>
      <c r="O642" s="219"/>
      <c r="P642" s="219"/>
      <c r="Q642" s="219"/>
      <c r="R642" s="219"/>
      <c r="S642" s="219"/>
      <c r="T642" s="220"/>
      <c r="AT642" s="221" t="s">
        <v>169</v>
      </c>
      <c r="AU642" s="221" t="s">
        <v>86</v>
      </c>
      <c r="AV642" s="13" t="s">
        <v>84</v>
      </c>
      <c r="AW642" s="13" t="s">
        <v>33</v>
      </c>
      <c r="AX642" s="13" t="s">
        <v>76</v>
      </c>
      <c r="AY642" s="221" t="s">
        <v>160</v>
      </c>
    </row>
    <row r="643" spans="1:65" s="14" customFormat="1" ht="11.25">
      <c r="B643" s="222"/>
      <c r="C643" s="223"/>
      <c r="D643" s="207" t="s">
        <v>169</v>
      </c>
      <c r="E643" s="224" t="s">
        <v>1</v>
      </c>
      <c r="F643" s="225" t="s">
        <v>722</v>
      </c>
      <c r="G643" s="223"/>
      <c r="H643" s="226">
        <v>4.0919999999999996</v>
      </c>
      <c r="I643" s="227"/>
      <c r="J643" s="223"/>
      <c r="K643" s="223"/>
      <c r="L643" s="228"/>
      <c r="M643" s="229"/>
      <c r="N643" s="230"/>
      <c r="O643" s="230"/>
      <c r="P643" s="230"/>
      <c r="Q643" s="230"/>
      <c r="R643" s="230"/>
      <c r="S643" s="230"/>
      <c r="T643" s="231"/>
      <c r="AT643" s="232" t="s">
        <v>169</v>
      </c>
      <c r="AU643" s="232" t="s">
        <v>86</v>
      </c>
      <c r="AV643" s="14" t="s">
        <v>86</v>
      </c>
      <c r="AW643" s="14" t="s">
        <v>33</v>
      </c>
      <c r="AX643" s="14" t="s">
        <v>76</v>
      </c>
      <c r="AY643" s="232" t="s">
        <v>160</v>
      </c>
    </row>
    <row r="644" spans="1:65" s="13" customFormat="1" ht="11.25">
      <c r="B644" s="212"/>
      <c r="C644" s="213"/>
      <c r="D644" s="207" t="s">
        <v>169</v>
      </c>
      <c r="E644" s="214" t="s">
        <v>1</v>
      </c>
      <c r="F644" s="215" t="s">
        <v>723</v>
      </c>
      <c r="G644" s="213"/>
      <c r="H644" s="214" t="s">
        <v>1</v>
      </c>
      <c r="I644" s="216"/>
      <c r="J644" s="213"/>
      <c r="K644" s="213"/>
      <c r="L644" s="217"/>
      <c r="M644" s="218"/>
      <c r="N644" s="219"/>
      <c r="O644" s="219"/>
      <c r="P644" s="219"/>
      <c r="Q644" s="219"/>
      <c r="R644" s="219"/>
      <c r="S644" s="219"/>
      <c r="T644" s="220"/>
      <c r="AT644" s="221" t="s">
        <v>169</v>
      </c>
      <c r="AU644" s="221" t="s">
        <v>86</v>
      </c>
      <c r="AV644" s="13" t="s">
        <v>84</v>
      </c>
      <c r="AW644" s="13" t="s">
        <v>33</v>
      </c>
      <c r="AX644" s="13" t="s">
        <v>76</v>
      </c>
      <c r="AY644" s="221" t="s">
        <v>160</v>
      </c>
    </row>
    <row r="645" spans="1:65" s="14" customFormat="1" ht="11.25">
      <c r="B645" s="222"/>
      <c r="C645" s="223"/>
      <c r="D645" s="207" t="s">
        <v>169</v>
      </c>
      <c r="E645" s="224" t="s">
        <v>1</v>
      </c>
      <c r="F645" s="225" t="s">
        <v>724</v>
      </c>
      <c r="G645" s="223"/>
      <c r="H645" s="226">
        <v>1.8129999999999999</v>
      </c>
      <c r="I645" s="227"/>
      <c r="J645" s="223"/>
      <c r="K645" s="223"/>
      <c r="L645" s="228"/>
      <c r="M645" s="229"/>
      <c r="N645" s="230"/>
      <c r="O645" s="230"/>
      <c r="P645" s="230"/>
      <c r="Q645" s="230"/>
      <c r="R645" s="230"/>
      <c r="S645" s="230"/>
      <c r="T645" s="231"/>
      <c r="AT645" s="232" t="s">
        <v>169</v>
      </c>
      <c r="AU645" s="232" t="s">
        <v>86</v>
      </c>
      <c r="AV645" s="14" t="s">
        <v>86</v>
      </c>
      <c r="AW645" s="14" t="s">
        <v>33</v>
      </c>
      <c r="AX645" s="14" t="s">
        <v>76</v>
      </c>
      <c r="AY645" s="232" t="s">
        <v>160</v>
      </c>
    </row>
    <row r="646" spans="1:65" s="13" customFormat="1" ht="11.25">
      <c r="B646" s="212"/>
      <c r="C646" s="213"/>
      <c r="D646" s="207" t="s">
        <v>169</v>
      </c>
      <c r="E646" s="214" t="s">
        <v>1</v>
      </c>
      <c r="F646" s="215" t="s">
        <v>384</v>
      </c>
      <c r="G646" s="213"/>
      <c r="H646" s="214" t="s">
        <v>1</v>
      </c>
      <c r="I646" s="216"/>
      <c r="J646" s="213"/>
      <c r="K646" s="213"/>
      <c r="L646" s="217"/>
      <c r="M646" s="218"/>
      <c r="N646" s="219"/>
      <c r="O646" s="219"/>
      <c r="P646" s="219"/>
      <c r="Q646" s="219"/>
      <c r="R646" s="219"/>
      <c r="S646" s="219"/>
      <c r="T646" s="220"/>
      <c r="AT646" s="221" t="s">
        <v>169</v>
      </c>
      <c r="AU646" s="221" t="s">
        <v>86</v>
      </c>
      <c r="AV646" s="13" t="s">
        <v>84</v>
      </c>
      <c r="AW646" s="13" t="s">
        <v>33</v>
      </c>
      <c r="AX646" s="13" t="s">
        <v>76</v>
      </c>
      <c r="AY646" s="221" t="s">
        <v>160</v>
      </c>
    </row>
    <row r="647" spans="1:65" s="14" customFormat="1" ht="11.25">
      <c r="B647" s="222"/>
      <c r="C647" s="223"/>
      <c r="D647" s="207" t="s">
        <v>169</v>
      </c>
      <c r="E647" s="224" t="s">
        <v>1</v>
      </c>
      <c r="F647" s="225" t="s">
        <v>725</v>
      </c>
      <c r="G647" s="223"/>
      <c r="H647" s="226">
        <v>0.25900000000000001</v>
      </c>
      <c r="I647" s="227"/>
      <c r="J647" s="223"/>
      <c r="K647" s="223"/>
      <c r="L647" s="228"/>
      <c r="M647" s="229"/>
      <c r="N647" s="230"/>
      <c r="O647" s="230"/>
      <c r="P647" s="230"/>
      <c r="Q647" s="230"/>
      <c r="R647" s="230"/>
      <c r="S647" s="230"/>
      <c r="T647" s="231"/>
      <c r="AT647" s="232" t="s">
        <v>169</v>
      </c>
      <c r="AU647" s="232" t="s">
        <v>86</v>
      </c>
      <c r="AV647" s="14" t="s">
        <v>86</v>
      </c>
      <c r="AW647" s="14" t="s">
        <v>33</v>
      </c>
      <c r="AX647" s="14" t="s">
        <v>76</v>
      </c>
      <c r="AY647" s="232" t="s">
        <v>160</v>
      </c>
    </row>
    <row r="648" spans="1:65" s="14" customFormat="1" ht="11.25">
      <c r="B648" s="222"/>
      <c r="C648" s="223"/>
      <c r="D648" s="207" t="s">
        <v>169</v>
      </c>
      <c r="E648" s="224" t="s">
        <v>1</v>
      </c>
      <c r="F648" s="225" t="s">
        <v>726</v>
      </c>
      <c r="G648" s="223"/>
      <c r="H648" s="226">
        <v>0.91600000000000004</v>
      </c>
      <c r="I648" s="227"/>
      <c r="J648" s="223"/>
      <c r="K648" s="223"/>
      <c r="L648" s="228"/>
      <c r="M648" s="229"/>
      <c r="N648" s="230"/>
      <c r="O648" s="230"/>
      <c r="P648" s="230"/>
      <c r="Q648" s="230"/>
      <c r="R648" s="230"/>
      <c r="S648" s="230"/>
      <c r="T648" s="231"/>
      <c r="AT648" s="232" t="s">
        <v>169</v>
      </c>
      <c r="AU648" s="232" t="s">
        <v>86</v>
      </c>
      <c r="AV648" s="14" t="s">
        <v>86</v>
      </c>
      <c r="AW648" s="14" t="s">
        <v>33</v>
      </c>
      <c r="AX648" s="14" t="s">
        <v>76</v>
      </c>
      <c r="AY648" s="232" t="s">
        <v>160</v>
      </c>
    </row>
    <row r="649" spans="1:65" s="15" customFormat="1" ht="11.25">
      <c r="B649" s="233"/>
      <c r="C649" s="234"/>
      <c r="D649" s="207" t="s">
        <v>169</v>
      </c>
      <c r="E649" s="235" t="s">
        <v>1</v>
      </c>
      <c r="F649" s="236" t="s">
        <v>172</v>
      </c>
      <c r="G649" s="234"/>
      <c r="H649" s="237">
        <v>7.08</v>
      </c>
      <c r="I649" s="238"/>
      <c r="J649" s="234"/>
      <c r="K649" s="234"/>
      <c r="L649" s="239"/>
      <c r="M649" s="240"/>
      <c r="N649" s="241"/>
      <c r="O649" s="241"/>
      <c r="P649" s="241"/>
      <c r="Q649" s="241"/>
      <c r="R649" s="241"/>
      <c r="S649" s="241"/>
      <c r="T649" s="242"/>
      <c r="AT649" s="243" t="s">
        <v>169</v>
      </c>
      <c r="AU649" s="243" t="s">
        <v>86</v>
      </c>
      <c r="AV649" s="15" t="s">
        <v>166</v>
      </c>
      <c r="AW649" s="15" t="s">
        <v>33</v>
      </c>
      <c r="AX649" s="15" t="s">
        <v>84</v>
      </c>
      <c r="AY649" s="243" t="s">
        <v>160</v>
      </c>
    </row>
    <row r="650" spans="1:65" s="2" customFormat="1" ht="16.5" customHeight="1">
      <c r="A650" s="35"/>
      <c r="B650" s="36"/>
      <c r="C650" s="193" t="s">
        <v>727</v>
      </c>
      <c r="D650" s="193" t="s">
        <v>162</v>
      </c>
      <c r="E650" s="194" t="s">
        <v>728</v>
      </c>
      <c r="F650" s="195" t="s">
        <v>729</v>
      </c>
      <c r="G650" s="196" t="s">
        <v>165</v>
      </c>
      <c r="H650" s="197">
        <v>54.886000000000003</v>
      </c>
      <c r="I650" s="198"/>
      <c r="J650" s="199">
        <f>ROUND(I650*H650,2)</f>
        <v>0</v>
      </c>
      <c r="K650" s="200"/>
      <c r="L650" s="40"/>
      <c r="M650" s="201" t="s">
        <v>1</v>
      </c>
      <c r="N650" s="202" t="s">
        <v>41</v>
      </c>
      <c r="O650" s="72"/>
      <c r="P650" s="203">
        <f>O650*H650</f>
        <v>0</v>
      </c>
      <c r="Q650" s="203">
        <v>0</v>
      </c>
      <c r="R650" s="203">
        <f>Q650*H650</f>
        <v>0</v>
      </c>
      <c r="S650" s="203">
        <v>0</v>
      </c>
      <c r="T650" s="204">
        <f>S650*H650</f>
        <v>0</v>
      </c>
      <c r="U650" s="35"/>
      <c r="V650" s="35"/>
      <c r="W650" s="35"/>
      <c r="X650" s="35"/>
      <c r="Y650" s="35"/>
      <c r="Z650" s="35"/>
      <c r="AA650" s="35"/>
      <c r="AB650" s="35"/>
      <c r="AC650" s="35"/>
      <c r="AD650" s="35"/>
      <c r="AE650" s="35"/>
      <c r="AR650" s="205" t="s">
        <v>166</v>
      </c>
      <c r="AT650" s="205" t="s">
        <v>162</v>
      </c>
      <c r="AU650" s="205" t="s">
        <v>86</v>
      </c>
      <c r="AY650" s="18" t="s">
        <v>160</v>
      </c>
      <c r="BE650" s="206">
        <f>IF(N650="základní",J650,0)</f>
        <v>0</v>
      </c>
      <c r="BF650" s="206">
        <f>IF(N650="snížená",J650,0)</f>
        <v>0</v>
      </c>
      <c r="BG650" s="206">
        <f>IF(N650="zákl. přenesená",J650,0)</f>
        <v>0</v>
      </c>
      <c r="BH650" s="206">
        <f>IF(N650="sníž. přenesená",J650,0)</f>
        <v>0</v>
      </c>
      <c r="BI650" s="206">
        <f>IF(N650="nulová",J650,0)</f>
        <v>0</v>
      </c>
      <c r="BJ650" s="18" t="s">
        <v>84</v>
      </c>
      <c r="BK650" s="206">
        <f>ROUND(I650*H650,2)</f>
        <v>0</v>
      </c>
      <c r="BL650" s="18" t="s">
        <v>166</v>
      </c>
      <c r="BM650" s="205" t="s">
        <v>730</v>
      </c>
    </row>
    <row r="651" spans="1:65" s="2" customFormat="1" ht="11.25">
      <c r="A651" s="35"/>
      <c r="B651" s="36"/>
      <c r="C651" s="37"/>
      <c r="D651" s="207" t="s">
        <v>167</v>
      </c>
      <c r="E651" s="37"/>
      <c r="F651" s="208" t="s">
        <v>731</v>
      </c>
      <c r="G651" s="37"/>
      <c r="H651" s="37"/>
      <c r="I651" s="209"/>
      <c r="J651" s="37"/>
      <c r="K651" s="37"/>
      <c r="L651" s="40"/>
      <c r="M651" s="210"/>
      <c r="N651" s="211"/>
      <c r="O651" s="72"/>
      <c r="P651" s="72"/>
      <c r="Q651" s="72"/>
      <c r="R651" s="72"/>
      <c r="S651" s="72"/>
      <c r="T651" s="73"/>
      <c r="U651" s="35"/>
      <c r="V651" s="35"/>
      <c r="W651" s="35"/>
      <c r="X651" s="35"/>
      <c r="Y651" s="35"/>
      <c r="Z651" s="35"/>
      <c r="AA651" s="35"/>
      <c r="AB651" s="35"/>
      <c r="AC651" s="35"/>
      <c r="AD651" s="35"/>
      <c r="AE651" s="35"/>
      <c r="AT651" s="18" t="s">
        <v>167</v>
      </c>
      <c r="AU651" s="18" t="s">
        <v>86</v>
      </c>
    </row>
    <row r="652" spans="1:65" s="13" customFormat="1" ht="11.25">
      <c r="B652" s="212"/>
      <c r="C652" s="213"/>
      <c r="D652" s="207" t="s">
        <v>169</v>
      </c>
      <c r="E652" s="214" t="s">
        <v>1</v>
      </c>
      <c r="F652" s="215" t="s">
        <v>716</v>
      </c>
      <c r="G652" s="213"/>
      <c r="H652" s="214" t="s">
        <v>1</v>
      </c>
      <c r="I652" s="216"/>
      <c r="J652" s="213"/>
      <c r="K652" s="213"/>
      <c r="L652" s="217"/>
      <c r="M652" s="218"/>
      <c r="N652" s="219"/>
      <c r="O652" s="219"/>
      <c r="P652" s="219"/>
      <c r="Q652" s="219"/>
      <c r="R652" s="219"/>
      <c r="S652" s="219"/>
      <c r="T652" s="220"/>
      <c r="AT652" s="221" t="s">
        <v>169</v>
      </c>
      <c r="AU652" s="221" t="s">
        <v>86</v>
      </c>
      <c r="AV652" s="13" t="s">
        <v>84</v>
      </c>
      <c r="AW652" s="13" t="s">
        <v>33</v>
      </c>
      <c r="AX652" s="13" t="s">
        <v>76</v>
      </c>
      <c r="AY652" s="221" t="s">
        <v>160</v>
      </c>
    </row>
    <row r="653" spans="1:65" s="14" customFormat="1" ht="11.25">
      <c r="B653" s="222"/>
      <c r="C653" s="223"/>
      <c r="D653" s="207" t="s">
        <v>169</v>
      </c>
      <c r="E653" s="224" t="s">
        <v>1</v>
      </c>
      <c r="F653" s="225" t="s">
        <v>732</v>
      </c>
      <c r="G653" s="223"/>
      <c r="H653" s="226">
        <v>34.103999999999999</v>
      </c>
      <c r="I653" s="227"/>
      <c r="J653" s="223"/>
      <c r="K653" s="223"/>
      <c r="L653" s="228"/>
      <c r="M653" s="229"/>
      <c r="N653" s="230"/>
      <c r="O653" s="230"/>
      <c r="P653" s="230"/>
      <c r="Q653" s="230"/>
      <c r="R653" s="230"/>
      <c r="S653" s="230"/>
      <c r="T653" s="231"/>
      <c r="AT653" s="232" t="s">
        <v>169</v>
      </c>
      <c r="AU653" s="232" t="s">
        <v>86</v>
      </c>
      <c r="AV653" s="14" t="s">
        <v>86</v>
      </c>
      <c r="AW653" s="14" t="s">
        <v>33</v>
      </c>
      <c r="AX653" s="14" t="s">
        <v>76</v>
      </c>
      <c r="AY653" s="232" t="s">
        <v>160</v>
      </c>
    </row>
    <row r="654" spans="1:65" s="13" customFormat="1" ht="11.25">
      <c r="B654" s="212"/>
      <c r="C654" s="213"/>
      <c r="D654" s="207" t="s">
        <v>169</v>
      </c>
      <c r="E654" s="214" t="s">
        <v>1</v>
      </c>
      <c r="F654" s="215" t="s">
        <v>723</v>
      </c>
      <c r="G654" s="213"/>
      <c r="H654" s="214" t="s">
        <v>1</v>
      </c>
      <c r="I654" s="216"/>
      <c r="J654" s="213"/>
      <c r="K654" s="213"/>
      <c r="L654" s="217"/>
      <c r="M654" s="218"/>
      <c r="N654" s="219"/>
      <c r="O654" s="219"/>
      <c r="P654" s="219"/>
      <c r="Q654" s="219"/>
      <c r="R654" s="219"/>
      <c r="S654" s="219"/>
      <c r="T654" s="220"/>
      <c r="AT654" s="221" t="s">
        <v>169</v>
      </c>
      <c r="AU654" s="221" t="s">
        <v>86</v>
      </c>
      <c r="AV654" s="13" t="s">
        <v>84</v>
      </c>
      <c r="AW654" s="13" t="s">
        <v>33</v>
      </c>
      <c r="AX654" s="13" t="s">
        <v>76</v>
      </c>
      <c r="AY654" s="221" t="s">
        <v>160</v>
      </c>
    </row>
    <row r="655" spans="1:65" s="14" customFormat="1" ht="11.25">
      <c r="B655" s="222"/>
      <c r="C655" s="223"/>
      <c r="D655" s="207" t="s">
        <v>169</v>
      </c>
      <c r="E655" s="224" t="s">
        <v>1</v>
      </c>
      <c r="F655" s="225" t="s">
        <v>733</v>
      </c>
      <c r="G655" s="223"/>
      <c r="H655" s="226">
        <v>13.5</v>
      </c>
      <c r="I655" s="227"/>
      <c r="J655" s="223"/>
      <c r="K655" s="223"/>
      <c r="L655" s="228"/>
      <c r="M655" s="229"/>
      <c r="N655" s="230"/>
      <c r="O655" s="230"/>
      <c r="P655" s="230"/>
      <c r="Q655" s="230"/>
      <c r="R655" s="230"/>
      <c r="S655" s="230"/>
      <c r="T655" s="231"/>
      <c r="AT655" s="232" t="s">
        <v>169</v>
      </c>
      <c r="AU655" s="232" t="s">
        <v>86</v>
      </c>
      <c r="AV655" s="14" t="s">
        <v>86</v>
      </c>
      <c r="AW655" s="14" t="s">
        <v>33</v>
      </c>
      <c r="AX655" s="14" t="s">
        <v>76</v>
      </c>
      <c r="AY655" s="232" t="s">
        <v>160</v>
      </c>
    </row>
    <row r="656" spans="1:65" s="13" customFormat="1" ht="11.25">
      <c r="B656" s="212"/>
      <c r="C656" s="213"/>
      <c r="D656" s="207" t="s">
        <v>169</v>
      </c>
      <c r="E656" s="214" t="s">
        <v>1</v>
      </c>
      <c r="F656" s="215" t="s">
        <v>384</v>
      </c>
      <c r="G656" s="213"/>
      <c r="H656" s="214" t="s">
        <v>1</v>
      </c>
      <c r="I656" s="216"/>
      <c r="J656" s="213"/>
      <c r="K656" s="213"/>
      <c r="L656" s="217"/>
      <c r="M656" s="218"/>
      <c r="N656" s="219"/>
      <c r="O656" s="219"/>
      <c r="P656" s="219"/>
      <c r="Q656" s="219"/>
      <c r="R656" s="219"/>
      <c r="S656" s="219"/>
      <c r="T656" s="220"/>
      <c r="AT656" s="221" t="s">
        <v>169</v>
      </c>
      <c r="AU656" s="221" t="s">
        <v>86</v>
      </c>
      <c r="AV656" s="13" t="s">
        <v>84</v>
      </c>
      <c r="AW656" s="13" t="s">
        <v>33</v>
      </c>
      <c r="AX656" s="13" t="s">
        <v>76</v>
      </c>
      <c r="AY656" s="221" t="s">
        <v>160</v>
      </c>
    </row>
    <row r="657" spans="1:65" s="14" customFormat="1" ht="11.25">
      <c r="B657" s="222"/>
      <c r="C657" s="223"/>
      <c r="D657" s="207" t="s">
        <v>169</v>
      </c>
      <c r="E657" s="224" t="s">
        <v>1</v>
      </c>
      <c r="F657" s="225" t="s">
        <v>734</v>
      </c>
      <c r="G657" s="223"/>
      <c r="H657" s="226">
        <v>1.1779999999999999</v>
      </c>
      <c r="I657" s="227"/>
      <c r="J657" s="223"/>
      <c r="K657" s="223"/>
      <c r="L657" s="228"/>
      <c r="M657" s="229"/>
      <c r="N657" s="230"/>
      <c r="O657" s="230"/>
      <c r="P657" s="230"/>
      <c r="Q657" s="230"/>
      <c r="R657" s="230"/>
      <c r="S657" s="230"/>
      <c r="T657" s="231"/>
      <c r="AT657" s="232" t="s">
        <v>169</v>
      </c>
      <c r="AU657" s="232" t="s">
        <v>86</v>
      </c>
      <c r="AV657" s="14" t="s">
        <v>86</v>
      </c>
      <c r="AW657" s="14" t="s">
        <v>33</v>
      </c>
      <c r="AX657" s="14" t="s">
        <v>76</v>
      </c>
      <c r="AY657" s="232" t="s">
        <v>160</v>
      </c>
    </row>
    <row r="658" spans="1:65" s="14" customFormat="1" ht="11.25">
      <c r="B658" s="222"/>
      <c r="C658" s="223"/>
      <c r="D658" s="207" t="s">
        <v>169</v>
      </c>
      <c r="E658" s="224" t="s">
        <v>1</v>
      </c>
      <c r="F658" s="225" t="s">
        <v>735</v>
      </c>
      <c r="G658" s="223"/>
      <c r="H658" s="226">
        <v>6.1040000000000001</v>
      </c>
      <c r="I658" s="227"/>
      <c r="J658" s="223"/>
      <c r="K658" s="223"/>
      <c r="L658" s="228"/>
      <c r="M658" s="229"/>
      <c r="N658" s="230"/>
      <c r="O658" s="230"/>
      <c r="P658" s="230"/>
      <c r="Q658" s="230"/>
      <c r="R658" s="230"/>
      <c r="S658" s="230"/>
      <c r="T658" s="231"/>
      <c r="AT658" s="232" t="s">
        <v>169</v>
      </c>
      <c r="AU658" s="232" t="s">
        <v>86</v>
      </c>
      <c r="AV658" s="14" t="s">
        <v>86</v>
      </c>
      <c r="AW658" s="14" t="s">
        <v>33</v>
      </c>
      <c r="AX658" s="14" t="s">
        <v>76</v>
      </c>
      <c r="AY658" s="232" t="s">
        <v>160</v>
      </c>
    </row>
    <row r="659" spans="1:65" s="15" customFormat="1" ht="11.25">
      <c r="B659" s="233"/>
      <c r="C659" s="234"/>
      <c r="D659" s="207" t="s">
        <v>169</v>
      </c>
      <c r="E659" s="235" t="s">
        <v>1</v>
      </c>
      <c r="F659" s="236" t="s">
        <v>172</v>
      </c>
      <c r="G659" s="234"/>
      <c r="H659" s="237">
        <v>54.886000000000003</v>
      </c>
      <c r="I659" s="238"/>
      <c r="J659" s="234"/>
      <c r="K659" s="234"/>
      <c r="L659" s="239"/>
      <c r="M659" s="240"/>
      <c r="N659" s="241"/>
      <c r="O659" s="241"/>
      <c r="P659" s="241"/>
      <c r="Q659" s="241"/>
      <c r="R659" s="241"/>
      <c r="S659" s="241"/>
      <c r="T659" s="242"/>
      <c r="AT659" s="243" t="s">
        <v>169</v>
      </c>
      <c r="AU659" s="243" t="s">
        <v>86</v>
      </c>
      <c r="AV659" s="15" t="s">
        <v>166</v>
      </c>
      <c r="AW659" s="15" t="s">
        <v>33</v>
      </c>
      <c r="AX659" s="15" t="s">
        <v>84</v>
      </c>
      <c r="AY659" s="243" t="s">
        <v>160</v>
      </c>
    </row>
    <row r="660" spans="1:65" s="2" customFormat="1" ht="16.5" customHeight="1">
      <c r="A660" s="35"/>
      <c r="B660" s="36"/>
      <c r="C660" s="193" t="s">
        <v>452</v>
      </c>
      <c r="D660" s="193" t="s">
        <v>162</v>
      </c>
      <c r="E660" s="194" t="s">
        <v>736</v>
      </c>
      <c r="F660" s="195" t="s">
        <v>737</v>
      </c>
      <c r="G660" s="196" t="s">
        <v>165</v>
      </c>
      <c r="H660" s="197">
        <v>54.886000000000003</v>
      </c>
      <c r="I660" s="198"/>
      <c r="J660" s="199">
        <f>ROUND(I660*H660,2)</f>
        <v>0</v>
      </c>
      <c r="K660" s="200"/>
      <c r="L660" s="40"/>
      <c r="M660" s="201" t="s">
        <v>1</v>
      </c>
      <c r="N660" s="202" t="s">
        <v>41</v>
      </c>
      <c r="O660" s="72"/>
      <c r="P660" s="203">
        <f>O660*H660</f>
        <v>0</v>
      </c>
      <c r="Q660" s="203">
        <v>0</v>
      </c>
      <c r="R660" s="203">
        <f>Q660*H660</f>
        <v>0</v>
      </c>
      <c r="S660" s="203">
        <v>0</v>
      </c>
      <c r="T660" s="204">
        <f>S660*H660</f>
        <v>0</v>
      </c>
      <c r="U660" s="35"/>
      <c r="V660" s="35"/>
      <c r="W660" s="35"/>
      <c r="X660" s="35"/>
      <c r="Y660" s="35"/>
      <c r="Z660" s="35"/>
      <c r="AA660" s="35"/>
      <c r="AB660" s="35"/>
      <c r="AC660" s="35"/>
      <c r="AD660" s="35"/>
      <c r="AE660" s="35"/>
      <c r="AR660" s="205" t="s">
        <v>166</v>
      </c>
      <c r="AT660" s="205" t="s">
        <v>162</v>
      </c>
      <c r="AU660" s="205" t="s">
        <v>86</v>
      </c>
      <c r="AY660" s="18" t="s">
        <v>160</v>
      </c>
      <c r="BE660" s="206">
        <f>IF(N660="základní",J660,0)</f>
        <v>0</v>
      </c>
      <c r="BF660" s="206">
        <f>IF(N660="snížená",J660,0)</f>
        <v>0</v>
      </c>
      <c r="BG660" s="206">
        <f>IF(N660="zákl. přenesená",J660,0)</f>
        <v>0</v>
      </c>
      <c r="BH660" s="206">
        <f>IF(N660="sníž. přenesená",J660,0)</f>
        <v>0</v>
      </c>
      <c r="BI660" s="206">
        <f>IF(N660="nulová",J660,0)</f>
        <v>0</v>
      </c>
      <c r="BJ660" s="18" t="s">
        <v>84</v>
      </c>
      <c r="BK660" s="206">
        <f>ROUND(I660*H660,2)</f>
        <v>0</v>
      </c>
      <c r="BL660" s="18" t="s">
        <v>166</v>
      </c>
      <c r="BM660" s="205" t="s">
        <v>738</v>
      </c>
    </row>
    <row r="661" spans="1:65" s="2" customFormat="1" ht="11.25">
      <c r="A661" s="35"/>
      <c r="B661" s="36"/>
      <c r="C661" s="37"/>
      <c r="D661" s="207" t="s">
        <v>167</v>
      </c>
      <c r="E661" s="37"/>
      <c r="F661" s="208" t="s">
        <v>739</v>
      </c>
      <c r="G661" s="37"/>
      <c r="H661" s="37"/>
      <c r="I661" s="209"/>
      <c r="J661" s="37"/>
      <c r="K661" s="37"/>
      <c r="L661" s="40"/>
      <c r="M661" s="210"/>
      <c r="N661" s="211"/>
      <c r="O661" s="72"/>
      <c r="P661" s="72"/>
      <c r="Q661" s="72"/>
      <c r="R661" s="72"/>
      <c r="S661" s="72"/>
      <c r="T661" s="73"/>
      <c r="U661" s="35"/>
      <c r="V661" s="35"/>
      <c r="W661" s="35"/>
      <c r="X661" s="35"/>
      <c r="Y661" s="35"/>
      <c r="Z661" s="35"/>
      <c r="AA661" s="35"/>
      <c r="AB661" s="35"/>
      <c r="AC661" s="35"/>
      <c r="AD661" s="35"/>
      <c r="AE661" s="35"/>
      <c r="AT661" s="18" t="s">
        <v>167</v>
      </c>
      <c r="AU661" s="18" t="s">
        <v>86</v>
      </c>
    </row>
    <row r="662" spans="1:65" s="2" customFormat="1" ht="24.2" customHeight="1">
      <c r="A662" s="35"/>
      <c r="B662" s="36"/>
      <c r="C662" s="193" t="s">
        <v>740</v>
      </c>
      <c r="D662" s="193" t="s">
        <v>162</v>
      </c>
      <c r="E662" s="194" t="s">
        <v>741</v>
      </c>
      <c r="F662" s="195" t="s">
        <v>742</v>
      </c>
      <c r="G662" s="196" t="s">
        <v>294</v>
      </c>
      <c r="H662" s="197">
        <v>0.47499999999999998</v>
      </c>
      <c r="I662" s="198"/>
      <c r="J662" s="199">
        <f>ROUND(I662*H662,2)</f>
        <v>0</v>
      </c>
      <c r="K662" s="200"/>
      <c r="L662" s="40"/>
      <c r="M662" s="201" t="s">
        <v>1</v>
      </c>
      <c r="N662" s="202" t="s">
        <v>41</v>
      </c>
      <c r="O662" s="72"/>
      <c r="P662" s="203">
        <f>O662*H662</f>
        <v>0</v>
      </c>
      <c r="Q662" s="203">
        <v>0</v>
      </c>
      <c r="R662" s="203">
        <f>Q662*H662</f>
        <v>0</v>
      </c>
      <c r="S662" s="203">
        <v>0</v>
      </c>
      <c r="T662" s="204">
        <f>S662*H662</f>
        <v>0</v>
      </c>
      <c r="U662" s="35"/>
      <c r="V662" s="35"/>
      <c r="W662" s="35"/>
      <c r="X662" s="35"/>
      <c r="Y662" s="35"/>
      <c r="Z662" s="35"/>
      <c r="AA662" s="35"/>
      <c r="AB662" s="35"/>
      <c r="AC662" s="35"/>
      <c r="AD662" s="35"/>
      <c r="AE662" s="35"/>
      <c r="AR662" s="205" t="s">
        <v>166</v>
      </c>
      <c r="AT662" s="205" t="s">
        <v>162</v>
      </c>
      <c r="AU662" s="205" t="s">
        <v>86</v>
      </c>
      <c r="AY662" s="18" t="s">
        <v>160</v>
      </c>
      <c r="BE662" s="206">
        <f>IF(N662="základní",J662,0)</f>
        <v>0</v>
      </c>
      <c r="BF662" s="206">
        <f>IF(N662="snížená",J662,0)</f>
        <v>0</v>
      </c>
      <c r="BG662" s="206">
        <f>IF(N662="zákl. přenesená",J662,0)</f>
        <v>0</v>
      </c>
      <c r="BH662" s="206">
        <f>IF(N662="sníž. přenesená",J662,0)</f>
        <v>0</v>
      </c>
      <c r="BI662" s="206">
        <f>IF(N662="nulová",J662,0)</f>
        <v>0</v>
      </c>
      <c r="BJ662" s="18" t="s">
        <v>84</v>
      </c>
      <c r="BK662" s="206">
        <f>ROUND(I662*H662,2)</f>
        <v>0</v>
      </c>
      <c r="BL662" s="18" t="s">
        <v>166</v>
      </c>
      <c r="BM662" s="205" t="s">
        <v>743</v>
      </c>
    </row>
    <row r="663" spans="1:65" s="2" customFormat="1" ht="19.5">
      <c r="A663" s="35"/>
      <c r="B663" s="36"/>
      <c r="C663" s="37"/>
      <c r="D663" s="207" t="s">
        <v>167</v>
      </c>
      <c r="E663" s="37"/>
      <c r="F663" s="208" t="s">
        <v>744</v>
      </c>
      <c r="G663" s="37"/>
      <c r="H663" s="37"/>
      <c r="I663" s="209"/>
      <c r="J663" s="37"/>
      <c r="K663" s="37"/>
      <c r="L663" s="40"/>
      <c r="M663" s="210"/>
      <c r="N663" s="211"/>
      <c r="O663" s="72"/>
      <c r="P663" s="72"/>
      <c r="Q663" s="72"/>
      <c r="R663" s="72"/>
      <c r="S663" s="72"/>
      <c r="T663" s="73"/>
      <c r="U663" s="35"/>
      <c r="V663" s="35"/>
      <c r="W663" s="35"/>
      <c r="X663" s="35"/>
      <c r="Y663" s="35"/>
      <c r="Z663" s="35"/>
      <c r="AA663" s="35"/>
      <c r="AB663" s="35"/>
      <c r="AC663" s="35"/>
      <c r="AD663" s="35"/>
      <c r="AE663" s="35"/>
      <c r="AT663" s="18" t="s">
        <v>167</v>
      </c>
      <c r="AU663" s="18" t="s">
        <v>86</v>
      </c>
    </row>
    <row r="664" spans="1:65" s="13" customFormat="1" ht="11.25">
      <c r="B664" s="212"/>
      <c r="C664" s="213"/>
      <c r="D664" s="207" t="s">
        <v>169</v>
      </c>
      <c r="E664" s="214" t="s">
        <v>1</v>
      </c>
      <c r="F664" s="215" t="s">
        <v>745</v>
      </c>
      <c r="G664" s="213"/>
      <c r="H664" s="214" t="s">
        <v>1</v>
      </c>
      <c r="I664" s="216"/>
      <c r="J664" s="213"/>
      <c r="K664" s="213"/>
      <c r="L664" s="217"/>
      <c r="M664" s="218"/>
      <c r="N664" s="219"/>
      <c r="O664" s="219"/>
      <c r="P664" s="219"/>
      <c r="Q664" s="219"/>
      <c r="R664" s="219"/>
      <c r="S664" s="219"/>
      <c r="T664" s="220"/>
      <c r="AT664" s="221" t="s">
        <v>169</v>
      </c>
      <c r="AU664" s="221" t="s">
        <v>86</v>
      </c>
      <c r="AV664" s="13" t="s">
        <v>84</v>
      </c>
      <c r="AW664" s="13" t="s">
        <v>33</v>
      </c>
      <c r="AX664" s="13" t="s">
        <v>76</v>
      </c>
      <c r="AY664" s="221" t="s">
        <v>160</v>
      </c>
    </row>
    <row r="665" spans="1:65" s="14" customFormat="1" ht="11.25">
      <c r="B665" s="222"/>
      <c r="C665" s="223"/>
      <c r="D665" s="207" t="s">
        <v>169</v>
      </c>
      <c r="E665" s="224" t="s">
        <v>1</v>
      </c>
      <c r="F665" s="225" t="s">
        <v>746</v>
      </c>
      <c r="G665" s="223"/>
      <c r="H665" s="226">
        <v>0.35299999999999998</v>
      </c>
      <c r="I665" s="227"/>
      <c r="J665" s="223"/>
      <c r="K665" s="223"/>
      <c r="L665" s="228"/>
      <c r="M665" s="229"/>
      <c r="N665" s="230"/>
      <c r="O665" s="230"/>
      <c r="P665" s="230"/>
      <c r="Q665" s="230"/>
      <c r="R665" s="230"/>
      <c r="S665" s="230"/>
      <c r="T665" s="231"/>
      <c r="AT665" s="232" t="s">
        <v>169</v>
      </c>
      <c r="AU665" s="232" t="s">
        <v>86</v>
      </c>
      <c r="AV665" s="14" t="s">
        <v>86</v>
      </c>
      <c r="AW665" s="14" t="s">
        <v>33</v>
      </c>
      <c r="AX665" s="14" t="s">
        <v>76</v>
      </c>
      <c r="AY665" s="232" t="s">
        <v>160</v>
      </c>
    </row>
    <row r="666" spans="1:65" s="13" customFormat="1" ht="11.25">
      <c r="B666" s="212"/>
      <c r="C666" s="213"/>
      <c r="D666" s="207" t="s">
        <v>169</v>
      </c>
      <c r="E666" s="214" t="s">
        <v>1</v>
      </c>
      <c r="F666" s="215" t="s">
        <v>747</v>
      </c>
      <c r="G666" s="213"/>
      <c r="H666" s="214" t="s">
        <v>1</v>
      </c>
      <c r="I666" s="216"/>
      <c r="J666" s="213"/>
      <c r="K666" s="213"/>
      <c r="L666" s="217"/>
      <c r="M666" s="218"/>
      <c r="N666" s="219"/>
      <c r="O666" s="219"/>
      <c r="P666" s="219"/>
      <c r="Q666" s="219"/>
      <c r="R666" s="219"/>
      <c r="S666" s="219"/>
      <c r="T666" s="220"/>
      <c r="AT666" s="221" t="s">
        <v>169</v>
      </c>
      <c r="AU666" s="221" t="s">
        <v>86</v>
      </c>
      <c r="AV666" s="13" t="s">
        <v>84</v>
      </c>
      <c r="AW666" s="13" t="s">
        <v>33</v>
      </c>
      <c r="AX666" s="13" t="s">
        <v>76</v>
      </c>
      <c r="AY666" s="221" t="s">
        <v>160</v>
      </c>
    </row>
    <row r="667" spans="1:65" s="14" customFormat="1" ht="11.25">
      <c r="B667" s="222"/>
      <c r="C667" s="223"/>
      <c r="D667" s="207" t="s">
        <v>169</v>
      </c>
      <c r="E667" s="224" t="s">
        <v>1</v>
      </c>
      <c r="F667" s="225" t="s">
        <v>748</v>
      </c>
      <c r="G667" s="223"/>
      <c r="H667" s="226">
        <v>7.4999999999999997E-2</v>
      </c>
      <c r="I667" s="227"/>
      <c r="J667" s="223"/>
      <c r="K667" s="223"/>
      <c r="L667" s="228"/>
      <c r="M667" s="229"/>
      <c r="N667" s="230"/>
      <c r="O667" s="230"/>
      <c r="P667" s="230"/>
      <c r="Q667" s="230"/>
      <c r="R667" s="230"/>
      <c r="S667" s="230"/>
      <c r="T667" s="231"/>
      <c r="AT667" s="232" t="s">
        <v>169</v>
      </c>
      <c r="AU667" s="232" t="s">
        <v>86</v>
      </c>
      <c r="AV667" s="14" t="s">
        <v>86</v>
      </c>
      <c r="AW667" s="14" t="s">
        <v>33</v>
      </c>
      <c r="AX667" s="14" t="s">
        <v>76</v>
      </c>
      <c r="AY667" s="232" t="s">
        <v>160</v>
      </c>
    </row>
    <row r="668" spans="1:65" s="13" customFormat="1" ht="11.25">
      <c r="B668" s="212"/>
      <c r="C668" s="213"/>
      <c r="D668" s="207" t="s">
        <v>169</v>
      </c>
      <c r="E668" s="214" t="s">
        <v>1</v>
      </c>
      <c r="F668" s="215" t="s">
        <v>749</v>
      </c>
      <c r="G668" s="213"/>
      <c r="H668" s="214" t="s">
        <v>1</v>
      </c>
      <c r="I668" s="216"/>
      <c r="J668" s="213"/>
      <c r="K668" s="213"/>
      <c r="L668" s="217"/>
      <c r="M668" s="218"/>
      <c r="N668" s="219"/>
      <c r="O668" s="219"/>
      <c r="P668" s="219"/>
      <c r="Q668" s="219"/>
      <c r="R668" s="219"/>
      <c r="S668" s="219"/>
      <c r="T668" s="220"/>
      <c r="AT668" s="221" t="s">
        <v>169</v>
      </c>
      <c r="AU668" s="221" t="s">
        <v>86</v>
      </c>
      <c r="AV668" s="13" t="s">
        <v>84</v>
      </c>
      <c r="AW668" s="13" t="s">
        <v>33</v>
      </c>
      <c r="AX668" s="13" t="s">
        <v>76</v>
      </c>
      <c r="AY668" s="221" t="s">
        <v>160</v>
      </c>
    </row>
    <row r="669" spans="1:65" s="14" customFormat="1" ht="11.25">
      <c r="B669" s="222"/>
      <c r="C669" s="223"/>
      <c r="D669" s="207" t="s">
        <v>169</v>
      </c>
      <c r="E669" s="224" t="s">
        <v>1</v>
      </c>
      <c r="F669" s="225" t="s">
        <v>750</v>
      </c>
      <c r="G669" s="223"/>
      <c r="H669" s="226">
        <v>4.7E-2</v>
      </c>
      <c r="I669" s="227"/>
      <c r="J669" s="223"/>
      <c r="K669" s="223"/>
      <c r="L669" s="228"/>
      <c r="M669" s="229"/>
      <c r="N669" s="230"/>
      <c r="O669" s="230"/>
      <c r="P669" s="230"/>
      <c r="Q669" s="230"/>
      <c r="R669" s="230"/>
      <c r="S669" s="230"/>
      <c r="T669" s="231"/>
      <c r="AT669" s="232" t="s">
        <v>169</v>
      </c>
      <c r="AU669" s="232" t="s">
        <v>86</v>
      </c>
      <c r="AV669" s="14" t="s">
        <v>86</v>
      </c>
      <c r="AW669" s="14" t="s">
        <v>33</v>
      </c>
      <c r="AX669" s="14" t="s">
        <v>76</v>
      </c>
      <c r="AY669" s="232" t="s">
        <v>160</v>
      </c>
    </row>
    <row r="670" spans="1:65" s="15" customFormat="1" ht="11.25">
      <c r="B670" s="233"/>
      <c r="C670" s="234"/>
      <c r="D670" s="207" t="s">
        <v>169</v>
      </c>
      <c r="E670" s="235" t="s">
        <v>1</v>
      </c>
      <c r="F670" s="236" t="s">
        <v>172</v>
      </c>
      <c r="G670" s="234"/>
      <c r="H670" s="237">
        <v>0.47499999999999998</v>
      </c>
      <c r="I670" s="238"/>
      <c r="J670" s="234"/>
      <c r="K670" s="234"/>
      <c r="L670" s="239"/>
      <c r="M670" s="240"/>
      <c r="N670" s="241"/>
      <c r="O670" s="241"/>
      <c r="P670" s="241"/>
      <c r="Q670" s="241"/>
      <c r="R670" s="241"/>
      <c r="S670" s="241"/>
      <c r="T670" s="242"/>
      <c r="AT670" s="243" t="s">
        <v>169</v>
      </c>
      <c r="AU670" s="243" t="s">
        <v>86</v>
      </c>
      <c r="AV670" s="15" t="s">
        <v>166</v>
      </c>
      <c r="AW670" s="15" t="s">
        <v>33</v>
      </c>
      <c r="AX670" s="15" t="s">
        <v>84</v>
      </c>
      <c r="AY670" s="243" t="s">
        <v>160</v>
      </c>
    </row>
    <row r="671" spans="1:65" s="2" customFormat="1" ht="33" customHeight="1">
      <c r="A671" s="35"/>
      <c r="B671" s="36"/>
      <c r="C671" s="193" t="s">
        <v>468</v>
      </c>
      <c r="D671" s="193" t="s">
        <v>162</v>
      </c>
      <c r="E671" s="194" t="s">
        <v>751</v>
      </c>
      <c r="F671" s="195" t="s">
        <v>752</v>
      </c>
      <c r="G671" s="196" t="s">
        <v>165</v>
      </c>
      <c r="H671" s="197">
        <v>23</v>
      </c>
      <c r="I671" s="198"/>
      <c r="J671" s="199">
        <f>ROUND(I671*H671,2)</f>
        <v>0</v>
      </c>
      <c r="K671" s="200"/>
      <c r="L671" s="40"/>
      <c r="M671" s="201" t="s">
        <v>1</v>
      </c>
      <c r="N671" s="202" t="s">
        <v>41</v>
      </c>
      <c r="O671" s="72"/>
      <c r="P671" s="203">
        <f>O671*H671</f>
        <v>0</v>
      </c>
      <c r="Q671" s="203">
        <v>0</v>
      </c>
      <c r="R671" s="203">
        <f>Q671*H671</f>
        <v>0</v>
      </c>
      <c r="S671" s="203">
        <v>0</v>
      </c>
      <c r="T671" s="204">
        <f>S671*H671</f>
        <v>0</v>
      </c>
      <c r="U671" s="35"/>
      <c r="V671" s="35"/>
      <c r="W671" s="35"/>
      <c r="X671" s="35"/>
      <c r="Y671" s="35"/>
      <c r="Z671" s="35"/>
      <c r="AA671" s="35"/>
      <c r="AB671" s="35"/>
      <c r="AC671" s="35"/>
      <c r="AD671" s="35"/>
      <c r="AE671" s="35"/>
      <c r="AR671" s="205" t="s">
        <v>166</v>
      </c>
      <c r="AT671" s="205" t="s">
        <v>162</v>
      </c>
      <c r="AU671" s="205" t="s">
        <v>86</v>
      </c>
      <c r="AY671" s="18" t="s">
        <v>160</v>
      </c>
      <c r="BE671" s="206">
        <f>IF(N671="základní",J671,0)</f>
        <v>0</v>
      </c>
      <c r="BF671" s="206">
        <f>IF(N671="snížená",J671,0)</f>
        <v>0</v>
      </c>
      <c r="BG671" s="206">
        <f>IF(N671="zákl. přenesená",J671,0)</f>
        <v>0</v>
      </c>
      <c r="BH671" s="206">
        <f>IF(N671="sníž. přenesená",J671,0)</f>
        <v>0</v>
      </c>
      <c r="BI671" s="206">
        <f>IF(N671="nulová",J671,0)</f>
        <v>0</v>
      </c>
      <c r="BJ671" s="18" t="s">
        <v>84</v>
      </c>
      <c r="BK671" s="206">
        <f>ROUND(I671*H671,2)</f>
        <v>0</v>
      </c>
      <c r="BL671" s="18" t="s">
        <v>166</v>
      </c>
      <c r="BM671" s="205" t="s">
        <v>753</v>
      </c>
    </row>
    <row r="672" spans="1:65" s="2" customFormat="1" ht="19.5">
      <c r="A672" s="35"/>
      <c r="B672" s="36"/>
      <c r="C672" s="37"/>
      <c r="D672" s="207" t="s">
        <v>167</v>
      </c>
      <c r="E672" s="37"/>
      <c r="F672" s="208" t="s">
        <v>754</v>
      </c>
      <c r="G672" s="37"/>
      <c r="H672" s="37"/>
      <c r="I672" s="209"/>
      <c r="J672" s="37"/>
      <c r="K672" s="37"/>
      <c r="L672" s="40"/>
      <c r="M672" s="210"/>
      <c r="N672" s="211"/>
      <c r="O672" s="72"/>
      <c r="P672" s="72"/>
      <c r="Q672" s="72"/>
      <c r="R672" s="72"/>
      <c r="S672" s="72"/>
      <c r="T672" s="73"/>
      <c r="U672" s="35"/>
      <c r="V672" s="35"/>
      <c r="W672" s="35"/>
      <c r="X672" s="35"/>
      <c r="Y672" s="35"/>
      <c r="Z672" s="35"/>
      <c r="AA672" s="35"/>
      <c r="AB672" s="35"/>
      <c r="AC672" s="35"/>
      <c r="AD672" s="35"/>
      <c r="AE672" s="35"/>
      <c r="AT672" s="18" t="s">
        <v>167</v>
      </c>
      <c r="AU672" s="18" t="s">
        <v>86</v>
      </c>
    </row>
    <row r="673" spans="1:65" s="13" customFormat="1" ht="11.25">
      <c r="B673" s="212"/>
      <c r="C673" s="213"/>
      <c r="D673" s="207" t="s">
        <v>169</v>
      </c>
      <c r="E673" s="214" t="s">
        <v>1</v>
      </c>
      <c r="F673" s="215" t="s">
        <v>755</v>
      </c>
      <c r="G673" s="213"/>
      <c r="H673" s="214" t="s">
        <v>1</v>
      </c>
      <c r="I673" s="216"/>
      <c r="J673" s="213"/>
      <c r="K673" s="213"/>
      <c r="L673" s="217"/>
      <c r="M673" s="218"/>
      <c r="N673" s="219"/>
      <c r="O673" s="219"/>
      <c r="P673" s="219"/>
      <c r="Q673" s="219"/>
      <c r="R673" s="219"/>
      <c r="S673" s="219"/>
      <c r="T673" s="220"/>
      <c r="AT673" s="221" t="s">
        <v>169</v>
      </c>
      <c r="AU673" s="221" t="s">
        <v>86</v>
      </c>
      <c r="AV673" s="13" t="s">
        <v>84</v>
      </c>
      <c r="AW673" s="13" t="s">
        <v>33</v>
      </c>
      <c r="AX673" s="13" t="s">
        <v>76</v>
      </c>
      <c r="AY673" s="221" t="s">
        <v>160</v>
      </c>
    </row>
    <row r="674" spans="1:65" s="14" customFormat="1" ht="11.25">
      <c r="B674" s="222"/>
      <c r="C674" s="223"/>
      <c r="D674" s="207" t="s">
        <v>169</v>
      </c>
      <c r="E674" s="224" t="s">
        <v>1</v>
      </c>
      <c r="F674" s="225" t="s">
        <v>756</v>
      </c>
      <c r="G674" s="223"/>
      <c r="H674" s="226">
        <v>23</v>
      </c>
      <c r="I674" s="227"/>
      <c r="J674" s="223"/>
      <c r="K674" s="223"/>
      <c r="L674" s="228"/>
      <c r="M674" s="229"/>
      <c r="N674" s="230"/>
      <c r="O674" s="230"/>
      <c r="P674" s="230"/>
      <c r="Q674" s="230"/>
      <c r="R674" s="230"/>
      <c r="S674" s="230"/>
      <c r="T674" s="231"/>
      <c r="AT674" s="232" t="s">
        <v>169</v>
      </c>
      <c r="AU674" s="232" t="s">
        <v>86</v>
      </c>
      <c r="AV674" s="14" t="s">
        <v>86</v>
      </c>
      <c r="AW674" s="14" t="s">
        <v>33</v>
      </c>
      <c r="AX674" s="14" t="s">
        <v>76</v>
      </c>
      <c r="AY674" s="232" t="s">
        <v>160</v>
      </c>
    </row>
    <row r="675" spans="1:65" s="15" customFormat="1" ht="11.25">
      <c r="B675" s="233"/>
      <c r="C675" s="234"/>
      <c r="D675" s="207" t="s">
        <v>169</v>
      </c>
      <c r="E675" s="235" t="s">
        <v>1</v>
      </c>
      <c r="F675" s="236" t="s">
        <v>172</v>
      </c>
      <c r="G675" s="234"/>
      <c r="H675" s="237">
        <v>23</v>
      </c>
      <c r="I675" s="238"/>
      <c r="J675" s="234"/>
      <c r="K675" s="234"/>
      <c r="L675" s="239"/>
      <c r="M675" s="240"/>
      <c r="N675" s="241"/>
      <c r="O675" s="241"/>
      <c r="P675" s="241"/>
      <c r="Q675" s="241"/>
      <c r="R675" s="241"/>
      <c r="S675" s="241"/>
      <c r="T675" s="242"/>
      <c r="AT675" s="243" t="s">
        <v>169</v>
      </c>
      <c r="AU675" s="243" t="s">
        <v>86</v>
      </c>
      <c r="AV675" s="15" t="s">
        <v>166</v>
      </c>
      <c r="AW675" s="15" t="s">
        <v>33</v>
      </c>
      <c r="AX675" s="15" t="s">
        <v>84</v>
      </c>
      <c r="AY675" s="243" t="s">
        <v>160</v>
      </c>
    </row>
    <row r="676" spans="1:65" s="12" customFormat="1" ht="22.9" customHeight="1">
      <c r="B676" s="177"/>
      <c r="C676" s="178"/>
      <c r="D676" s="179" t="s">
        <v>75</v>
      </c>
      <c r="E676" s="191" t="s">
        <v>190</v>
      </c>
      <c r="F676" s="191" t="s">
        <v>757</v>
      </c>
      <c r="G676" s="178"/>
      <c r="H676" s="178"/>
      <c r="I676" s="181"/>
      <c r="J676" s="192">
        <f>BK676</f>
        <v>0</v>
      </c>
      <c r="K676" s="178"/>
      <c r="L676" s="183"/>
      <c r="M676" s="184"/>
      <c r="N676" s="185"/>
      <c r="O676" s="185"/>
      <c r="P676" s="186">
        <f>SUM(P677:P690)</f>
        <v>0</v>
      </c>
      <c r="Q676" s="185"/>
      <c r="R676" s="186">
        <f>SUM(R677:R690)</f>
        <v>0</v>
      </c>
      <c r="S676" s="185"/>
      <c r="T676" s="187">
        <f>SUM(T677:T690)</f>
        <v>0</v>
      </c>
      <c r="AR676" s="188" t="s">
        <v>84</v>
      </c>
      <c r="AT676" s="189" t="s">
        <v>75</v>
      </c>
      <c r="AU676" s="189" t="s">
        <v>84</v>
      </c>
      <c r="AY676" s="188" t="s">
        <v>160</v>
      </c>
      <c r="BK676" s="190">
        <f>SUM(BK677:BK690)</f>
        <v>0</v>
      </c>
    </row>
    <row r="677" spans="1:65" s="2" customFormat="1" ht="24.2" customHeight="1">
      <c r="A677" s="35"/>
      <c r="B677" s="36"/>
      <c r="C677" s="193" t="s">
        <v>758</v>
      </c>
      <c r="D677" s="193" t="s">
        <v>162</v>
      </c>
      <c r="E677" s="194" t="s">
        <v>759</v>
      </c>
      <c r="F677" s="195" t="s">
        <v>760</v>
      </c>
      <c r="G677" s="196" t="s">
        <v>165</v>
      </c>
      <c r="H677" s="197">
        <v>23</v>
      </c>
      <c r="I677" s="198"/>
      <c r="J677" s="199">
        <f>ROUND(I677*H677,2)</f>
        <v>0</v>
      </c>
      <c r="K677" s="200"/>
      <c r="L677" s="40"/>
      <c r="M677" s="201" t="s">
        <v>1</v>
      </c>
      <c r="N677" s="202" t="s">
        <v>41</v>
      </c>
      <c r="O677" s="72"/>
      <c r="P677" s="203">
        <f>O677*H677</f>
        <v>0</v>
      </c>
      <c r="Q677" s="203">
        <v>0</v>
      </c>
      <c r="R677" s="203">
        <f>Q677*H677</f>
        <v>0</v>
      </c>
      <c r="S677" s="203">
        <v>0</v>
      </c>
      <c r="T677" s="204">
        <f>S677*H677</f>
        <v>0</v>
      </c>
      <c r="U677" s="35"/>
      <c r="V677" s="35"/>
      <c r="W677" s="35"/>
      <c r="X677" s="35"/>
      <c r="Y677" s="35"/>
      <c r="Z677" s="35"/>
      <c r="AA677" s="35"/>
      <c r="AB677" s="35"/>
      <c r="AC677" s="35"/>
      <c r="AD677" s="35"/>
      <c r="AE677" s="35"/>
      <c r="AR677" s="205" t="s">
        <v>166</v>
      </c>
      <c r="AT677" s="205" t="s">
        <v>162</v>
      </c>
      <c r="AU677" s="205" t="s">
        <v>86</v>
      </c>
      <c r="AY677" s="18" t="s">
        <v>160</v>
      </c>
      <c r="BE677" s="206">
        <f>IF(N677="základní",J677,0)</f>
        <v>0</v>
      </c>
      <c r="BF677" s="206">
        <f>IF(N677="snížená",J677,0)</f>
        <v>0</v>
      </c>
      <c r="BG677" s="206">
        <f>IF(N677="zákl. přenesená",J677,0)</f>
        <v>0</v>
      </c>
      <c r="BH677" s="206">
        <f>IF(N677="sníž. přenesená",J677,0)</f>
        <v>0</v>
      </c>
      <c r="BI677" s="206">
        <f>IF(N677="nulová",J677,0)</f>
        <v>0</v>
      </c>
      <c r="BJ677" s="18" t="s">
        <v>84</v>
      </c>
      <c r="BK677" s="206">
        <f>ROUND(I677*H677,2)</f>
        <v>0</v>
      </c>
      <c r="BL677" s="18" t="s">
        <v>166</v>
      </c>
      <c r="BM677" s="205" t="s">
        <v>761</v>
      </c>
    </row>
    <row r="678" spans="1:65" s="2" customFormat="1" ht="19.5">
      <c r="A678" s="35"/>
      <c r="B678" s="36"/>
      <c r="C678" s="37"/>
      <c r="D678" s="207" t="s">
        <v>167</v>
      </c>
      <c r="E678" s="37"/>
      <c r="F678" s="208" t="s">
        <v>762</v>
      </c>
      <c r="G678" s="37"/>
      <c r="H678" s="37"/>
      <c r="I678" s="209"/>
      <c r="J678" s="37"/>
      <c r="K678" s="37"/>
      <c r="L678" s="40"/>
      <c r="M678" s="210"/>
      <c r="N678" s="211"/>
      <c r="O678" s="72"/>
      <c r="P678" s="72"/>
      <c r="Q678" s="72"/>
      <c r="R678" s="72"/>
      <c r="S678" s="72"/>
      <c r="T678" s="73"/>
      <c r="U678" s="35"/>
      <c r="V678" s="35"/>
      <c r="W678" s="35"/>
      <c r="X678" s="35"/>
      <c r="Y678" s="35"/>
      <c r="Z678" s="35"/>
      <c r="AA678" s="35"/>
      <c r="AB678" s="35"/>
      <c r="AC678" s="35"/>
      <c r="AD678" s="35"/>
      <c r="AE678" s="35"/>
      <c r="AT678" s="18" t="s">
        <v>167</v>
      </c>
      <c r="AU678" s="18" t="s">
        <v>86</v>
      </c>
    </row>
    <row r="679" spans="1:65" s="13" customFormat="1" ht="11.25">
      <c r="B679" s="212"/>
      <c r="C679" s="213"/>
      <c r="D679" s="207" t="s">
        <v>169</v>
      </c>
      <c r="E679" s="214" t="s">
        <v>1</v>
      </c>
      <c r="F679" s="215" t="s">
        <v>755</v>
      </c>
      <c r="G679" s="213"/>
      <c r="H679" s="214" t="s">
        <v>1</v>
      </c>
      <c r="I679" s="216"/>
      <c r="J679" s="213"/>
      <c r="K679" s="213"/>
      <c r="L679" s="217"/>
      <c r="M679" s="218"/>
      <c r="N679" s="219"/>
      <c r="O679" s="219"/>
      <c r="P679" s="219"/>
      <c r="Q679" s="219"/>
      <c r="R679" s="219"/>
      <c r="S679" s="219"/>
      <c r="T679" s="220"/>
      <c r="AT679" s="221" t="s">
        <v>169</v>
      </c>
      <c r="AU679" s="221" t="s">
        <v>86</v>
      </c>
      <c r="AV679" s="13" t="s">
        <v>84</v>
      </c>
      <c r="AW679" s="13" t="s">
        <v>33</v>
      </c>
      <c r="AX679" s="13" t="s">
        <v>76</v>
      </c>
      <c r="AY679" s="221" t="s">
        <v>160</v>
      </c>
    </row>
    <row r="680" spans="1:65" s="14" customFormat="1" ht="11.25">
      <c r="B680" s="222"/>
      <c r="C680" s="223"/>
      <c r="D680" s="207" t="s">
        <v>169</v>
      </c>
      <c r="E680" s="224" t="s">
        <v>1</v>
      </c>
      <c r="F680" s="225" t="s">
        <v>756</v>
      </c>
      <c r="G680" s="223"/>
      <c r="H680" s="226">
        <v>23</v>
      </c>
      <c r="I680" s="227"/>
      <c r="J680" s="223"/>
      <c r="K680" s="223"/>
      <c r="L680" s="228"/>
      <c r="M680" s="229"/>
      <c r="N680" s="230"/>
      <c r="O680" s="230"/>
      <c r="P680" s="230"/>
      <c r="Q680" s="230"/>
      <c r="R680" s="230"/>
      <c r="S680" s="230"/>
      <c r="T680" s="231"/>
      <c r="AT680" s="232" t="s">
        <v>169</v>
      </c>
      <c r="AU680" s="232" t="s">
        <v>86</v>
      </c>
      <c r="AV680" s="14" t="s">
        <v>86</v>
      </c>
      <c r="AW680" s="14" t="s">
        <v>33</v>
      </c>
      <c r="AX680" s="14" t="s">
        <v>76</v>
      </c>
      <c r="AY680" s="232" t="s">
        <v>160</v>
      </c>
    </row>
    <row r="681" spans="1:65" s="15" customFormat="1" ht="11.25">
      <c r="B681" s="233"/>
      <c r="C681" s="234"/>
      <c r="D681" s="207" t="s">
        <v>169</v>
      </c>
      <c r="E681" s="235" t="s">
        <v>1</v>
      </c>
      <c r="F681" s="236" t="s">
        <v>172</v>
      </c>
      <c r="G681" s="234"/>
      <c r="H681" s="237">
        <v>23</v>
      </c>
      <c r="I681" s="238"/>
      <c r="J681" s="234"/>
      <c r="K681" s="234"/>
      <c r="L681" s="239"/>
      <c r="M681" s="240"/>
      <c r="N681" s="241"/>
      <c r="O681" s="241"/>
      <c r="P681" s="241"/>
      <c r="Q681" s="241"/>
      <c r="R681" s="241"/>
      <c r="S681" s="241"/>
      <c r="T681" s="242"/>
      <c r="AT681" s="243" t="s">
        <v>169</v>
      </c>
      <c r="AU681" s="243" t="s">
        <v>86</v>
      </c>
      <c r="AV681" s="15" t="s">
        <v>166</v>
      </c>
      <c r="AW681" s="15" t="s">
        <v>33</v>
      </c>
      <c r="AX681" s="15" t="s">
        <v>84</v>
      </c>
      <c r="AY681" s="243" t="s">
        <v>160</v>
      </c>
    </row>
    <row r="682" spans="1:65" s="2" customFormat="1" ht="33" customHeight="1">
      <c r="A682" s="35"/>
      <c r="B682" s="36"/>
      <c r="C682" s="193" t="s">
        <v>478</v>
      </c>
      <c r="D682" s="193" t="s">
        <v>162</v>
      </c>
      <c r="E682" s="194" t="s">
        <v>763</v>
      </c>
      <c r="F682" s="195" t="s">
        <v>764</v>
      </c>
      <c r="G682" s="196" t="s">
        <v>165</v>
      </c>
      <c r="H682" s="197">
        <v>23</v>
      </c>
      <c r="I682" s="198"/>
      <c r="J682" s="199">
        <f>ROUND(I682*H682,2)</f>
        <v>0</v>
      </c>
      <c r="K682" s="200"/>
      <c r="L682" s="40"/>
      <c r="M682" s="201" t="s">
        <v>1</v>
      </c>
      <c r="N682" s="202" t="s">
        <v>41</v>
      </c>
      <c r="O682" s="72"/>
      <c r="P682" s="203">
        <f>O682*H682</f>
        <v>0</v>
      </c>
      <c r="Q682" s="203">
        <v>0</v>
      </c>
      <c r="R682" s="203">
        <f>Q682*H682</f>
        <v>0</v>
      </c>
      <c r="S682" s="203">
        <v>0</v>
      </c>
      <c r="T682" s="204">
        <f>S682*H682</f>
        <v>0</v>
      </c>
      <c r="U682" s="35"/>
      <c r="V682" s="35"/>
      <c r="W682" s="35"/>
      <c r="X682" s="35"/>
      <c r="Y682" s="35"/>
      <c r="Z682" s="35"/>
      <c r="AA682" s="35"/>
      <c r="AB682" s="35"/>
      <c r="AC682" s="35"/>
      <c r="AD682" s="35"/>
      <c r="AE682" s="35"/>
      <c r="AR682" s="205" t="s">
        <v>166</v>
      </c>
      <c r="AT682" s="205" t="s">
        <v>162</v>
      </c>
      <c r="AU682" s="205" t="s">
        <v>86</v>
      </c>
      <c r="AY682" s="18" t="s">
        <v>160</v>
      </c>
      <c r="BE682" s="206">
        <f>IF(N682="základní",J682,0)</f>
        <v>0</v>
      </c>
      <c r="BF682" s="206">
        <f>IF(N682="snížená",J682,0)</f>
        <v>0</v>
      </c>
      <c r="BG682" s="206">
        <f>IF(N682="zákl. přenesená",J682,0)</f>
        <v>0</v>
      </c>
      <c r="BH682" s="206">
        <f>IF(N682="sníž. přenesená",J682,0)</f>
        <v>0</v>
      </c>
      <c r="BI682" s="206">
        <f>IF(N682="nulová",J682,0)</f>
        <v>0</v>
      </c>
      <c r="BJ682" s="18" t="s">
        <v>84</v>
      </c>
      <c r="BK682" s="206">
        <f>ROUND(I682*H682,2)</f>
        <v>0</v>
      </c>
      <c r="BL682" s="18" t="s">
        <v>166</v>
      </c>
      <c r="BM682" s="205" t="s">
        <v>765</v>
      </c>
    </row>
    <row r="683" spans="1:65" s="2" customFormat="1" ht="48.75">
      <c r="A683" s="35"/>
      <c r="B683" s="36"/>
      <c r="C683" s="37"/>
      <c r="D683" s="207" t="s">
        <v>167</v>
      </c>
      <c r="E683" s="37"/>
      <c r="F683" s="208" t="s">
        <v>766</v>
      </c>
      <c r="G683" s="37"/>
      <c r="H683" s="37"/>
      <c r="I683" s="209"/>
      <c r="J683" s="37"/>
      <c r="K683" s="37"/>
      <c r="L683" s="40"/>
      <c r="M683" s="210"/>
      <c r="N683" s="211"/>
      <c r="O683" s="72"/>
      <c r="P683" s="72"/>
      <c r="Q683" s="72"/>
      <c r="R683" s="72"/>
      <c r="S683" s="72"/>
      <c r="T683" s="73"/>
      <c r="U683" s="35"/>
      <c r="V683" s="35"/>
      <c r="W683" s="35"/>
      <c r="X683" s="35"/>
      <c r="Y683" s="35"/>
      <c r="Z683" s="35"/>
      <c r="AA683" s="35"/>
      <c r="AB683" s="35"/>
      <c r="AC683" s="35"/>
      <c r="AD683" s="35"/>
      <c r="AE683" s="35"/>
      <c r="AT683" s="18" t="s">
        <v>167</v>
      </c>
      <c r="AU683" s="18" t="s">
        <v>86</v>
      </c>
    </row>
    <row r="684" spans="1:65" s="13" customFormat="1" ht="11.25">
      <c r="B684" s="212"/>
      <c r="C684" s="213"/>
      <c r="D684" s="207" t="s">
        <v>169</v>
      </c>
      <c r="E684" s="214" t="s">
        <v>1</v>
      </c>
      <c r="F684" s="215" t="s">
        <v>755</v>
      </c>
      <c r="G684" s="213"/>
      <c r="H684" s="214" t="s">
        <v>1</v>
      </c>
      <c r="I684" s="216"/>
      <c r="J684" s="213"/>
      <c r="K684" s="213"/>
      <c r="L684" s="217"/>
      <c r="M684" s="218"/>
      <c r="N684" s="219"/>
      <c r="O684" s="219"/>
      <c r="P684" s="219"/>
      <c r="Q684" s="219"/>
      <c r="R684" s="219"/>
      <c r="S684" s="219"/>
      <c r="T684" s="220"/>
      <c r="AT684" s="221" t="s">
        <v>169</v>
      </c>
      <c r="AU684" s="221" t="s">
        <v>86</v>
      </c>
      <c r="AV684" s="13" t="s">
        <v>84</v>
      </c>
      <c r="AW684" s="13" t="s">
        <v>33</v>
      </c>
      <c r="AX684" s="13" t="s">
        <v>76</v>
      </c>
      <c r="AY684" s="221" t="s">
        <v>160</v>
      </c>
    </row>
    <row r="685" spans="1:65" s="14" customFormat="1" ht="11.25">
      <c r="B685" s="222"/>
      <c r="C685" s="223"/>
      <c r="D685" s="207" t="s">
        <v>169</v>
      </c>
      <c r="E685" s="224" t="s">
        <v>1</v>
      </c>
      <c r="F685" s="225" t="s">
        <v>756</v>
      </c>
      <c r="G685" s="223"/>
      <c r="H685" s="226">
        <v>23</v>
      </c>
      <c r="I685" s="227"/>
      <c r="J685" s="223"/>
      <c r="K685" s="223"/>
      <c r="L685" s="228"/>
      <c r="M685" s="229"/>
      <c r="N685" s="230"/>
      <c r="O685" s="230"/>
      <c r="P685" s="230"/>
      <c r="Q685" s="230"/>
      <c r="R685" s="230"/>
      <c r="S685" s="230"/>
      <c r="T685" s="231"/>
      <c r="AT685" s="232" t="s">
        <v>169</v>
      </c>
      <c r="AU685" s="232" t="s">
        <v>86</v>
      </c>
      <c r="AV685" s="14" t="s">
        <v>86</v>
      </c>
      <c r="AW685" s="14" t="s">
        <v>33</v>
      </c>
      <c r="AX685" s="14" t="s">
        <v>76</v>
      </c>
      <c r="AY685" s="232" t="s">
        <v>160</v>
      </c>
    </row>
    <row r="686" spans="1:65" s="15" customFormat="1" ht="11.25">
      <c r="B686" s="233"/>
      <c r="C686" s="234"/>
      <c r="D686" s="207" t="s">
        <v>169</v>
      </c>
      <c r="E686" s="235" t="s">
        <v>1</v>
      </c>
      <c r="F686" s="236" t="s">
        <v>172</v>
      </c>
      <c r="G686" s="234"/>
      <c r="H686" s="237">
        <v>23</v>
      </c>
      <c r="I686" s="238"/>
      <c r="J686" s="234"/>
      <c r="K686" s="234"/>
      <c r="L686" s="239"/>
      <c r="M686" s="240"/>
      <c r="N686" s="241"/>
      <c r="O686" s="241"/>
      <c r="P686" s="241"/>
      <c r="Q686" s="241"/>
      <c r="R686" s="241"/>
      <c r="S686" s="241"/>
      <c r="T686" s="242"/>
      <c r="AT686" s="243" t="s">
        <v>169</v>
      </c>
      <c r="AU686" s="243" t="s">
        <v>86</v>
      </c>
      <c r="AV686" s="15" t="s">
        <v>166</v>
      </c>
      <c r="AW686" s="15" t="s">
        <v>33</v>
      </c>
      <c r="AX686" s="15" t="s">
        <v>84</v>
      </c>
      <c r="AY686" s="243" t="s">
        <v>160</v>
      </c>
    </row>
    <row r="687" spans="1:65" s="2" customFormat="1" ht="24.2" customHeight="1">
      <c r="A687" s="35"/>
      <c r="B687" s="36"/>
      <c r="C687" s="244" t="s">
        <v>767</v>
      </c>
      <c r="D687" s="244" t="s">
        <v>245</v>
      </c>
      <c r="E687" s="245" t="s">
        <v>768</v>
      </c>
      <c r="F687" s="246" t="s">
        <v>769</v>
      </c>
      <c r="G687" s="247" t="s">
        <v>165</v>
      </c>
      <c r="H687" s="248">
        <v>23.69</v>
      </c>
      <c r="I687" s="249"/>
      <c r="J687" s="250">
        <f>ROUND(I687*H687,2)</f>
        <v>0</v>
      </c>
      <c r="K687" s="251"/>
      <c r="L687" s="252"/>
      <c r="M687" s="253" t="s">
        <v>1</v>
      </c>
      <c r="N687" s="254" t="s">
        <v>41</v>
      </c>
      <c r="O687" s="72"/>
      <c r="P687" s="203">
        <f>O687*H687</f>
        <v>0</v>
      </c>
      <c r="Q687" s="203">
        <v>0</v>
      </c>
      <c r="R687" s="203">
        <f>Q687*H687</f>
        <v>0</v>
      </c>
      <c r="S687" s="203">
        <v>0</v>
      </c>
      <c r="T687" s="204">
        <f>S687*H687</f>
        <v>0</v>
      </c>
      <c r="U687" s="35"/>
      <c r="V687" s="35"/>
      <c r="W687" s="35"/>
      <c r="X687" s="35"/>
      <c r="Y687" s="35"/>
      <c r="Z687" s="35"/>
      <c r="AA687" s="35"/>
      <c r="AB687" s="35"/>
      <c r="AC687" s="35"/>
      <c r="AD687" s="35"/>
      <c r="AE687" s="35"/>
      <c r="AR687" s="205" t="s">
        <v>187</v>
      </c>
      <c r="AT687" s="205" t="s">
        <v>245</v>
      </c>
      <c r="AU687" s="205" t="s">
        <v>86</v>
      </c>
      <c r="AY687" s="18" t="s">
        <v>160</v>
      </c>
      <c r="BE687" s="206">
        <f>IF(N687="základní",J687,0)</f>
        <v>0</v>
      </c>
      <c r="BF687" s="206">
        <f>IF(N687="snížená",J687,0)</f>
        <v>0</v>
      </c>
      <c r="BG687" s="206">
        <f>IF(N687="zákl. přenesená",J687,0)</f>
        <v>0</v>
      </c>
      <c r="BH687" s="206">
        <f>IF(N687="sníž. přenesená",J687,0)</f>
        <v>0</v>
      </c>
      <c r="BI687" s="206">
        <f>IF(N687="nulová",J687,0)</f>
        <v>0</v>
      </c>
      <c r="BJ687" s="18" t="s">
        <v>84</v>
      </c>
      <c r="BK687" s="206">
        <f>ROUND(I687*H687,2)</f>
        <v>0</v>
      </c>
      <c r="BL687" s="18" t="s">
        <v>166</v>
      </c>
      <c r="BM687" s="205" t="s">
        <v>770</v>
      </c>
    </row>
    <row r="688" spans="1:65" s="2" customFormat="1" ht="11.25">
      <c r="A688" s="35"/>
      <c r="B688" s="36"/>
      <c r="C688" s="37"/>
      <c r="D688" s="207" t="s">
        <v>167</v>
      </c>
      <c r="E688" s="37"/>
      <c r="F688" s="208" t="s">
        <v>769</v>
      </c>
      <c r="G688" s="37"/>
      <c r="H688" s="37"/>
      <c r="I688" s="209"/>
      <c r="J688" s="37"/>
      <c r="K688" s="37"/>
      <c r="L688" s="40"/>
      <c r="M688" s="210"/>
      <c r="N688" s="211"/>
      <c r="O688" s="72"/>
      <c r="P688" s="72"/>
      <c r="Q688" s="72"/>
      <c r="R688" s="72"/>
      <c r="S688" s="72"/>
      <c r="T688" s="73"/>
      <c r="U688" s="35"/>
      <c r="V688" s="35"/>
      <c r="W688" s="35"/>
      <c r="X688" s="35"/>
      <c r="Y688" s="35"/>
      <c r="Z688" s="35"/>
      <c r="AA688" s="35"/>
      <c r="AB688" s="35"/>
      <c r="AC688" s="35"/>
      <c r="AD688" s="35"/>
      <c r="AE688" s="35"/>
      <c r="AT688" s="18" t="s">
        <v>167</v>
      </c>
      <c r="AU688" s="18" t="s">
        <v>86</v>
      </c>
    </row>
    <row r="689" spans="1:65" s="14" customFormat="1" ht="11.25">
      <c r="B689" s="222"/>
      <c r="C689" s="223"/>
      <c r="D689" s="207" t="s">
        <v>169</v>
      </c>
      <c r="E689" s="224" t="s">
        <v>1</v>
      </c>
      <c r="F689" s="225" t="s">
        <v>771</v>
      </c>
      <c r="G689" s="223"/>
      <c r="H689" s="226">
        <v>23.69</v>
      </c>
      <c r="I689" s="227"/>
      <c r="J689" s="223"/>
      <c r="K689" s="223"/>
      <c r="L689" s="228"/>
      <c r="M689" s="229"/>
      <c r="N689" s="230"/>
      <c r="O689" s="230"/>
      <c r="P689" s="230"/>
      <c r="Q689" s="230"/>
      <c r="R689" s="230"/>
      <c r="S689" s="230"/>
      <c r="T689" s="231"/>
      <c r="AT689" s="232" t="s">
        <v>169</v>
      </c>
      <c r="AU689" s="232" t="s">
        <v>86</v>
      </c>
      <c r="AV689" s="14" t="s">
        <v>86</v>
      </c>
      <c r="AW689" s="14" t="s">
        <v>33</v>
      </c>
      <c r="AX689" s="14" t="s">
        <v>76</v>
      </c>
      <c r="AY689" s="232" t="s">
        <v>160</v>
      </c>
    </row>
    <row r="690" spans="1:65" s="15" customFormat="1" ht="11.25">
      <c r="B690" s="233"/>
      <c r="C690" s="234"/>
      <c r="D690" s="207" t="s">
        <v>169</v>
      </c>
      <c r="E690" s="235" t="s">
        <v>1</v>
      </c>
      <c r="F690" s="236" t="s">
        <v>172</v>
      </c>
      <c r="G690" s="234"/>
      <c r="H690" s="237">
        <v>23.69</v>
      </c>
      <c r="I690" s="238"/>
      <c r="J690" s="234"/>
      <c r="K690" s="234"/>
      <c r="L690" s="239"/>
      <c r="M690" s="240"/>
      <c r="N690" s="241"/>
      <c r="O690" s="241"/>
      <c r="P690" s="241"/>
      <c r="Q690" s="241"/>
      <c r="R690" s="241"/>
      <c r="S690" s="241"/>
      <c r="T690" s="242"/>
      <c r="AT690" s="243" t="s">
        <v>169</v>
      </c>
      <c r="AU690" s="243" t="s">
        <v>86</v>
      </c>
      <c r="AV690" s="15" t="s">
        <v>166</v>
      </c>
      <c r="AW690" s="15" t="s">
        <v>33</v>
      </c>
      <c r="AX690" s="15" t="s">
        <v>84</v>
      </c>
      <c r="AY690" s="243" t="s">
        <v>160</v>
      </c>
    </row>
    <row r="691" spans="1:65" s="12" customFormat="1" ht="22.9" customHeight="1">
      <c r="B691" s="177"/>
      <c r="C691" s="178"/>
      <c r="D691" s="179" t="s">
        <v>75</v>
      </c>
      <c r="E691" s="191" t="s">
        <v>182</v>
      </c>
      <c r="F691" s="191" t="s">
        <v>772</v>
      </c>
      <c r="G691" s="178"/>
      <c r="H691" s="178"/>
      <c r="I691" s="181"/>
      <c r="J691" s="192">
        <f>BK691</f>
        <v>0</v>
      </c>
      <c r="K691" s="178"/>
      <c r="L691" s="183"/>
      <c r="M691" s="184"/>
      <c r="N691" s="185"/>
      <c r="O691" s="185"/>
      <c r="P691" s="186">
        <f>SUM(P692:P1004)</f>
        <v>0</v>
      </c>
      <c r="Q691" s="185"/>
      <c r="R691" s="186">
        <f>SUM(R692:R1004)</f>
        <v>0.22390516000000002</v>
      </c>
      <c r="S691" s="185"/>
      <c r="T691" s="187">
        <f>SUM(T692:T1004)</f>
        <v>0</v>
      </c>
      <c r="AR691" s="188" t="s">
        <v>84</v>
      </c>
      <c r="AT691" s="189" t="s">
        <v>75</v>
      </c>
      <c r="AU691" s="189" t="s">
        <v>84</v>
      </c>
      <c r="AY691" s="188" t="s">
        <v>160</v>
      </c>
      <c r="BK691" s="190">
        <f>SUM(BK692:BK1004)</f>
        <v>0</v>
      </c>
    </row>
    <row r="692" spans="1:65" s="2" customFormat="1" ht="24.2" customHeight="1">
      <c r="A692" s="35"/>
      <c r="B692" s="36"/>
      <c r="C692" s="193" t="s">
        <v>483</v>
      </c>
      <c r="D692" s="193" t="s">
        <v>162</v>
      </c>
      <c r="E692" s="194" t="s">
        <v>773</v>
      </c>
      <c r="F692" s="195" t="s">
        <v>774</v>
      </c>
      <c r="G692" s="196" t="s">
        <v>165</v>
      </c>
      <c r="H692" s="197">
        <v>93.45</v>
      </c>
      <c r="I692" s="198"/>
      <c r="J692" s="199">
        <f>ROUND(I692*H692,2)</f>
        <v>0</v>
      </c>
      <c r="K692" s="200"/>
      <c r="L692" s="40"/>
      <c r="M692" s="201" t="s">
        <v>1</v>
      </c>
      <c r="N692" s="202" t="s">
        <v>41</v>
      </c>
      <c r="O692" s="72"/>
      <c r="P692" s="203">
        <f>O692*H692</f>
        <v>0</v>
      </c>
      <c r="Q692" s="203">
        <v>0</v>
      </c>
      <c r="R692" s="203">
        <f>Q692*H692</f>
        <v>0</v>
      </c>
      <c r="S692" s="203">
        <v>0</v>
      </c>
      <c r="T692" s="204">
        <f>S692*H692</f>
        <v>0</v>
      </c>
      <c r="U692" s="35"/>
      <c r="V692" s="35"/>
      <c r="W692" s="35"/>
      <c r="X692" s="35"/>
      <c r="Y692" s="35"/>
      <c r="Z692" s="35"/>
      <c r="AA692" s="35"/>
      <c r="AB692" s="35"/>
      <c r="AC692" s="35"/>
      <c r="AD692" s="35"/>
      <c r="AE692" s="35"/>
      <c r="AR692" s="205" t="s">
        <v>166</v>
      </c>
      <c r="AT692" s="205" t="s">
        <v>162</v>
      </c>
      <c r="AU692" s="205" t="s">
        <v>86</v>
      </c>
      <c r="AY692" s="18" t="s">
        <v>160</v>
      </c>
      <c r="BE692" s="206">
        <f>IF(N692="základní",J692,0)</f>
        <v>0</v>
      </c>
      <c r="BF692" s="206">
        <f>IF(N692="snížená",J692,0)</f>
        <v>0</v>
      </c>
      <c r="BG692" s="206">
        <f>IF(N692="zákl. přenesená",J692,0)</f>
        <v>0</v>
      </c>
      <c r="BH692" s="206">
        <f>IF(N692="sníž. přenesená",J692,0)</f>
        <v>0</v>
      </c>
      <c r="BI692" s="206">
        <f>IF(N692="nulová",J692,0)</f>
        <v>0</v>
      </c>
      <c r="BJ692" s="18" t="s">
        <v>84</v>
      </c>
      <c r="BK692" s="206">
        <f>ROUND(I692*H692,2)</f>
        <v>0</v>
      </c>
      <c r="BL692" s="18" t="s">
        <v>166</v>
      </c>
      <c r="BM692" s="205" t="s">
        <v>775</v>
      </c>
    </row>
    <row r="693" spans="1:65" s="2" customFormat="1" ht="19.5">
      <c r="A693" s="35"/>
      <c r="B693" s="36"/>
      <c r="C693" s="37"/>
      <c r="D693" s="207" t="s">
        <v>167</v>
      </c>
      <c r="E693" s="37"/>
      <c r="F693" s="208" t="s">
        <v>776</v>
      </c>
      <c r="G693" s="37"/>
      <c r="H693" s="37"/>
      <c r="I693" s="209"/>
      <c r="J693" s="37"/>
      <c r="K693" s="37"/>
      <c r="L693" s="40"/>
      <c r="M693" s="210"/>
      <c r="N693" s="211"/>
      <c r="O693" s="72"/>
      <c r="P693" s="72"/>
      <c r="Q693" s="72"/>
      <c r="R693" s="72"/>
      <c r="S693" s="72"/>
      <c r="T693" s="73"/>
      <c r="U693" s="35"/>
      <c r="V693" s="35"/>
      <c r="W693" s="35"/>
      <c r="X693" s="35"/>
      <c r="Y693" s="35"/>
      <c r="Z693" s="35"/>
      <c r="AA693" s="35"/>
      <c r="AB693" s="35"/>
      <c r="AC693" s="35"/>
      <c r="AD693" s="35"/>
      <c r="AE693" s="35"/>
      <c r="AT693" s="18" t="s">
        <v>167</v>
      </c>
      <c r="AU693" s="18" t="s">
        <v>86</v>
      </c>
    </row>
    <row r="694" spans="1:65" s="13" customFormat="1" ht="11.25">
      <c r="B694" s="212"/>
      <c r="C694" s="213"/>
      <c r="D694" s="207" t="s">
        <v>169</v>
      </c>
      <c r="E694" s="214" t="s">
        <v>1</v>
      </c>
      <c r="F694" s="215" t="s">
        <v>777</v>
      </c>
      <c r="G694" s="213"/>
      <c r="H694" s="214" t="s">
        <v>1</v>
      </c>
      <c r="I694" s="216"/>
      <c r="J694" s="213"/>
      <c r="K694" s="213"/>
      <c r="L694" s="217"/>
      <c r="M694" s="218"/>
      <c r="N694" s="219"/>
      <c r="O694" s="219"/>
      <c r="P694" s="219"/>
      <c r="Q694" s="219"/>
      <c r="R694" s="219"/>
      <c r="S694" s="219"/>
      <c r="T694" s="220"/>
      <c r="AT694" s="221" t="s">
        <v>169</v>
      </c>
      <c r="AU694" s="221" t="s">
        <v>86</v>
      </c>
      <c r="AV694" s="13" t="s">
        <v>84</v>
      </c>
      <c r="AW694" s="13" t="s">
        <v>33</v>
      </c>
      <c r="AX694" s="13" t="s">
        <v>76</v>
      </c>
      <c r="AY694" s="221" t="s">
        <v>160</v>
      </c>
    </row>
    <row r="695" spans="1:65" s="14" customFormat="1" ht="11.25">
      <c r="B695" s="222"/>
      <c r="C695" s="223"/>
      <c r="D695" s="207" t="s">
        <v>169</v>
      </c>
      <c r="E695" s="224" t="s">
        <v>1</v>
      </c>
      <c r="F695" s="225" t="s">
        <v>667</v>
      </c>
      <c r="G695" s="223"/>
      <c r="H695" s="226">
        <v>93.45</v>
      </c>
      <c r="I695" s="227"/>
      <c r="J695" s="223"/>
      <c r="K695" s="223"/>
      <c r="L695" s="228"/>
      <c r="M695" s="229"/>
      <c r="N695" s="230"/>
      <c r="O695" s="230"/>
      <c r="P695" s="230"/>
      <c r="Q695" s="230"/>
      <c r="R695" s="230"/>
      <c r="S695" s="230"/>
      <c r="T695" s="231"/>
      <c r="AT695" s="232" t="s">
        <v>169</v>
      </c>
      <c r="AU695" s="232" t="s">
        <v>86</v>
      </c>
      <c r="AV695" s="14" t="s">
        <v>86</v>
      </c>
      <c r="AW695" s="14" t="s">
        <v>33</v>
      </c>
      <c r="AX695" s="14" t="s">
        <v>76</v>
      </c>
      <c r="AY695" s="232" t="s">
        <v>160</v>
      </c>
    </row>
    <row r="696" spans="1:65" s="15" customFormat="1" ht="11.25">
      <c r="B696" s="233"/>
      <c r="C696" s="234"/>
      <c r="D696" s="207" t="s">
        <v>169</v>
      </c>
      <c r="E696" s="235" t="s">
        <v>1</v>
      </c>
      <c r="F696" s="236" t="s">
        <v>172</v>
      </c>
      <c r="G696" s="234"/>
      <c r="H696" s="237">
        <v>93.45</v>
      </c>
      <c r="I696" s="238"/>
      <c r="J696" s="234"/>
      <c r="K696" s="234"/>
      <c r="L696" s="239"/>
      <c r="M696" s="240"/>
      <c r="N696" s="241"/>
      <c r="O696" s="241"/>
      <c r="P696" s="241"/>
      <c r="Q696" s="241"/>
      <c r="R696" s="241"/>
      <c r="S696" s="241"/>
      <c r="T696" s="242"/>
      <c r="AT696" s="243" t="s">
        <v>169</v>
      </c>
      <c r="AU696" s="243" t="s">
        <v>86</v>
      </c>
      <c r="AV696" s="15" t="s">
        <v>166</v>
      </c>
      <c r="AW696" s="15" t="s">
        <v>33</v>
      </c>
      <c r="AX696" s="15" t="s">
        <v>84</v>
      </c>
      <c r="AY696" s="243" t="s">
        <v>160</v>
      </c>
    </row>
    <row r="697" spans="1:65" s="2" customFormat="1" ht="24.2" customHeight="1">
      <c r="A697" s="35"/>
      <c r="B697" s="36"/>
      <c r="C697" s="193" t="s">
        <v>778</v>
      </c>
      <c r="D697" s="193" t="s">
        <v>162</v>
      </c>
      <c r="E697" s="194" t="s">
        <v>779</v>
      </c>
      <c r="F697" s="195" t="s">
        <v>780</v>
      </c>
      <c r="G697" s="196" t="s">
        <v>165</v>
      </c>
      <c r="H697" s="197">
        <v>93.45</v>
      </c>
      <c r="I697" s="198"/>
      <c r="J697" s="199">
        <f>ROUND(I697*H697,2)</f>
        <v>0</v>
      </c>
      <c r="K697" s="200"/>
      <c r="L697" s="40"/>
      <c r="M697" s="201" t="s">
        <v>1</v>
      </c>
      <c r="N697" s="202" t="s">
        <v>41</v>
      </c>
      <c r="O697" s="72"/>
      <c r="P697" s="203">
        <f>O697*H697</f>
        <v>0</v>
      </c>
      <c r="Q697" s="203">
        <v>0</v>
      </c>
      <c r="R697" s="203">
        <f>Q697*H697</f>
        <v>0</v>
      </c>
      <c r="S697" s="203">
        <v>0</v>
      </c>
      <c r="T697" s="204">
        <f>S697*H697</f>
        <v>0</v>
      </c>
      <c r="U697" s="35"/>
      <c r="V697" s="35"/>
      <c r="W697" s="35"/>
      <c r="X697" s="35"/>
      <c r="Y697" s="35"/>
      <c r="Z697" s="35"/>
      <c r="AA697" s="35"/>
      <c r="AB697" s="35"/>
      <c r="AC697" s="35"/>
      <c r="AD697" s="35"/>
      <c r="AE697" s="35"/>
      <c r="AR697" s="205" t="s">
        <v>166</v>
      </c>
      <c r="AT697" s="205" t="s">
        <v>162</v>
      </c>
      <c r="AU697" s="205" t="s">
        <v>86</v>
      </c>
      <c r="AY697" s="18" t="s">
        <v>160</v>
      </c>
      <c r="BE697" s="206">
        <f>IF(N697="základní",J697,0)</f>
        <v>0</v>
      </c>
      <c r="BF697" s="206">
        <f>IF(N697="snížená",J697,0)</f>
        <v>0</v>
      </c>
      <c r="BG697" s="206">
        <f>IF(N697="zákl. přenesená",J697,0)</f>
        <v>0</v>
      </c>
      <c r="BH697" s="206">
        <f>IF(N697="sníž. přenesená",J697,0)</f>
        <v>0</v>
      </c>
      <c r="BI697" s="206">
        <f>IF(N697="nulová",J697,0)</f>
        <v>0</v>
      </c>
      <c r="BJ697" s="18" t="s">
        <v>84</v>
      </c>
      <c r="BK697" s="206">
        <f>ROUND(I697*H697,2)</f>
        <v>0</v>
      </c>
      <c r="BL697" s="18" t="s">
        <v>166</v>
      </c>
      <c r="BM697" s="205" t="s">
        <v>781</v>
      </c>
    </row>
    <row r="698" spans="1:65" s="2" customFormat="1" ht="29.25">
      <c r="A698" s="35"/>
      <c r="B698" s="36"/>
      <c r="C698" s="37"/>
      <c r="D698" s="207" t="s">
        <v>167</v>
      </c>
      <c r="E698" s="37"/>
      <c r="F698" s="208" t="s">
        <v>782</v>
      </c>
      <c r="G698" s="37"/>
      <c r="H698" s="37"/>
      <c r="I698" s="209"/>
      <c r="J698" s="37"/>
      <c r="K698" s="37"/>
      <c r="L698" s="40"/>
      <c r="M698" s="210"/>
      <c r="N698" s="211"/>
      <c r="O698" s="72"/>
      <c r="P698" s="72"/>
      <c r="Q698" s="72"/>
      <c r="R698" s="72"/>
      <c r="S698" s="72"/>
      <c r="T698" s="73"/>
      <c r="U698" s="35"/>
      <c r="V698" s="35"/>
      <c r="W698" s="35"/>
      <c r="X698" s="35"/>
      <c r="Y698" s="35"/>
      <c r="Z698" s="35"/>
      <c r="AA698" s="35"/>
      <c r="AB698" s="35"/>
      <c r="AC698" s="35"/>
      <c r="AD698" s="35"/>
      <c r="AE698" s="35"/>
      <c r="AT698" s="18" t="s">
        <v>167</v>
      </c>
      <c r="AU698" s="18" t="s">
        <v>86</v>
      </c>
    </row>
    <row r="699" spans="1:65" s="13" customFormat="1" ht="11.25">
      <c r="B699" s="212"/>
      <c r="C699" s="213"/>
      <c r="D699" s="207" t="s">
        <v>169</v>
      </c>
      <c r="E699" s="214" t="s">
        <v>1</v>
      </c>
      <c r="F699" s="215" t="s">
        <v>777</v>
      </c>
      <c r="G699" s="213"/>
      <c r="H699" s="214" t="s">
        <v>1</v>
      </c>
      <c r="I699" s="216"/>
      <c r="J699" s="213"/>
      <c r="K699" s="213"/>
      <c r="L699" s="217"/>
      <c r="M699" s="218"/>
      <c r="N699" s="219"/>
      <c r="O699" s="219"/>
      <c r="P699" s="219"/>
      <c r="Q699" s="219"/>
      <c r="R699" s="219"/>
      <c r="S699" s="219"/>
      <c r="T699" s="220"/>
      <c r="AT699" s="221" t="s">
        <v>169</v>
      </c>
      <c r="AU699" s="221" t="s">
        <v>86</v>
      </c>
      <c r="AV699" s="13" t="s">
        <v>84</v>
      </c>
      <c r="AW699" s="13" t="s">
        <v>33</v>
      </c>
      <c r="AX699" s="13" t="s">
        <v>76</v>
      </c>
      <c r="AY699" s="221" t="s">
        <v>160</v>
      </c>
    </row>
    <row r="700" spans="1:65" s="14" customFormat="1" ht="11.25">
      <c r="B700" s="222"/>
      <c r="C700" s="223"/>
      <c r="D700" s="207" t="s">
        <v>169</v>
      </c>
      <c r="E700" s="224" t="s">
        <v>1</v>
      </c>
      <c r="F700" s="225" t="s">
        <v>667</v>
      </c>
      <c r="G700" s="223"/>
      <c r="H700" s="226">
        <v>93.45</v>
      </c>
      <c r="I700" s="227"/>
      <c r="J700" s="223"/>
      <c r="K700" s="223"/>
      <c r="L700" s="228"/>
      <c r="M700" s="229"/>
      <c r="N700" s="230"/>
      <c r="O700" s="230"/>
      <c r="P700" s="230"/>
      <c r="Q700" s="230"/>
      <c r="R700" s="230"/>
      <c r="S700" s="230"/>
      <c r="T700" s="231"/>
      <c r="AT700" s="232" t="s">
        <v>169</v>
      </c>
      <c r="AU700" s="232" t="s">
        <v>86</v>
      </c>
      <c r="AV700" s="14" t="s">
        <v>86</v>
      </c>
      <c r="AW700" s="14" t="s">
        <v>33</v>
      </c>
      <c r="AX700" s="14" t="s">
        <v>76</v>
      </c>
      <c r="AY700" s="232" t="s">
        <v>160</v>
      </c>
    </row>
    <row r="701" spans="1:65" s="15" customFormat="1" ht="11.25">
      <c r="B701" s="233"/>
      <c r="C701" s="234"/>
      <c r="D701" s="207" t="s">
        <v>169</v>
      </c>
      <c r="E701" s="235" t="s">
        <v>1</v>
      </c>
      <c r="F701" s="236" t="s">
        <v>172</v>
      </c>
      <c r="G701" s="234"/>
      <c r="H701" s="237">
        <v>93.45</v>
      </c>
      <c r="I701" s="238"/>
      <c r="J701" s="234"/>
      <c r="K701" s="234"/>
      <c r="L701" s="239"/>
      <c r="M701" s="240"/>
      <c r="N701" s="241"/>
      <c r="O701" s="241"/>
      <c r="P701" s="241"/>
      <c r="Q701" s="241"/>
      <c r="R701" s="241"/>
      <c r="S701" s="241"/>
      <c r="T701" s="242"/>
      <c r="AT701" s="243" t="s">
        <v>169</v>
      </c>
      <c r="AU701" s="243" t="s">
        <v>86</v>
      </c>
      <c r="AV701" s="15" t="s">
        <v>166</v>
      </c>
      <c r="AW701" s="15" t="s">
        <v>33</v>
      </c>
      <c r="AX701" s="15" t="s">
        <v>84</v>
      </c>
      <c r="AY701" s="243" t="s">
        <v>160</v>
      </c>
    </row>
    <row r="702" spans="1:65" s="2" customFormat="1" ht="24.2" customHeight="1">
      <c r="A702" s="35"/>
      <c r="B702" s="36"/>
      <c r="C702" s="193" t="s">
        <v>488</v>
      </c>
      <c r="D702" s="193" t="s">
        <v>162</v>
      </c>
      <c r="E702" s="194" t="s">
        <v>783</v>
      </c>
      <c r="F702" s="195" t="s">
        <v>784</v>
      </c>
      <c r="G702" s="196" t="s">
        <v>165</v>
      </c>
      <c r="H702" s="197">
        <v>210.59700000000001</v>
      </c>
      <c r="I702" s="198"/>
      <c r="J702" s="199">
        <f>ROUND(I702*H702,2)</f>
        <v>0</v>
      </c>
      <c r="K702" s="200"/>
      <c r="L702" s="40"/>
      <c r="M702" s="201" t="s">
        <v>1</v>
      </c>
      <c r="N702" s="202" t="s">
        <v>41</v>
      </c>
      <c r="O702" s="72"/>
      <c r="P702" s="203">
        <f>O702*H702</f>
        <v>0</v>
      </c>
      <c r="Q702" s="203">
        <v>0</v>
      </c>
      <c r="R702" s="203">
        <f>Q702*H702</f>
        <v>0</v>
      </c>
      <c r="S702" s="203">
        <v>0</v>
      </c>
      <c r="T702" s="204">
        <f>S702*H702</f>
        <v>0</v>
      </c>
      <c r="U702" s="35"/>
      <c r="V702" s="35"/>
      <c r="W702" s="35"/>
      <c r="X702" s="35"/>
      <c r="Y702" s="35"/>
      <c r="Z702" s="35"/>
      <c r="AA702" s="35"/>
      <c r="AB702" s="35"/>
      <c r="AC702" s="35"/>
      <c r="AD702" s="35"/>
      <c r="AE702" s="35"/>
      <c r="AR702" s="205" t="s">
        <v>166</v>
      </c>
      <c r="AT702" s="205" t="s">
        <v>162</v>
      </c>
      <c r="AU702" s="205" t="s">
        <v>86</v>
      </c>
      <c r="AY702" s="18" t="s">
        <v>160</v>
      </c>
      <c r="BE702" s="206">
        <f>IF(N702="základní",J702,0)</f>
        <v>0</v>
      </c>
      <c r="BF702" s="206">
        <f>IF(N702="snížená",J702,0)</f>
        <v>0</v>
      </c>
      <c r="BG702" s="206">
        <f>IF(N702="zákl. přenesená",J702,0)</f>
        <v>0</v>
      </c>
      <c r="BH702" s="206">
        <f>IF(N702="sníž. přenesená",J702,0)</f>
        <v>0</v>
      </c>
      <c r="BI702" s="206">
        <f>IF(N702="nulová",J702,0)</f>
        <v>0</v>
      </c>
      <c r="BJ702" s="18" t="s">
        <v>84</v>
      </c>
      <c r="BK702" s="206">
        <f>ROUND(I702*H702,2)</f>
        <v>0</v>
      </c>
      <c r="BL702" s="18" t="s">
        <v>166</v>
      </c>
      <c r="BM702" s="205" t="s">
        <v>785</v>
      </c>
    </row>
    <row r="703" spans="1:65" s="2" customFormat="1" ht="19.5">
      <c r="A703" s="35"/>
      <c r="B703" s="36"/>
      <c r="C703" s="37"/>
      <c r="D703" s="207" t="s">
        <v>167</v>
      </c>
      <c r="E703" s="37"/>
      <c r="F703" s="208" t="s">
        <v>786</v>
      </c>
      <c r="G703" s="37"/>
      <c r="H703" s="37"/>
      <c r="I703" s="209"/>
      <c r="J703" s="37"/>
      <c r="K703" s="37"/>
      <c r="L703" s="40"/>
      <c r="M703" s="210"/>
      <c r="N703" s="211"/>
      <c r="O703" s="72"/>
      <c r="P703" s="72"/>
      <c r="Q703" s="72"/>
      <c r="R703" s="72"/>
      <c r="S703" s="72"/>
      <c r="T703" s="73"/>
      <c r="U703" s="35"/>
      <c r="V703" s="35"/>
      <c r="W703" s="35"/>
      <c r="X703" s="35"/>
      <c r="Y703" s="35"/>
      <c r="Z703" s="35"/>
      <c r="AA703" s="35"/>
      <c r="AB703" s="35"/>
      <c r="AC703" s="35"/>
      <c r="AD703" s="35"/>
      <c r="AE703" s="35"/>
      <c r="AT703" s="18" t="s">
        <v>167</v>
      </c>
      <c r="AU703" s="18" t="s">
        <v>86</v>
      </c>
    </row>
    <row r="704" spans="1:65" s="13" customFormat="1" ht="11.25">
      <c r="B704" s="212"/>
      <c r="C704" s="213"/>
      <c r="D704" s="207" t="s">
        <v>169</v>
      </c>
      <c r="E704" s="214" t="s">
        <v>1</v>
      </c>
      <c r="F704" s="215" t="s">
        <v>672</v>
      </c>
      <c r="G704" s="213"/>
      <c r="H704" s="214" t="s">
        <v>1</v>
      </c>
      <c r="I704" s="216"/>
      <c r="J704" s="213"/>
      <c r="K704" s="213"/>
      <c r="L704" s="217"/>
      <c r="M704" s="218"/>
      <c r="N704" s="219"/>
      <c r="O704" s="219"/>
      <c r="P704" s="219"/>
      <c r="Q704" s="219"/>
      <c r="R704" s="219"/>
      <c r="S704" s="219"/>
      <c r="T704" s="220"/>
      <c r="AT704" s="221" t="s">
        <v>169</v>
      </c>
      <c r="AU704" s="221" t="s">
        <v>86</v>
      </c>
      <c r="AV704" s="13" t="s">
        <v>84</v>
      </c>
      <c r="AW704" s="13" t="s">
        <v>33</v>
      </c>
      <c r="AX704" s="13" t="s">
        <v>76</v>
      </c>
      <c r="AY704" s="221" t="s">
        <v>160</v>
      </c>
    </row>
    <row r="705" spans="1:65" s="14" customFormat="1" ht="11.25">
      <c r="B705" s="222"/>
      <c r="C705" s="223"/>
      <c r="D705" s="207" t="s">
        <v>169</v>
      </c>
      <c r="E705" s="224" t="s">
        <v>1</v>
      </c>
      <c r="F705" s="225" t="s">
        <v>787</v>
      </c>
      <c r="G705" s="223"/>
      <c r="H705" s="226">
        <v>94.106999999999999</v>
      </c>
      <c r="I705" s="227"/>
      <c r="J705" s="223"/>
      <c r="K705" s="223"/>
      <c r="L705" s="228"/>
      <c r="M705" s="229"/>
      <c r="N705" s="230"/>
      <c r="O705" s="230"/>
      <c r="P705" s="230"/>
      <c r="Q705" s="230"/>
      <c r="R705" s="230"/>
      <c r="S705" s="230"/>
      <c r="T705" s="231"/>
      <c r="AT705" s="232" t="s">
        <v>169</v>
      </c>
      <c r="AU705" s="232" t="s">
        <v>86</v>
      </c>
      <c r="AV705" s="14" t="s">
        <v>86</v>
      </c>
      <c r="AW705" s="14" t="s">
        <v>33</v>
      </c>
      <c r="AX705" s="14" t="s">
        <v>76</v>
      </c>
      <c r="AY705" s="232" t="s">
        <v>160</v>
      </c>
    </row>
    <row r="706" spans="1:65" s="14" customFormat="1" ht="11.25">
      <c r="B706" s="222"/>
      <c r="C706" s="223"/>
      <c r="D706" s="207" t="s">
        <v>169</v>
      </c>
      <c r="E706" s="224" t="s">
        <v>1</v>
      </c>
      <c r="F706" s="225" t="s">
        <v>788</v>
      </c>
      <c r="G706" s="223"/>
      <c r="H706" s="226">
        <v>-25.649000000000001</v>
      </c>
      <c r="I706" s="227"/>
      <c r="J706" s="223"/>
      <c r="K706" s="223"/>
      <c r="L706" s="228"/>
      <c r="M706" s="229"/>
      <c r="N706" s="230"/>
      <c r="O706" s="230"/>
      <c r="P706" s="230"/>
      <c r="Q706" s="230"/>
      <c r="R706" s="230"/>
      <c r="S706" s="230"/>
      <c r="T706" s="231"/>
      <c r="AT706" s="232" t="s">
        <v>169</v>
      </c>
      <c r="AU706" s="232" t="s">
        <v>86</v>
      </c>
      <c r="AV706" s="14" t="s">
        <v>86</v>
      </c>
      <c r="AW706" s="14" t="s">
        <v>33</v>
      </c>
      <c r="AX706" s="14" t="s">
        <v>76</v>
      </c>
      <c r="AY706" s="232" t="s">
        <v>160</v>
      </c>
    </row>
    <row r="707" spans="1:65" s="14" customFormat="1" ht="11.25">
      <c r="B707" s="222"/>
      <c r="C707" s="223"/>
      <c r="D707" s="207" t="s">
        <v>169</v>
      </c>
      <c r="E707" s="224" t="s">
        <v>1</v>
      </c>
      <c r="F707" s="225" t="s">
        <v>789</v>
      </c>
      <c r="G707" s="223"/>
      <c r="H707" s="226">
        <v>7.9130000000000003</v>
      </c>
      <c r="I707" s="227"/>
      <c r="J707" s="223"/>
      <c r="K707" s="223"/>
      <c r="L707" s="228"/>
      <c r="M707" s="229"/>
      <c r="N707" s="230"/>
      <c r="O707" s="230"/>
      <c r="P707" s="230"/>
      <c r="Q707" s="230"/>
      <c r="R707" s="230"/>
      <c r="S707" s="230"/>
      <c r="T707" s="231"/>
      <c r="AT707" s="232" t="s">
        <v>169</v>
      </c>
      <c r="AU707" s="232" t="s">
        <v>86</v>
      </c>
      <c r="AV707" s="14" t="s">
        <v>86</v>
      </c>
      <c r="AW707" s="14" t="s">
        <v>33</v>
      </c>
      <c r="AX707" s="14" t="s">
        <v>76</v>
      </c>
      <c r="AY707" s="232" t="s">
        <v>160</v>
      </c>
    </row>
    <row r="708" spans="1:65" s="14" customFormat="1" ht="11.25">
      <c r="B708" s="222"/>
      <c r="C708" s="223"/>
      <c r="D708" s="207" t="s">
        <v>169</v>
      </c>
      <c r="E708" s="224" t="s">
        <v>1</v>
      </c>
      <c r="F708" s="225" t="s">
        <v>790</v>
      </c>
      <c r="G708" s="223"/>
      <c r="H708" s="226">
        <v>2.754</v>
      </c>
      <c r="I708" s="227"/>
      <c r="J708" s="223"/>
      <c r="K708" s="223"/>
      <c r="L708" s="228"/>
      <c r="M708" s="229"/>
      <c r="N708" s="230"/>
      <c r="O708" s="230"/>
      <c r="P708" s="230"/>
      <c r="Q708" s="230"/>
      <c r="R708" s="230"/>
      <c r="S708" s="230"/>
      <c r="T708" s="231"/>
      <c r="AT708" s="232" t="s">
        <v>169</v>
      </c>
      <c r="AU708" s="232" t="s">
        <v>86</v>
      </c>
      <c r="AV708" s="14" t="s">
        <v>86</v>
      </c>
      <c r="AW708" s="14" t="s">
        <v>33</v>
      </c>
      <c r="AX708" s="14" t="s">
        <v>76</v>
      </c>
      <c r="AY708" s="232" t="s">
        <v>160</v>
      </c>
    </row>
    <row r="709" spans="1:65" s="13" customFormat="1" ht="11.25">
      <c r="B709" s="212"/>
      <c r="C709" s="213"/>
      <c r="D709" s="207" t="s">
        <v>169</v>
      </c>
      <c r="E709" s="214" t="s">
        <v>1</v>
      </c>
      <c r="F709" s="215" t="s">
        <v>216</v>
      </c>
      <c r="G709" s="213"/>
      <c r="H709" s="214" t="s">
        <v>1</v>
      </c>
      <c r="I709" s="216"/>
      <c r="J709" s="213"/>
      <c r="K709" s="213"/>
      <c r="L709" s="217"/>
      <c r="M709" s="218"/>
      <c r="N709" s="219"/>
      <c r="O709" s="219"/>
      <c r="P709" s="219"/>
      <c r="Q709" s="219"/>
      <c r="R709" s="219"/>
      <c r="S709" s="219"/>
      <c r="T709" s="220"/>
      <c r="AT709" s="221" t="s">
        <v>169</v>
      </c>
      <c r="AU709" s="221" t="s">
        <v>86</v>
      </c>
      <c r="AV709" s="13" t="s">
        <v>84</v>
      </c>
      <c r="AW709" s="13" t="s">
        <v>33</v>
      </c>
      <c r="AX709" s="13" t="s">
        <v>76</v>
      </c>
      <c r="AY709" s="221" t="s">
        <v>160</v>
      </c>
    </row>
    <row r="710" spans="1:65" s="14" customFormat="1" ht="11.25">
      <c r="B710" s="222"/>
      <c r="C710" s="223"/>
      <c r="D710" s="207" t="s">
        <v>169</v>
      </c>
      <c r="E710" s="224" t="s">
        <v>1</v>
      </c>
      <c r="F710" s="225" t="s">
        <v>791</v>
      </c>
      <c r="G710" s="223"/>
      <c r="H710" s="226">
        <v>1.6459999999999999</v>
      </c>
      <c r="I710" s="227"/>
      <c r="J710" s="223"/>
      <c r="K710" s="223"/>
      <c r="L710" s="228"/>
      <c r="M710" s="229"/>
      <c r="N710" s="230"/>
      <c r="O710" s="230"/>
      <c r="P710" s="230"/>
      <c r="Q710" s="230"/>
      <c r="R710" s="230"/>
      <c r="S710" s="230"/>
      <c r="T710" s="231"/>
      <c r="AT710" s="232" t="s">
        <v>169</v>
      </c>
      <c r="AU710" s="232" t="s">
        <v>86</v>
      </c>
      <c r="AV710" s="14" t="s">
        <v>86</v>
      </c>
      <c r="AW710" s="14" t="s">
        <v>33</v>
      </c>
      <c r="AX710" s="14" t="s">
        <v>76</v>
      </c>
      <c r="AY710" s="232" t="s">
        <v>160</v>
      </c>
    </row>
    <row r="711" spans="1:65" s="13" customFormat="1" ht="11.25">
      <c r="B711" s="212"/>
      <c r="C711" s="213"/>
      <c r="D711" s="207" t="s">
        <v>169</v>
      </c>
      <c r="E711" s="214" t="s">
        <v>1</v>
      </c>
      <c r="F711" s="215" t="s">
        <v>666</v>
      </c>
      <c r="G711" s="213"/>
      <c r="H711" s="214" t="s">
        <v>1</v>
      </c>
      <c r="I711" s="216"/>
      <c r="J711" s="213"/>
      <c r="K711" s="213"/>
      <c r="L711" s="217"/>
      <c r="M711" s="218"/>
      <c r="N711" s="219"/>
      <c r="O711" s="219"/>
      <c r="P711" s="219"/>
      <c r="Q711" s="219"/>
      <c r="R711" s="219"/>
      <c r="S711" s="219"/>
      <c r="T711" s="220"/>
      <c r="AT711" s="221" t="s">
        <v>169</v>
      </c>
      <c r="AU711" s="221" t="s">
        <v>86</v>
      </c>
      <c r="AV711" s="13" t="s">
        <v>84</v>
      </c>
      <c r="AW711" s="13" t="s">
        <v>33</v>
      </c>
      <c r="AX711" s="13" t="s">
        <v>76</v>
      </c>
      <c r="AY711" s="221" t="s">
        <v>160</v>
      </c>
    </row>
    <row r="712" spans="1:65" s="14" customFormat="1" ht="11.25">
      <c r="B712" s="222"/>
      <c r="C712" s="223"/>
      <c r="D712" s="207" t="s">
        <v>169</v>
      </c>
      <c r="E712" s="224" t="s">
        <v>1</v>
      </c>
      <c r="F712" s="225" t="s">
        <v>792</v>
      </c>
      <c r="G712" s="223"/>
      <c r="H712" s="226">
        <v>153.94300000000001</v>
      </c>
      <c r="I712" s="227"/>
      <c r="J712" s="223"/>
      <c r="K712" s="223"/>
      <c r="L712" s="228"/>
      <c r="M712" s="229"/>
      <c r="N712" s="230"/>
      <c r="O712" s="230"/>
      <c r="P712" s="230"/>
      <c r="Q712" s="230"/>
      <c r="R712" s="230"/>
      <c r="S712" s="230"/>
      <c r="T712" s="231"/>
      <c r="AT712" s="232" t="s">
        <v>169</v>
      </c>
      <c r="AU712" s="232" t="s">
        <v>86</v>
      </c>
      <c r="AV712" s="14" t="s">
        <v>86</v>
      </c>
      <c r="AW712" s="14" t="s">
        <v>33</v>
      </c>
      <c r="AX712" s="14" t="s">
        <v>76</v>
      </c>
      <c r="AY712" s="232" t="s">
        <v>160</v>
      </c>
    </row>
    <row r="713" spans="1:65" s="14" customFormat="1" ht="11.25">
      <c r="B713" s="222"/>
      <c r="C713" s="223"/>
      <c r="D713" s="207" t="s">
        <v>169</v>
      </c>
      <c r="E713" s="224" t="s">
        <v>1</v>
      </c>
      <c r="F713" s="225" t="s">
        <v>793</v>
      </c>
      <c r="G713" s="223"/>
      <c r="H713" s="226">
        <v>-38.465000000000003</v>
      </c>
      <c r="I713" s="227"/>
      <c r="J713" s="223"/>
      <c r="K713" s="223"/>
      <c r="L713" s="228"/>
      <c r="M713" s="229"/>
      <c r="N713" s="230"/>
      <c r="O713" s="230"/>
      <c r="P713" s="230"/>
      <c r="Q713" s="230"/>
      <c r="R713" s="230"/>
      <c r="S713" s="230"/>
      <c r="T713" s="231"/>
      <c r="AT713" s="232" t="s">
        <v>169</v>
      </c>
      <c r="AU713" s="232" t="s">
        <v>86</v>
      </c>
      <c r="AV713" s="14" t="s">
        <v>86</v>
      </c>
      <c r="AW713" s="14" t="s">
        <v>33</v>
      </c>
      <c r="AX713" s="14" t="s">
        <v>76</v>
      </c>
      <c r="AY713" s="232" t="s">
        <v>160</v>
      </c>
    </row>
    <row r="714" spans="1:65" s="14" customFormat="1" ht="11.25">
      <c r="B714" s="222"/>
      <c r="C714" s="223"/>
      <c r="D714" s="207" t="s">
        <v>169</v>
      </c>
      <c r="E714" s="224" t="s">
        <v>1</v>
      </c>
      <c r="F714" s="225" t="s">
        <v>794</v>
      </c>
      <c r="G714" s="223"/>
      <c r="H714" s="226">
        <v>6.6790000000000003</v>
      </c>
      <c r="I714" s="227"/>
      <c r="J714" s="223"/>
      <c r="K714" s="223"/>
      <c r="L714" s="228"/>
      <c r="M714" s="229"/>
      <c r="N714" s="230"/>
      <c r="O714" s="230"/>
      <c r="P714" s="230"/>
      <c r="Q714" s="230"/>
      <c r="R714" s="230"/>
      <c r="S714" s="230"/>
      <c r="T714" s="231"/>
      <c r="AT714" s="232" t="s">
        <v>169</v>
      </c>
      <c r="AU714" s="232" t="s">
        <v>86</v>
      </c>
      <c r="AV714" s="14" t="s">
        <v>86</v>
      </c>
      <c r="AW714" s="14" t="s">
        <v>33</v>
      </c>
      <c r="AX714" s="14" t="s">
        <v>76</v>
      </c>
      <c r="AY714" s="232" t="s">
        <v>160</v>
      </c>
    </row>
    <row r="715" spans="1:65" s="14" customFormat="1" ht="11.25">
      <c r="B715" s="222"/>
      <c r="C715" s="223"/>
      <c r="D715" s="207" t="s">
        <v>169</v>
      </c>
      <c r="E715" s="224" t="s">
        <v>1</v>
      </c>
      <c r="F715" s="225" t="s">
        <v>795</v>
      </c>
      <c r="G715" s="223"/>
      <c r="H715" s="226">
        <v>-11.366</v>
      </c>
      <c r="I715" s="227"/>
      <c r="J715" s="223"/>
      <c r="K715" s="223"/>
      <c r="L715" s="228"/>
      <c r="M715" s="229"/>
      <c r="N715" s="230"/>
      <c r="O715" s="230"/>
      <c r="P715" s="230"/>
      <c r="Q715" s="230"/>
      <c r="R715" s="230"/>
      <c r="S715" s="230"/>
      <c r="T715" s="231"/>
      <c r="AT715" s="232" t="s">
        <v>169</v>
      </c>
      <c r="AU715" s="232" t="s">
        <v>86</v>
      </c>
      <c r="AV715" s="14" t="s">
        <v>86</v>
      </c>
      <c r="AW715" s="14" t="s">
        <v>33</v>
      </c>
      <c r="AX715" s="14" t="s">
        <v>76</v>
      </c>
      <c r="AY715" s="232" t="s">
        <v>160</v>
      </c>
    </row>
    <row r="716" spans="1:65" s="14" customFormat="1" ht="11.25">
      <c r="B716" s="222"/>
      <c r="C716" s="223"/>
      <c r="D716" s="207" t="s">
        <v>169</v>
      </c>
      <c r="E716" s="224" t="s">
        <v>1</v>
      </c>
      <c r="F716" s="225" t="s">
        <v>796</v>
      </c>
      <c r="G716" s="223"/>
      <c r="H716" s="226">
        <v>11.106</v>
      </c>
      <c r="I716" s="227"/>
      <c r="J716" s="223"/>
      <c r="K716" s="223"/>
      <c r="L716" s="228"/>
      <c r="M716" s="229"/>
      <c r="N716" s="230"/>
      <c r="O716" s="230"/>
      <c r="P716" s="230"/>
      <c r="Q716" s="230"/>
      <c r="R716" s="230"/>
      <c r="S716" s="230"/>
      <c r="T716" s="231"/>
      <c r="AT716" s="232" t="s">
        <v>169</v>
      </c>
      <c r="AU716" s="232" t="s">
        <v>86</v>
      </c>
      <c r="AV716" s="14" t="s">
        <v>86</v>
      </c>
      <c r="AW716" s="14" t="s">
        <v>33</v>
      </c>
      <c r="AX716" s="14" t="s">
        <v>76</v>
      </c>
      <c r="AY716" s="232" t="s">
        <v>160</v>
      </c>
    </row>
    <row r="717" spans="1:65" s="14" customFormat="1" ht="11.25">
      <c r="B717" s="222"/>
      <c r="C717" s="223"/>
      <c r="D717" s="207" t="s">
        <v>169</v>
      </c>
      <c r="E717" s="224" t="s">
        <v>1</v>
      </c>
      <c r="F717" s="225" t="s">
        <v>797</v>
      </c>
      <c r="G717" s="223"/>
      <c r="H717" s="226">
        <v>7.9290000000000003</v>
      </c>
      <c r="I717" s="227"/>
      <c r="J717" s="223"/>
      <c r="K717" s="223"/>
      <c r="L717" s="228"/>
      <c r="M717" s="229"/>
      <c r="N717" s="230"/>
      <c r="O717" s="230"/>
      <c r="P717" s="230"/>
      <c r="Q717" s="230"/>
      <c r="R717" s="230"/>
      <c r="S717" s="230"/>
      <c r="T717" s="231"/>
      <c r="AT717" s="232" t="s">
        <v>169</v>
      </c>
      <c r="AU717" s="232" t="s">
        <v>86</v>
      </c>
      <c r="AV717" s="14" t="s">
        <v>86</v>
      </c>
      <c r="AW717" s="14" t="s">
        <v>33</v>
      </c>
      <c r="AX717" s="14" t="s">
        <v>76</v>
      </c>
      <c r="AY717" s="232" t="s">
        <v>160</v>
      </c>
    </row>
    <row r="718" spans="1:65" s="15" customFormat="1" ht="11.25">
      <c r="B718" s="233"/>
      <c r="C718" s="234"/>
      <c r="D718" s="207" t="s">
        <v>169</v>
      </c>
      <c r="E718" s="235" t="s">
        <v>1</v>
      </c>
      <c r="F718" s="236" t="s">
        <v>172</v>
      </c>
      <c r="G718" s="234"/>
      <c r="H718" s="237">
        <v>210.59700000000001</v>
      </c>
      <c r="I718" s="238"/>
      <c r="J718" s="234"/>
      <c r="K718" s="234"/>
      <c r="L718" s="239"/>
      <c r="M718" s="240"/>
      <c r="N718" s="241"/>
      <c r="O718" s="241"/>
      <c r="P718" s="241"/>
      <c r="Q718" s="241"/>
      <c r="R718" s="241"/>
      <c r="S718" s="241"/>
      <c r="T718" s="242"/>
      <c r="AT718" s="243" t="s">
        <v>169</v>
      </c>
      <c r="AU718" s="243" t="s">
        <v>86</v>
      </c>
      <c r="AV718" s="15" t="s">
        <v>166</v>
      </c>
      <c r="AW718" s="15" t="s">
        <v>33</v>
      </c>
      <c r="AX718" s="15" t="s">
        <v>84</v>
      </c>
      <c r="AY718" s="243" t="s">
        <v>160</v>
      </c>
    </row>
    <row r="719" spans="1:65" s="2" customFormat="1" ht="24.2" customHeight="1">
      <c r="A719" s="35"/>
      <c r="B719" s="36"/>
      <c r="C719" s="193" t="s">
        <v>798</v>
      </c>
      <c r="D719" s="193" t="s">
        <v>162</v>
      </c>
      <c r="E719" s="194" t="s">
        <v>799</v>
      </c>
      <c r="F719" s="195" t="s">
        <v>800</v>
      </c>
      <c r="G719" s="196" t="s">
        <v>165</v>
      </c>
      <c r="H719" s="197">
        <v>27.885000000000002</v>
      </c>
      <c r="I719" s="198"/>
      <c r="J719" s="199">
        <f>ROUND(I719*H719,2)</f>
        <v>0</v>
      </c>
      <c r="K719" s="200"/>
      <c r="L719" s="40"/>
      <c r="M719" s="201" t="s">
        <v>1</v>
      </c>
      <c r="N719" s="202" t="s">
        <v>41</v>
      </c>
      <c r="O719" s="72"/>
      <c r="P719" s="203">
        <f>O719*H719</f>
        <v>0</v>
      </c>
      <c r="Q719" s="203">
        <v>0</v>
      </c>
      <c r="R719" s="203">
        <f>Q719*H719</f>
        <v>0</v>
      </c>
      <c r="S719" s="203">
        <v>0</v>
      </c>
      <c r="T719" s="204">
        <f>S719*H719</f>
        <v>0</v>
      </c>
      <c r="U719" s="35"/>
      <c r="V719" s="35"/>
      <c r="W719" s="35"/>
      <c r="X719" s="35"/>
      <c r="Y719" s="35"/>
      <c r="Z719" s="35"/>
      <c r="AA719" s="35"/>
      <c r="AB719" s="35"/>
      <c r="AC719" s="35"/>
      <c r="AD719" s="35"/>
      <c r="AE719" s="35"/>
      <c r="AR719" s="205" t="s">
        <v>166</v>
      </c>
      <c r="AT719" s="205" t="s">
        <v>162</v>
      </c>
      <c r="AU719" s="205" t="s">
        <v>86</v>
      </c>
      <c r="AY719" s="18" t="s">
        <v>160</v>
      </c>
      <c r="BE719" s="206">
        <f>IF(N719="základní",J719,0)</f>
        <v>0</v>
      </c>
      <c r="BF719" s="206">
        <f>IF(N719="snížená",J719,0)</f>
        <v>0</v>
      </c>
      <c r="BG719" s="206">
        <f>IF(N719="zákl. přenesená",J719,0)</f>
        <v>0</v>
      </c>
      <c r="BH719" s="206">
        <f>IF(N719="sníž. přenesená",J719,0)</f>
        <v>0</v>
      </c>
      <c r="BI719" s="206">
        <f>IF(N719="nulová",J719,0)</f>
        <v>0</v>
      </c>
      <c r="BJ719" s="18" t="s">
        <v>84</v>
      </c>
      <c r="BK719" s="206">
        <f>ROUND(I719*H719,2)</f>
        <v>0</v>
      </c>
      <c r="BL719" s="18" t="s">
        <v>166</v>
      </c>
      <c r="BM719" s="205" t="s">
        <v>801</v>
      </c>
    </row>
    <row r="720" spans="1:65" s="2" customFormat="1" ht="19.5">
      <c r="A720" s="35"/>
      <c r="B720" s="36"/>
      <c r="C720" s="37"/>
      <c r="D720" s="207" t="s">
        <v>167</v>
      </c>
      <c r="E720" s="37"/>
      <c r="F720" s="208" t="s">
        <v>802</v>
      </c>
      <c r="G720" s="37"/>
      <c r="H720" s="37"/>
      <c r="I720" s="209"/>
      <c r="J720" s="37"/>
      <c r="K720" s="37"/>
      <c r="L720" s="40"/>
      <c r="M720" s="210"/>
      <c r="N720" s="211"/>
      <c r="O720" s="72"/>
      <c r="P720" s="72"/>
      <c r="Q720" s="72"/>
      <c r="R720" s="72"/>
      <c r="S720" s="72"/>
      <c r="T720" s="73"/>
      <c r="U720" s="35"/>
      <c r="V720" s="35"/>
      <c r="W720" s="35"/>
      <c r="X720" s="35"/>
      <c r="Y720" s="35"/>
      <c r="Z720" s="35"/>
      <c r="AA720" s="35"/>
      <c r="AB720" s="35"/>
      <c r="AC720" s="35"/>
      <c r="AD720" s="35"/>
      <c r="AE720" s="35"/>
      <c r="AT720" s="18" t="s">
        <v>167</v>
      </c>
      <c r="AU720" s="18" t="s">
        <v>86</v>
      </c>
    </row>
    <row r="721" spans="1:65" s="13" customFormat="1" ht="11.25">
      <c r="B721" s="212"/>
      <c r="C721" s="213"/>
      <c r="D721" s="207" t="s">
        <v>169</v>
      </c>
      <c r="E721" s="214" t="s">
        <v>1</v>
      </c>
      <c r="F721" s="215" t="s">
        <v>803</v>
      </c>
      <c r="G721" s="213"/>
      <c r="H721" s="214" t="s">
        <v>1</v>
      </c>
      <c r="I721" s="216"/>
      <c r="J721" s="213"/>
      <c r="K721" s="213"/>
      <c r="L721" s="217"/>
      <c r="M721" s="218"/>
      <c r="N721" s="219"/>
      <c r="O721" s="219"/>
      <c r="P721" s="219"/>
      <c r="Q721" s="219"/>
      <c r="R721" s="219"/>
      <c r="S721" s="219"/>
      <c r="T721" s="220"/>
      <c r="AT721" s="221" t="s">
        <v>169</v>
      </c>
      <c r="AU721" s="221" t="s">
        <v>86</v>
      </c>
      <c r="AV721" s="13" t="s">
        <v>84</v>
      </c>
      <c r="AW721" s="13" t="s">
        <v>33</v>
      </c>
      <c r="AX721" s="13" t="s">
        <v>76</v>
      </c>
      <c r="AY721" s="221" t="s">
        <v>160</v>
      </c>
    </row>
    <row r="722" spans="1:65" s="14" customFormat="1" ht="11.25">
      <c r="B722" s="222"/>
      <c r="C722" s="223"/>
      <c r="D722" s="207" t="s">
        <v>169</v>
      </c>
      <c r="E722" s="224" t="s">
        <v>1</v>
      </c>
      <c r="F722" s="225" t="s">
        <v>804</v>
      </c>
      <c r="G722" s="223"/>
      <c r="H722" s="226">
        <v>15.702999999999999</v>
      </c>
      <c r="I722" s="227"/>
      <c r="J722" s="223"/>
      <c r="K722" s="223"/>
      <c r="L722" s="228"/>
      <c r="M722" s="229"/>
      <c r="N722" s="230"/>
      <c r="O722" s="230"/>
      <c r="P722" s="230"/>
      <c r="Q722" s="230"/>
      <c r="R722" s="230"/>
      <c r="S722" s="230"/>
      <c r="T722" s="231"/>
      <c r="AT722" s="232" t="s">
        <v>169</v>
      </c>
      <c r="AU722" s="232" t="s">
        <v>86</v>
      </c>
      <c r="AV722" s="14" t="s">
        <v>86</v>
      </c>
      <c r="AW722" s="14" t="s">
        <v>33</v>
      </c>
      <c r="AX722" s="14" t="s">
        <v>76</v>
      </c>
      <c r="AY722" s="232" t="s">
        <v>160</v>
      </c>
    </row>
    <row r="723" spans="1:65" s="13" customFormat="1" ht="11.25">
      <c r="B723" s="212"/>
      <c r="C723" s="213"/>
      <c r="D723" s="207" t="s">
        <v>169</v>
      </c>
      <c r="E723" s="214" t="s">
        <v>1</v>
      </c>
      <c r="F723" s="215" t="s">
        <v>646</v>
      </c>
      <c r="G723" s="213"/>
      <c r="H723" s="214" t="s">
        <v>1</v>
      </c>
      <c r="I723" s="216"/>
      <c r="J723" s="213"/>
      <c r="K723" s="213"/>
      <c r="L723" s="217"/>
      <c r="M723" s="218"/>
      <c r="N723" s="219"/>
      <c r="O723" s="219"/>
      <c r="P723" s="219"/>
      <c r="Q723" s="219"/>
      <c r="R723" s="219"/>
      <c r="S723" s="219"/>
      <c r="T723" s="220"/>
      <c r="AT723" s="221" t="s">
        <v>169</v>
      </c>
      <c r="AU723" s="221" t="s">
        <v>86</v>
      </c>
      <c r="AV723" s="13" t="s">
        <v>84</v>
      </c>
      <c r="AW723" s="13" t="s">
        <v>33</v>
      </c>
      <c r="AX723" s="13" t="s">
        <v>76</v>
      </c>
      <c r="AY723" s="221" t="s">
        <v>160</v>
      </c>
    </row>
    <row r="724" spans="1:65" s="14" customFormat="1" ht="11.25">
      <c r="B724" s="222"/>
      <c r="C724" s="223"/>
      <c r="D724" s="207" t="s">
        <v>169</v>
      </c>
      <c r="E724" s="224" t="s">
        <v>1</v>
      </c>
      <c r="F724" s="225" t="s">
        <v>805</v>
      </c>
      <c r="G724" s="223"/>
      <c r="H724" s="226">
        <v>12.182</v>
      </c>
      <c r="I724" s="227"/>
      <c r="J724" s="223"/>
      <c r="K724" s="223"/>
      <c r="L724" s="228"/>
      <c r="M724" s="229"/>
      <c r="N724" s="230"/>
      <c r="O724" s="230"/>
      <c r="P724" s="230"/>
      <c r="Q724" s="230"/>
      <c r="R724" s="230"/>
      <c r="S724" s="230"/>
      <c r="T724" s="231"/>
      <c r="AT724" s="232" t="s">
        <v>169</v>
      </c>
      <c r="AU724" s="232" t="s">
        <v>86</v>
      </c>
      <c r="AV724" s="14" t="s">
        <v>86</v>
      </c>
      <c r="AW724" s="14" t="s">
        <v>33</v>
      </c>
      <c r="AX724" s="14" t="s">
        <v>76</v>
      </c>
      <c r="AY724" s="232" t="s">
        <v>160</v>
      </c>
    </row>
    <row r="725" spans="1:65" s="16" customFormat="1" ht="11.25">
      <c r="B725" s="256"/>
      <c r="C725" s="257"/>
      <c r="D725" s="207" t="s">
        <v>169</v>
      </c>
      <c r="E725" s="258" t="s">
        <v>1</v>
      </c>
      <c r="F725" s="259" t="s">
        <v>806</v>
      </c>
      <c r="G725" s="257"/>
      <c r="H725" s="260">
        <v>27.885000000000002</v>
      </c>
      <c r="I725" s="261"/>
      <c r="J725" s="257"/>
      <c r="K725" s="257"/>
      <c r="L725" s="262"/>
      <c r="M725" s="263"/>
      <c r="N725" s="264"/>
      <c r="O725" s="264"/>
      <c r="P725" s="264"/>
      <c r="Q725" s="264"/>
      <c r="R725" s="264"/>
      <c r="S725" s="264"/>
      <c r="T725" s="265"/>
      <c r="AT725" s="266" t="s">
        <v>169</v>
      </c>
      <c r="AU725" s="266" t="s">
        <v>86</v>
      </c>
      <c r="AV725" s="16" t="s">
        <v>178</v>
      </c>
      <c r="AW725" s="16" t="s">
        <v>33</v>
      </c>
      <c r="AX725" s="16" t="s">
        <v>76</v>
      </c>
      <c r="AY725" s="266" t="s">
        <v>160</v>
      </c>
    </row>
    <row r="726" spans="1:65" s="15" customFormat="1" ht="11.25">
      <c r="B726" s="233"/>
      <c r="C726" s="234"/>
      <c r="D726" s="207" t="s">
        <v>169</v>
      </c>
      <c r="E726" s="235" t="s">
        <v>1</v>
      </c>
      <c r="F726" s="236" t="s">
        <v>172</v>
      </c>
      <c r="G726" s="234"/>
      <c r="H726" s="237">
        <v>27.885000000000002</v>
      </c>
      <c r="I726" s="238"/>
      <c r="J726" s="234"/>
      <c r="K726" s="234"/>
      <c r="L726" s="239"/>
      <c r="M726" s="240"/>
      <c r="N726" s="241"/>
      <c r="O726" s="241"/>
      <c r="P726" s="241"/>
      <c r="Q726" s="241"/>
      <c r="R726" s="241"/>
      <c r="S726" s="241"/>
      <c r="T726" s="242"/>
      <c r="AT726" s="243" t="s">
        <v>169</v>
      </c>
      <c r="AU726" s="243" t="s">
        <v>86</v>
      </c>
      <c r="AV726" s="15" t="s">
        <v>166</v>
      </c>
      <c r="AW726" s="15" t="s">
        <v>33</v>
      </c>
      <c r="AX726" s="15" t="s">
        <v>84</v>
      </c>
      <c r="AY726" s="243" t="s">
        <v>160</v>
      </c>
    </row>
    <row r="727" spans="1:65" s="2" customFormat="1" ht="24.2" customHeight="1">
      <c r="A727" s="35"/>
      <c r="B727" s="36"/>
      <c r="C727" s="193" t="s">
        <v>509</v>
      </c>
      <c r="D727" s="193" t="s">
        <v>162</v>
      </c>
      <c r="E727" s="194" t="s">
        <v>807</v>
      </c>
      <c r="F727" s="195" t="s">
        <v>808</v>
      </c>
      <c r="G727" s="196" t="s">
        <v>165</v>
      </c>
      <c r="H727" s="197">
        <v>210.59700000000001</v>
      </c>
      <c r="I727" s="198"/>
      <c r="J727" s="199">
        <f>ROUND(I727*H727,2)</f>
        <v>0</v>
      </c>
      <c r="K727" s="200"/>
      <c r="L727" s="40"/>
      <c r="M727" s="201" t="s">
        <v>1</v>
      </c>
      <c r="N727" s="202" t="s">
        <v>41</v>
      </c>
      <c r="O727" s="72"/>
      <c r="P727" s="203">
        <f>O727*H727</f>
        <v>0</v>
      </c>
      <c r="Q727" s="203">
        <v>0</v>
      </c>
      <c r="R727" s="203">
        <f>Q727*H727</f>
        <v>0</v>
      </c>
      <c r="S727" s="203">
        <v>0</v>
      </c>
      <c r="T727" s="204">
        <f>S727*H727</f>
        <v>0</v>
      </c>
      <c r="U727" s="35"/>
      <c r="V727" s="35"/>
      <c r="W727" s="35"/>
      <c r="X727" s="35"/>
      <c r="Y727" s="35"/>
      <c r="Z727" s="35"/>
      <c r="AA727" s="35"/>
      <c r="AB727" s="35"/>
      <c r="AC727" s="35"/>
      <c r="AD727" s="35"/>
      <c r="AE727" s="35"/>
      <c r="AR727" s="205" t="s">
        <v>166</v>
      </c>
      <c r="AT727" s="205" t="s">
        <v>162</v>
      </c>
      <c r="AU727" s="205" t="s">
        <v>86</v>
      </c>
      <c r="AY727" s="18" t="s">
        <v>160</v>
      </c>
      <c r="BE727" s="206">
        <f>IF(N727="základní",J727,0)</f>
        <v>0</v>
      </c>
      <c r="BF727" s="206">
        <f>IF(N727="snížená",J727,0)</f>
        <v>0</v>
      </c>
      <c r="BG727" s="206">
        <f>IF(N727="zákl. přenesená",J727,0)</f>
        <v>0</v>
      </c>
      <c r="BH727" s="206">
        <f>IF(N727="sníž. přenesená",J727,0)</f>
        <v>0</v>
      </c>
      <c r="BI727" s="206">
        <f>IF(N727="nulová",J727,0)</f>
        <v>0</v>
      </c>
      <c r="BJ727" s="18" t="s">
        <v>84</v>
      </c>
      <c r="BK727" s="206">
        <f>ROUND(I727*H727,2)</f>
        <v>0</v>
      </c>
      <c r="BL727" s="18" t="s">
        <v>166</v>
      </c>
      <c r="BM727" s="205" t="s">
        <v>809</v>
      </c>
    </row>
    <row r="728" spans="1:65" s="2" customFormat="1" ht="29.25">
      <c r="A728" s="35"/>
      <c r="B728" s="36"/>
      <c r="C728" s="37"/>
      <c r="D728" s="207" t="s">
        <v>167</v>
      </c>
      <c r="E728" s="37"/>
      <c r="F728" s="208" t="s">
        <v>810</v>
      </c>
      <c r="G728" s="37"/>
      <c r="H728" s="37"/>
      <c r="I728" s="209"/>
      <c r="J728" s="37"/>
      <c r="K728" s="37"/>
      <c r="L728" s="40"/>
      <c r="M728" s="210"/>
      <c r="N728" s="211"/>
      <c r="O728" s="72"/>
      <c r="P728" s="72"/>
      <c r="Q728" s="72"/>
      <c r="R728" s="72"/>
      <c r="S728" s="72"/>
      <c r="T728" s="73"/>
      <c r="U728" s="35"/>
      <c r="V728" s="35"/>
      <c r="W728" s="35"/>
      <c r="X728" s="35"/>
      <c r="Y728" s="35"/>
      <c r="Z728" s="35"/>
      <c r="AA728" s="35"/>
      <c r="AB728" s="35"/>
      <c r="AC728" s="35"/>
      <c r="AD728" s="35"/>
      <c r="AE728" s="35"/>
      <c r="AT728" s="18" t="s">
        <v>167</v>
      </c>
      <c r="AU728" s="18" t="s">
        <v>86</v>
      </c>
    </row>
    <row r="729" spans="1:65" s="13" customFormat="1" ht="11.25">
      <c r="B729" s="212"/>
      <c r="C729" s="213"/>
      <c r="D729" s="207" t="s">
        <v>169</v>
      </c>
      <c r="E729" s="214" t="s">
        <v>1</v>
      </c>
      <c r="F729" s="215" t="s">
        <v>672</v>
      </c>
      <c r="G729" s="213"/>
      <c r="H729" s="214" t="s">
        <v>1</v>
      </c>
      <c r="I729" s="216"/>
      <c r="J729" s="213"/>
      <c r="K729" s="213"/>
      <c r="L729" s="217"/>
      <c r="M729" s="218"/>
      <c r="N729" s="219"/>
      <c r="O729" s="219"/>
      <c r="P729" s="219"/>
      <c r="Q729" s="219"/>
      <c r="R729" s="219"/>
      <c r="S729" s="219"/>
      <c r="T729" s="220"/>
      <c r="AT729" s="221" t="s">
        <v>169</v>
      </c>
      <c r="AU729" s="221" t="s">
        <v>86</v>
      </c>
      <c r="AV729" s="13" t="s">
        <v>84</v>
      </c>
      <c r="AW729" s="13" t="s">
        <v>33</v>
      </c>
      <c r="AX729" s="13" t="s">
        <v>76</v>
      </c>
      <c r="AY729" s="221" t="s">
        <v>160</v>
      </c>
    </row>
    <row r="730" spans="1:65" s="14" customFormat="1" ht="11.25">
      <c r="B730" s="222"/>
      <c r="C730" s="223"/>
      <c r="D730" s="207" t="s">
        <v>169</v>
      </c>
      <c r="E730" s="224" t="s">
        <v>1</v>
      </c>
      <c r="F730" s="225" t="s">
        <v>787</v>
      </c>
      <c r="G730" s="223"/>
      <c r="H730" s="226">
        <v>94.106999999999999</v>
      </c>
      <c r="I730" s="227"/>
      <c r="J730" s="223"/>
      <c r="K730" s="223"/>
      <c r="L730" s="228"/>
      <c r="M730" s="229"/>
      <c r="N730" s="230"/>
      <c r="O730" s="230"/>
      <c r="P730" s="230"/>
      <c r="Q730" s="230"/>
      <c r="R730" s="230"/>
      <c r="S730" s="230"/>
      <c r="T730" s="231"/>
      <c r="AT730" s="232" t="s">
        <v>169</v>
      </c>
      <c r="AU730" s="232" t="s">
        <v>86</v>
      </c>
      <c r="AV730" s="14" t="s">
        <v>86</v>
      </c>
      <c r="AW730" s="14" t="s">
        <v>33</v>
      </c>
      <c r="AX730" s="14" t="s">
        <v>76</v>
      </c>
      <c r="AY730" s="232" t="s">
        <v>160</v>
      </c>
    </row>
    <row r="731" spans="1:65" s="14" customFormat="1" ht="11.25">
      <c r="B731" s="222"/>
      <c r="C731" s="223"/>
      <c r="D731" s="207" t="s">
        <v>169</v>
      </c>
      <c r="E731" s="224" t="s">
        <v>1</v>
      </c>
      <c r="F731" s="225" t="s">
        <v>788</v>
      </c>
      <c r="G731" s="223"/>
      <c r="H731" s="226">
        <v>-25.649000000000001</v>
      </c>
      <c r="I731" s="227"/>
      <c r="J731" s="223"/>
      <c r="K731" s="223"/>
      <c r="L731" s="228"/>
      <c r="M731" s="229"/>
      <c r="N731" s="230"/>
      <c r="O731" s="230"/>
      <c r="P731" s="230"/>
      <c r="Q731" s="230"/>
      <c r="R731" s="230"/>
      <c r="S731" s="230"/>
      <c r="T731" s="231"/>
      <c r="AT731" s="232" t="s">
        <v>169</v>
      </c>
      <c r="AU731" s="232" t="s">
        <v>86</v>
      </c>
      <c r="AV731" s="14" t="s">
        <v>86</v>
      </c>
      <c r="AW731" s="14" t="s">
        <v>33</v>
      </c>
      <c r="AX731" s="14" t="s">
        <v>76</v>
      </c>
      <c r="AY731" s="232" t="s">
        <v>160</v>
      </c>
    </row>
    <row r="732" spans="1:65" s="14" customFormat="1" ht="11.25">
      <c r="B732" s="222"/>
      <c r="C732" s="223"/>
      <c r="D732" s="207" t="s">
        <v>169</v>
      </c>
      <c r="E732" s="224" t="s">
        <v>1</v>
      </c>
      <c r="F732" s="225" t="s">
        <v>789</v>
      </c>
      <c r="G732" s="223"/>
      <c r="H732" s="226">
        <v>7.9130000000000003</v>
      </c>
      <c r="I732" s="227"/>
      <c r="J732" s="223"/>
      <c r="K732" s="223"/>
      <c r="L732" s="228"/>
      <c r="M732" s="229"/>
      <c r="N732" s="230"/>
      <c r="O732" s="230"/>
      <c r="P732" s="230"/>
      <c r="Q732" s="230"/>
      <c r="R732" s="230"/>
      <c r="S732" s="230"/>
      <c r="T732" s="231"/>
      <c r="AT732" s="232" t="s">
        <v>169</v>
      </c>
      <c r="AU732" s="232" t="s">
        <v>86</v>
      </c>
      <c r="AV732" s="14" t="s">
        <v>86</v>
      </c>
      <c r="AW732" s="14" t="s">
        <v>33</v>
      </c>
      <c r="AX732" s="14" t="s">
        <v>76</v>
      </c>
      <c r="AY732" s="232" t="s">
        <v>160</v>
      </c>
    </row>
    <row r="733" spans="1:65" s="14" customFormat="1" ht="11.25">
      <c r="B733" s="222"/>
      <c r="C733" s="223"/>
      <c r="D733" s="207" t="s">
        <v>169</v>
      </c>
      <c r="E733" s="224" t="s">
        <v>1</v>
      </c>
      <c r="F733" s="225" t="s">
        <v>790</v>
      </c>
      <c r="G733" s="223"/>
      <c r="H733" s="226">
        <v>2.754</v>
      </c>
      <c r="I733" s="227"/>
      <c r="J733" s="223"/>
      <c r="K733" s="223"/>
      <c r="L733" s="228"/>
      <c r="M733" s="229"/>
      <c r="N733" s="230"/>
      <c r="O733" s="230"/>
      <c r="P733" s="230"/>
      <c r="Q733" s="230"/>
      <c r="R733" s="230"/>
      <c r="S733" s="230"/>
      <c r="T733" s="231"/>
      <c r="AT733" s="232" t="s">
        <v>169</v>
      </c>
      <c r="AU733" s="232" t="s">
        <v>86</v>
      </c>
      <c r="AV733" s="14" t="s">
        <v>86</v>
      </c>
      <c r="AW733" s="14" t="s">
        <v>33</v>
      </c>
      <c r="AX733" s="14" t="s">
        <v>76</v>
      </c>
      <c r="AY733" s="232" t="s">
        <v>160</v>
      </c>
    </row>
    <row r="734" spans="1:65" s="13" customFormat="1" ht="11.25">
      <c r="B734" s="212"/>
      <c r="C734" s="213"/>
      <c r="D734" s="207" t="s">
        <v>169</v>
      </c>
      <c r="E734" s="214" t="s">
        <v>1</v>
      </c>
      <c r="F734" s="215" t="s">
        <v>216</v>
      </c>
      <c r="G734" s="213"/>
      <c r="H734" s="214" t="s">
        <v>1</v>
      </c>
      <c r="I734" s="216"/>
      <c r="J734" s="213"/>
      <c r="K734" s="213"/>
      <c r="L734" s="217"/>
      <c r="M734" s="218"/>
      <c r="N734" s="219"/>
      <c r="O734" s="219"/>
      <c r="P734" s="219"/>
      <c r="Q734" s="219"/>
      <c r="R734" s="219"/>
      <c r="S734" s="219"/>
      <c r="T734" s="220"/>
      <c r="AT734" s="221" t="s">
        <v>169</v>
      </c>
      <c r="AU734" s="221" t="s">
        <v>86</v>
      </c>
      <c r="AV734" s="13" t="s">
        <v>84</v>
      </c>
      <c r="AW734" s="13" t="s">
        <v>33</v>
      </c>
      <c r="AX734" s="13" t="s">
        <v>76</v>
      </c>
      <c r="AY734" s="221" t="s">
        <v>160</v>
      </c>
    </row>
    <row r="735" spans="1:65" s="14" customFormat="1" ht="11.25">
      <c r="B735" s="222"/>
      <c r="C735" s="223"/>
      <c r="D735" s="207" t="s">
        <v>169</v>
      </c>
      <c r="E735" s="224" t="s">
        <v>1</v>
      </c>
      <c r="F735" s="225" t="s">
        <v>791</v>
      </c>
      <c r="G735" s="223"/>
      <c r="H735" s="226">
        <v>1.6459999999999999</v>
      </c>
      <c r="I735" s="227"/>
      <c r="J735" s="223"/>
      <c r="K735" s="223"/>
      <c r="L735" s="228"/>
      <c r="M735" s="229"/>
      <c r="N735" s="230"/>
      <c r="O735" s="230"/>
      <c r="P735" s="230"/>
      <c r="Q735" s="230"/>
      <c r="R735" s="230"/>
      <c r="S735" s="230"/>
      <c r="T735" s="231"/>
      <c r="AT735" s="232" t="s">
        <v>169</v>
      </c>
      <c r="AU735" s="232" t="s">
        <v>86</v>
      </c>
      <c r="AV735" s="14" t="s">
        <v>86</v>
      </c>
      <c r="AW735" s="14" t="s">
        <v>33</v>
      </c>
      <c r="AX735" s="14" t="s">
        <v>76</v>
      </c>
      <c r="AY735" s="232" t="s">
        <v>160</v>
      </c>
    </row>
    <row r="736" spans="1:65" s="13" customFormat="1" ht="11.25">
      <c r="B736" s="212"/>
      <c r="C736" s="213"/>
      <c r="D736" s="207" t="s">
        <v>169</v>
      </c>
      <c r="E736" s="214" t="s">
        <v>1</v>
      </c>
      <c r="F736" s="215" t="s">
        <v>666</v>
      </c>
      <c r="G736" s="213"/>
      <c r="H736" s="214" t="s">
        <v>1</v>
      </c>
      <c r="I736" s="216"/>
      <c r="J736" s="213"/>
      <c r="K736" s="213"/>
      <c r="L736" s="217"/>
      <c r="M736" s="218"/>
      <c r="N736" s="219"/>
      <c r="O736" s="219"/>
      <c r="P736" s="219"/>
      <c r="Q736" s="219"/>
      <c r="R736" s="219"/>
      <c r="S736" s="219"/>
      <c r="T736" s="220"/>
      <c r="AT736" s="221" t="s">
        <v>169</v>
      </c>
      <c r="AU736" s="221" t="s">
        <v>86</v>
      </c>
      <c r="AV736" s="13" t="s">
        <v>84</v>
      </c>
      <c r="AW736" s="13" t="s">
        <v>33</v>
      </c>
      <c r="AX736" s="13" t="s">
        <v>76</v>
      </c>
      <c r="AY736" s="221" t="s">
        <v>160</v>
      </c>
    </row>
    <row r="737" spans="1:65" s="14" customFormat="1" ht="11.25">
      <c r="B737" s="222"/>
      <c r="C737" s="223"/>
      <c r="D737" s="207" t="s">
        <v>169</v>
      </c>
      <c r="E737" s="224" t="s">
        <v>1</v>
      </c>
      <c r="F737" s="225" t="s">
        <v>792</v>
      </c>
      <c r="G737" s="223"/>
      <c r="H737" s="226">
        <v>153.94300000000001</v>
      </c>
      <c r="I737" s="227"/>
      <c r="J737" s="223"/>
      <c r="K737" s="223"/>
      <c r="L737" s="228"/>
      <c r="M737" s="229"/>
      <c r="N737" s="230"/>
      <c r="O737" s="230"/>
      <c r="P737" s="230"/>
      <c r="Q737" s="230"/>
      <c r="R737" s="230"/>
      <c r="S737" s="230"/>
      <c r="T737" s="231"/>
      <c r="AT737" s="232" t="s">
        <v>169</v>
      </c>
      <c r="AU737" s="232" t="s">
        <v>86</v>
      </c>
      <c r="AV737" s="14" t="s">
        <v>86</v>
      </c>
      <c r="AW737" s="14" t="s">
        <v>33</v>
      </c>
      <c r="AX737" s="14" t="s">
        <v>76</v>
      </c>
      <c r="AY737" s="232" t="s">
        <v>160</v>
      </c>
    </row>
    <row r="738" spans="1:65" s="14" customFormat="1" ht="11.25">
      <c r="B738" s="222"/>
      <c r="C738" s="223"/>
      <c r="D738" s="207" t="s">
        <v>169</v>
      </c>
      <c r="E738" s="224" t="s">
        <v>1</v>
      </c>
      <c r="F738" s="225" t="s">
        <v>793</v>
      </c>
      <c r="G738" s="223"/>
      <c r="H738" s="226">
        <v>-38.465000000000003</v>
      </c>
      <c r="I738" s="227"/>
      <c r="J738" s="223"/>
      <c r="K738" s="223"/>
      <c r="L738" s="228"/>
      <c r="M738" s="229"/>
      <c r="N738" s="230"/>
      <c r="O738" s="230"/>
      <c r="P738" s="230"/>
      <c r="Q738" s="230"/>
      <c r="R738" s="230"/>
      <c r="S738" s="230"/>
      <c r="T738" s="231"/>
      <c r="AT738" s="232" t="s">
        <v>169</v>
      </c>
      <c r="AU738" s="232" t="s">
        <v>86</v>
      </c>
      <c r="AV738" s="14" t="s">
        <v>86</v>
      </c>
      <c r="AW738" s="14" t="s">
        <v>33</v>
      </c>
      <c r="AX738" s="14" t="s">
        <v>76</v>
      </c>
      <c r="AY738" s="232" t="s">
        <v>160</v>
      </c>
    </row>
    <row r="739" spans="1:65" s="14" customFormat="1" ht="11.25">
      <c r="B739" s="222"/>
      <c r="C739" s="223"/>
      <c r="D739" s="207" t="s">
        <v>169</v>
      </c>
      <c r="E739" s="224" t="s">
        <v>1</v>
      </c>
      <c r="F739" s="225" t="s">
        <v>794</v>
      </c>
      <c r="G739" s="223"/>
      <c r="H739" s="226">
        <v>6.6790000000000003</v>
      </c>
      <c r="I739" s="227"/>
      <c r="J739" s="223"/>
      <c r="K739" s="223"/>
      <c r="L739" s="228"/>
      <c r="M739" s="229"/>
      <c r="N739" s="230"/>
      <c r="O739" s="230"/>
      <c r="P739" s="230"/>
      <c r="Q739" s="230"/>
      <c r="R739" s="230"/>
      <c r="S739" s="230"/>
      <c r="T739" s="231"/>
      <c r="AT739" s="232" t="s">
        <v>169</v>
      </c>
      <c r="AU739" s="232" t="s">
        <v>86</v>
      </c>
      <c r="AV739" s="14" t="s">
        <v>86</v>
      </c>
      <c r="AW739" s="14" t="s">
        <v>33</v>
      </c>
      <c r="AX739" s="14" t="s">
        <v>76</v>
      </c>
      <c r="AY739" s="232" t="s">
        <v>160</v>
      </c>
    </row>
    <row r="740" spans="1:65" s="14" customFormat="1" ht="11.25">
      <c r="B740" s="222"/>
      <c r="C740" s="223"/>
      <c r="D740" s="207" t="s">
        <v>169</v>
      </c>
      <c r="E740" s="224" t="s">
        <v>1</v>
      </c>
      <c r="F740" s="225" t="s">
        <v>795</v>
      </c>
      <c r="G740" s="223"/>
      <c r="H740" s="226">
        <v>-11.366</v>
      </c>
      <c r="I740" s="227"/>
      <c r="J740" s="223"/>
      <c r="K740" s="223"/>
      <c r="L740" s="228"/>
      <c r="M740" s="229"/>
      <c r="N740" s="230"/>
      <c r="O740" s="230"/>
      <c r="P740" s="230"/>
      <c r="Q740" s="230"/>
      <c r="R740" s="230"/>
      <c r="S740" s="230"/>
      <c r="T740" s="231"/>
      <c r="AT740" s="232" t="s">
        <v>169</v>
      </c>
      <c r="AU740" s="232" t="s">
        <v>86</v>
      </c>
      <c r="AV740" s="14" t="s">
        <v>86</v>
      </c>
      <c r="AW740" s="14" t="s">
        <v>33</v>
      </c>
      <c r="AX740" s="14" t="s">
        <v>76</v>
      </c>
      <c r="AY740" s="232" t="s">
        <v>160</v>
      </c>
    </row>
    <row r="741" spans="1:65" s="14" customFormat="1" ht="11.25">
      <c r="B741" s="222"/>
      <c r="C741" s="223"/>
      <c r="D741" s="207" t="s">
        <v>169</v>
      </c>
      <c r="E741" s="224" t="s">
        <v>1</v>
      </c>
      <c r="F741" s="225" t="s">
        <v>796</v>
      </c>
      <c r="G741" s="223"/>
      <c r="H741" s="226">
        <v>11.106</v>
      </c>
      <c r="I741" s="227"/>
      <c r="J741" s="223"/>
      <c r="K741" s="223"/>
      <c r="L741" s="228"/>
      <c r="M741" s="229"/>
      <c r="N741" s="230"/>
      <c r="O741" s="230"/>
      <c r="P741" s="230"/>
      <c r="Q741" s="230"/>
      <c r="R741" s="230"/>
      <c r="S741" s="230"/>
      <c r="T741" s="231"/>
      <c r="AT741" s="232" t="s">
        <v>169</v>
      </c>
      <c r="AU741" s="232" t="s">
        <v>86</v>
      </c>
      <c r="AV741" s="14" t="s">
        <v>86</v>
      </c>
      <c r="AW741" s="14" t="s">
        <v>33</v>
      </c>
      <c r="AX741" s="14" t="s">
        <v>76</v>
      </c>
      <c r="AY741" s="232" t="s">
        <v>160</v>
      </c>
    </row>
    <row r="742" spans="1:65" s="14" customFormat="1" ht="11.25">
      <c r="B742" s="222"/>
      <c r="C742" s="223"/>
      <c r="D742" s="207" t="s">
        <v>169</v>
      </c>
      <c r="E742" s="224" t="s">
        <v>1</v>
      </c>
      <c r="F742" s="225" t="s">
        <v>797</v>
      </c>
      <c r="G742" s="223"/>
      <c r="H742" s="226">
        <v>7.9290000000000003</v>
      </c>
      <c r="I742" s="227"/>
      <c r="J742" s="223"/>
      <c r="K742" s="223"/>
      <c r="L742" s="228"/>
      <c r="M742" s="229"/>
      <c r="N742" s="230"/>
      <c r="O742" s="230"/>
      <c r="P742" s="230"/>
      <c r="Q742" s="230"/>
      <c r="R742" s="230"/>
      <c r="S742" s="230"/>
      <c r="T742" s="231"/>
      <c r="AT742" s="232" t="s">
        <v>169</v>
      </c>
      <c r="AU742" s="232" t="s">
        <v>86</v>
      </c>
      <c r="AV742" s="14" t="s">
        <v>86</v>
      </c>
      <c r="AW742" s="14" t="s">
        <v>33</v>
      </c>
      <c r="AX742" s="14" t="s">
        <v>76</v>
      </c>
      <c r="AY742" s="232" t="s">
        <v>160</v>
      </c>
    </row>
    <row r="743" spans="1:65" s="15" customFormat="1" ht="11.25">
      <c r="B743" s="233"/>
      <c r="C743" s="234"/>
      <c r="D743" s="207" t="s">
        <v>169</v>
      </c>
      <c r="E743" s="235" t="s">
        <v>1</v>
      </c>
      <c r="F743" s="236" t="s">
        <v>172</v>
      </c>
      <c r="G743" s="234"/>
      <c r="H743" s="237">
        <v>210.59700000000001</v>
      </c>
      <c r="I743" s="238"/>
      <c r="J743" s="234"/>
      <c r="K743" s="234"/>
      <c r="L743" s="239"/>
      <c r="M743" s="240"/>
      <c r="N743" s="241"/>
      <c r="O743" s="241"/>
      <c r="P743" s="241"/>
      <c r="Q743" s="241"/>
      <c r="R743" s="241"/>
      <c r="S743" s="241"/>
      <c r="T743" s="242"/>
      <c r="AT743" s="243" t="s">
        <v>169</v>
      </c>
      <c r="AU743" s="243" t="s">
        <v>86</v>
      </c>
      <c r="AV743" s="15" t="s">
        <v>166</v>
      </c>
      <c r="AW743" s="15" t="s">
        <v>33</v>
      </c>
      <c r="AX743" s="15" t="s">
        <v>84</v>
      </c>
      <c r="AY743" s="243" t="s">
        <v>160</v>
      </c>
    </row>
    <row r="744" spans="1:65" s="2" customFormat="1" ht="24.2" customHeight="1">
      <c r="A744" s="35"/>
      <c r="B744" s="36"/>
      <c r="C744" s="193" t="s">
        <v>811</v>
      </c>
      <c r="D744" s="193" t="s">
        <v>162</v>
      </c>
      <c r="E744" s="194" t="s">
        <v>812</v>
      </c>
      <c r="F744" s="195" t="s">
        <v>813</v>
      </c>
      <c r="G744" s="196" t="s">
        <v>165</v>
      </c>
      <c r="H744" s="197">
        <v>12.182</v>
      </c>
      <c r="I744" s="198"/>
      <c r="J744" s="199">
        <f>ROUND(I744*H744,2)</f>
        <v>0</v>
      </c>
      <c r="K744" s="200"/>
      <c r="L744" s="40"/>
      <c r="M744" s="201" t="s">
        <v>1</v>
      </c>
      <c r="N744" s="202" t="s">
        <v>41</v>
      </c>
      <c r="O744" s="72"/>
      <c r="P744" s="203">
        <f>O744*H744</f>
        <v>0</v>
      </c>
      <c r="Q744" s="203">
        <v>1.8380000000000001E-2</v>
      </c>
      <c r="R744" s="203">
        <f>Q744*H744</f>
        <v>0.22390516000000002</v>
      </c>
      <c r="S744" s="203">
        <v>0</v>
      </c>
      <c r="T744" s="204">
        <f>S744*H744</f>
        <v>0</v>
      </c>
      <c r="U744" s="35"/>
      <c r="V744" s="35"/>
      <c r="W744" s="35"/>
      <c r="X744" s="35"/>
      <c r="Y744" s="35"/>
      <c r="Z744" s="35"/>
      <c r="AA744" s="35"/>
      <c r="AB744" s="35"/>
      <c r="AC744" s="35"/>
      <c r="AD744" s="35"/>
      <c r="AE744" s="35"/>
      <c r="AR744" s="205" t="s">
        <v>166</v>
      </c>
      <c r="AT744" s="205" t="s">
        <v>162</v>
      </c>
      <c r="AU744" s="205" t="s">
        <v>86</v>
      </c>
      <c r="AY744" s="18" t="s">
        <v>160</v>
      </c>
      <c r="BE744" s="206">
        <f>IF(N744="základní",J744,0)</f>
        <v>0</v>
      </c>
      <c r="BF744" s="206">
        <f>IF(N744="snížená",J744,0)</f>
        <v>0</v>
      </c>
      <c r="BG744" s="206">
        <f>IF(N744="zákl. přenesená",J744,0)</f>
        <v>0</v>
      </c>
      <c r="BH744" s="206">
        <f>IF(N744="sníž. přenesená",J744,0)</f>
        <v>0</v>
      </c>
      <c r="BI744" s="206">
        <f>IF(N744="nulová",J744,0)</f>
        <v>0</v>
      </c>
      <c r="BJ744" s="18" t="s">
        <v>84</v>
      </c>
      <c r="BK744" s="206">
        <f>ROUND(I744*H744,2)</f>
        <v>0</v>
      </c>
      <c r="BL744" s="18" t="s">
        <v>166</v>
      </c>
      <c r="BM744" s="205" t="s">
        <v>814</v>
      </c>
    </row>
    <row r="745" spans="1:65" s="2" customFormat="1" ht="29.25">
      <c r="A745" s="35"/>
      <c r="B745" s="36"/>
      <c r="C745" s="37"/>
      <c r="D745" s="207" t="s">
        <v>167</v>
      </c>
      <c r="E745" s="37"/>
      <c r="F745" s="208" t="s">
        <v>815</v>
      </c>
      <c r="G745" s="37"/>
      <c r="H745" s="37"/>
      <c r="I745" s="209"/>
      <c r="J745" s="37"/>
      <c r="K745" s="37"/>
      <c r="L745" s="40"/>
      <c r="M745" s="210"/>
      <c r="N745" s="211"/>
      <c r="O745" s="72"/>
      <c r="P745" s="72"/>
      <c r="Q745" s="72"/>
      <c r="R745" s="72"/>
      <c r="S745" s="72"/>
      <c r="T745" s="73"/>
      <c r="U745" s="35"/>
      <c r="V745" s="35"/>
      <c r="W745" s="35"/>
      <c r="X745" s="35"/>
      <c r="Y745" s="35"/>
      <c r="Z745" s="35"/>
      <c r="AA745" s="35"/>
      <c r="AB745" s="35"/>
      <c r="AC745" s="35"/>
      <c r="AD745" s="35"/>
      <c r="AE745" s="35"/>
      <c r="AT745" s="18" t="s">
        <v>167</v>
      </c>
      <c r="AU745" s="18" t="s">
        <v>86</v>
      </c>
    </row>
    <row r="746" spans="1:65" s="13" customFormat="1" ht="11.25">
      <c r="B746" s="212"/>
      <c r="C746" s="213"/>
      <c r="D746" s="207" t="s">
        <v>169</v>
      </c>
      <c r="E746" s="214" t="s">
        <v>1</v>
      </c>
      <c r="F746" s="215" t="s">
        <v>646</v>
      </c>
      <c r="G746" s="213"/>
      <c r="H746" s="214" t="s">
        <v>1</v>
      </c>
      <c r="I746" s="216"/>
      <c r="J746" s="213"/>
      <c r="K746" s="213"/>
      <c r="L746" s="217"/>
      <c r="M746" s="218"/>
      <c r="N746" s="219"/>
      <c r="O746" s="219"/>
      <c r="P746" s="219"/>
      <c r="Q746" s="219"/>
      <c r="R746" s="219"/>
      <c r="S746" s="219"/>
      <c r="T746" s="220"/>
      <c r="AT746" s="221" t="s">
        <v>169</v>
      </c>
      <c r="AU746" s="221" t="s">
        <v>86</v>
      </c>
      <c r="AV746" s="13" t="s">
        <v>84</v>
      </c>
      <c r="AW746" s="13" t="s">
        <v>33</v>
      </c>
      <c r="AX746" s="13" t="s">
        <v>76</v>
      </c>
      <c r="AY746" s="221" t="s">
        <v>160</v>
      </c>
    </row>
    <row r="747" spans="1:65" s="14" customFormat="1" ht="11.25">
      <c r="B747" s="222"/>
      <c r="C747" s="223"/>
      <c r="D747" s="207" t="s">
        <v>169</v>
      </c>
      <c r="E747" s="224" t="s">
        <v>1</v>
      </c>
      <c r="F747" s="225" t="s">
        <v>805</v>
      </c>
      <c r="G747" s="223"/>
      <c r="H747" s="226">
        <v>12.182</v>
      </c>
      <c r="I747" s="227"/>
      <c r="J747" s="223"/>
      <c r="K747" s="223"/>
      <c r="L747" s="228"/>
      <c r="M747" s="229"/>
      <c r="N747" s="230"/>
      <c r="O747" s="230"/>
      <c r="P747" s="230"/>
      <c r="Q747" s="230"/>
      <c r="R747" s="230"/>
      <c r="S747" s="230"/>
      <c r="T747" s="231"/>
      <c r="AT747" s="232" t="s">
        <v>169</v>
      </c>
      <c r="AU747" s="232" t="s">
        <v>86</v>
      </c>
      <c r="AV747" s="14" t="s">
        <v>86</v>
      </c>
      <c r="AW747" s="14" t="s">
        <v>33</v>
      </c>
      <c r="AX747" s="14" t="s">
        <v>76</v>
      </c>
      <c r="AY747" s="232" t="s">
        <v>160</v>
      </c>
    </row>
    <row r="748" spans="1:65" s="15" customFormat="1" ht="11.25">
      <c r="B748" s="233"/>
      <c r="C748" s="234"/>
      <c r="D748" s="207" t="s">
        <v>169</v>
      </c>
      <c r="E748" s="235" t="s">
        <v>1</v>
      </c>
      <c r="F748" s="236" t="s">
        <v>172</v>
      </c>
      <c r="G748" s="234"/>
      <c r="H748" s="237">
        <v>12.182</v>
      </c>
      <c r="I748" s="238"/>
      <c r="J748" s="234"/>
      <c r="K748" s="234"/>
      <c r="L748" s="239"/>
      <c r="M748" s="240"/>
      <c r="N748" s="241"/>
      <c r="O748" s="241"/>
      <c r="P748" s="241"/>
      <c r="Q748" s="241"/>
      <c r="R748" s="241"/>
      <c r="S748" s="241"/>
      <c r="T748" s="242"/>
      <c r="AT748" s="243" t="s">
        <v>169</v>
      </c>
      <c r="AU748" s="243" t="s">
        <v>86</v>
      </c>
      <c r="AV748" s="15" t="s">
        <v>166</v>
      </c>
      <c r="AW748" s="15" t="s">
        <v>33</v>
      </c>
      <c r="AX748" s="15" t="s">
        <v>84</v>
      </c>
      <c r="AY748" s="243" t="s">
        <v>160</v>
      </c>
    </row>
    <row r="749" spans="1:65" s="2" customFormat="1" ht="24.2" customHeight="1">
      <c r="A749" s="35"/>
      <c r="B749" s="36"/>
      <c r="C749" s="193" t="s">
        <v>816</v>
      </c>
      <c r="D749" s="193" t="s">
        <v>162</v>
      </c>
      <c r="E749" s="194" t="s">
        <v>817</v>
      </c>
      <c r="F749" s="195" t="s">
        <v>818</v>
      </c>
      <c r="G749" s="196" t="s">
        <v>312</v>
      </c>
      <c r="H749" s="197">
        <v>3</v>
      </c>
      <c r="I749" s="198"/>
      <c r="J749" s="199">
        <f>ROUND(I749*H749,2)</f>
        <v>0</v>
      </c>
      <c r="K749" s="200"/>
      <c r="L749" s="40"/>
      <c r="M749" s="201" t="s">
        <v>1</v>
      </c>
      <c r="N749" s="202" t="s">
        <v>41</v>
      </c>
      <c r="O749" s="72"/>
      <c r="P749" s="203">
        <f>O749*H749</f>
        <v>0</v>
      </c>
      <c r="Q749" s="203">
        <v>0</v>
      </c>
      <c r="R749" s="203">
        <f>Q749*H749</f>
        <v>0</v>
      </c>
      <c r="S749" s="203">
        <v>0</v>
      </c>
      <c r="T749" s="204">
        <f>S749*H749</f>
        <v>0</v>
      </c>
      <c r="U749" s="35"/>
      <c r="V749" s="35"/>
      <c r="W749" s="35"/>
      <c r="X749" s="35"/>
      <c r="Y749" s="35"/>
      <c r="Z749" s="35"/>
      <c r="AA749" s="35"/>
      <c r="AB749" s="35"/>
      <c r="AC749" s="35"/>
      <c r="AD749" s="35"/>
      <c r="AE749" s="35"/>
      <c r="AR749" s="205" t="s">
        <v>166</v>
      </c>
      <c r="AT749" s="205" t="s">
        <v>162</v>
      </c>
      <c r="AU749" s="205" t="s">
        <v>86</v>
      </c>
      <c r="AY749" s="18" t="s">
        <v>160</v>
      </c>
      <c r="BE749" s="206">
        <f>IF(N749="základní",J749,0)</f>
        <v>0</v>
      </c>
      <c r="BF749" s="206">
        <f>IF(N749="snížená",J749,0)</f>
        <v>0</v>
      </c>
      <c r="BG749" s="206">
        <f>IF(N749="zákl. přenesená",J749,0)</f>
        <v>0</v>
      </c>
      <c r="BH749" s="206">
        <f>IF(N749="sníž. přenesená",J749,0)</f>
        <v>0</v>
      </c>
      <c r="BI749" s="206">
        <f>IF(N749="nulová",J749,0)</f>
        <v>0</v>
      </c>
      <c r="BJ749" s="18" t="s">
        <v>84</v>
      </c>
      <c r="BK749" s="206">
        <f>ROUND(I749*H749,2)</f>
        <v>0</v>
      </c>
      <c r="BL749" s="18" t="s">
        <v>166</v>
      </c>
      <c r="BM749" s="205" t="s">
        <v>819</v>
      </c>
    </row>
    <row r="750" spans="1:65" s="2" customFormat="1" ht="19.5">
      <c r="A750" s="35"/>
      <c r="B750" s="36"/>
      <c r="C750" s="37"/>
      <c r="D750" s="207" t="s">
        <v>167</v>
      </c>
      <c r="E750" s="37"/>
      <c r="F750" s="208" t="s">
        <v>820</v>
      </c>
      <c r="G750" s="37"/>
      <c r="H750" s="37"/>
      <c r="I750" s="209"/>
      <c r="J750" s="37"/>
      <c r="K750" s="37"/>
      <c r="L750" s="40"/>
      <c r="M750" s="210"/>
      <c r="N750" s="211"/>
      <c r="O750" s="72"/>
      <c r="P750" s="72"/>
      <c r="Q750" s="72"/>
      <c r="R750" s="72"/>
      <c r="S750" s="72"/>
      <c r="T750" s="73"/>
      <c r="U750" s="35"/>
      <c r="V750" s="35"/>
      <c r="W750" s="35"/>
      <c r="X750" s="35"/>
      <c r="Y750" s="35"/>
      <c r="Z750" s="35"/>
      <c r="AA750" s="35"/>
      <c r="AB750" s="35"/>
      <c r="AC750" s="35"/>
      <c r="AD750" s="35"/>
      <c r="AE750" s="35"/>
      <c r="AT750" s="18" t="s">
        <v>167</v>
      </c>
      <c r="AU750" s="18" t="s">
        <v>86</v>
      </c>
    </row>
    <row r="751" spans="1:65" s="13" customFormat="1" ht="11.25">
      <c r="B751" s="212"/>
      <c r="C751" s="213"/>
      <c r="D751" s="207" t="s">
        <v>169</v>
      </c>
      <c r="E751" s="214" t="s">
        <v>1</v>
      </c>
      <c r="F751" s="215" t="s">
        <v>821</v>
      </c>
      <c r="G751" s="213"/>
      <c r="H751" s="214" t="s">
        <v>1</v>
      </c>
      <c r="I751" s="216"/>
      <c r="J751" s="213"/>
      <c r="K751" s="213"/>
      <c r="L751" s="217"/>
      <c r="M751" s="218"/>
      <c r="N751" s="219"/>
      <c r="O751" s="219"/>
      <c r="P751" s="219"/>
      <c r="Q751" s="219"/>
      <c r="R751" s="219"/>
      <c r="S751" s="219"/>
      <c r="T751" s="220"/>
      <c r="AT751" s="221" t="s">
        <v>169</v>
      </c>
      <c r="AU751" s="221" t="s">
        <v>86</v>
      </c>
      <c r="AV751" s="13" t="s">
        <v>84</v>
      </c>
      <c r="AW751" s="13" t="s">
        <v>33</v>
      </c>
      <c r="AX751" s="13" t="s">
        <v>76</v>
      </c>
      <c r="AY751" s="221" t="s">
        <v>160</v>
      </c>
    </row>
    <row r="752" spans="1:65" s="14" customFormat="1" ht="11.25">
      <c r="B752" s="222"/>
      <c r="C752" s="223"/>
      <c r="D752" s="207" t="s">
        <v>169</v>
      </c>
      <c r="E752" s="224" t="s">
        <v>1</v>
      </c>
      <c r="F752" s="225" t="s">
        <v>822</v>
      </c>
      <c r="G752" s="223"/>
      <c r="H752" s="226">
        <v>3</v>
      </c>
      <c r="I752" s="227"/>
      <c r="J752" s="223"/>
      <c r="K752" s="223"/>
      <c r="L752" s="228"/>
      <c r="M752" s="229"/>
      <c r="N752" s="230"/>
      <c r="O752" s="230"/>
      <c r="P752" s="230"/>
      <c r="Q752" s="230"/>
      <c r="R752" s="230"/>
      <c r="S752" s="230"/>
      <c r="T752" s="231"/>
      <c r="AT752" s="232" t="s">
        <v>169</v>
      </c>
      <c r="AU752" s="232" t="s">
        <v>86</v>
      </c>
      <c r="AV752" s="14" t="s">
        <v>86</v>
      </c>
      <c r="AW752" s="14" t="s">
        <v>33</v>
      </c>
      <c r="AX752" s="14" t="s">
        <v>76</v>
      </c>
      <c r="AY752" s="232" t="s">
        <v>160</v>
      </c>
    </row>
    <row r="753" spans="1:65" s="15" customFormat="1" ht="11.25">
      <c r="B753" s="233"/>
      <c r="C753" s="234"/>
      <c r="D753" s="207" t="s">
        <v>169</v>
      </c>
      <c r="E753" s="235" t="s">
        <v>1</v>
      </c>
      <c r="F753" s="236" t="s">
        <v>172</v>
      </c>
      <c r="G753" s="234"/>
      <c r="H753" s="237">
        <v>3</v>
      </c>
      <c r="I753" s="238"/>
      <c r="J753" s="234"/>
      <c r="K753" s="234"/>
      <c r="L753" s="239"/>
      <c r="M753" s="240"/>
      <c r="N753" s="241"/>
      <c r="O753" s="241"/>
      <c r="P753" s="241"/>
      <c r="Q753" s="241"/>
      <c r="R753" s="241"/>
      <c r="S753" s="241"/>
      <c r="T753" s="242"/>
      <c r="AT753" s="243" t="s">
        <v>169</v>
      </c>
      <c r="AU753" s="243" t="s">
        <v>86</v>
      </c>
      <c r="AV753" s="15" t="s">
        <v>166</v>
      </c>
      <c r="AW753" s="15" t="s">
        <v>33</v>
      </c>
      <c r="AX753" s="15" t="s">
        <v>84</v>
      </c>
      <c r="AY753" s="243" t="s">
        <v>160</v>
      </c>
    </row>
    <row r="754" spans="1:65" s="2" customFormat="1" ht="24.2" customHeight="1">
      <c r="A754" s="35"/>
      <c r="B754" s="36"/>
      <c r="C754" s="193" t="s">
        <v>515</v>
      </c>
      <c r="D754" s="193" t="s">
        <v>162</v>
      </c>
      <c r="E754" s="194" t="s">
        <v>823</v>
      </c>
      <c r="F754" s="195" t="s">
        <v>824</v>
      </c>
      <c r="G754" s="196" t="s">
        <v>312</v>
      </c>
      <c r="H754" s="197">
        <v>3</v>
      </c>
      <c r="I754" s="198"/>
      <c r="J754" s="199">
        <f>ROUND(I754*H754,2)</f>
        <v>0</v>
      </c>
      <c r="K754" s="200"/>
      <c r="L754" s="40"/>
      <c r="M754" s="201" t="s">
        <v>1</v>
      </c>
      <c r="N754" s="202" t="s">
        <v>41</v>
      </c>
      <c r="O754" s="72"/>
      <c r="P754" s="203">
        <f>O754*H754</f>
        <v>0</v>
      </c>
      <c r="Q754" s="203">
        <v>0</v>
      </c>
      <c r="R754" s="203">
        <f>Q754*H754</f>
        <v>0</v>
      </c>
      <c r="S754" s="203">
        <v>0</v>
      </c>
      <c r="T754" s="204">
        <f>S754*H754</f>
        <v>0</v>
      </c>
      <c r="U754" s="35"/>
      <c r="V754" s="35"/>
      <c r="W754" s="35"/>
      <c r="X754" s="35"/>
      <c r="Y754" s="35"/>
      <c r="Z754" s="35"/>
      <c r="AA754" s="35"/>
      <c r="AB754" s="35"/>
      <c r="AC754" s="35"/>
      <c r="AD754" s="35"/>
      <c r="AE754" s="35"/>
      <c r="AR754" s="205" t="s">
        <v>166</v>
      </c>
      <c r="AT754" s="205" t="s">
        <v>162</v>
      </c>
      <c r="AU754" s="205" t="s">
        <v>86</v>
      </c>
      <c r="AY754" s="18" t="s">
        <v>160</v>
      </c>
      <c r="BE754" s="206">
        <f>IF(N754="základní",J754,0)</f>
        <v>0</v>
      </c>
      <c r="BF754" s="206">
        <f>IF(N754="snížená",J754,0)</f>
        <v>0</v>
      </c>
      <c r="BG754" s="206">
        <f>IF(N754="zákl. přenesená",J754,0)</f>
        <v>0</v>
      </c>
      <c r="BH754" s="206">
        <f>IF(N754="sníž. přenesená",J754,0)</f>
        <v>0</v>
      </c>
      <c r="BI754" s="206">
        <f>IF(N754="nulová",J754,0)</f>
        <v>0</v>
      </c>
      <c r="BJ754" s="18" t="s">
        <v>84</v>
      </c>
      <c r="BK754" s="206">
        <f>ROUND(I754*H754,2)</f>
        <v>0</v>
      </c>
      <c r="BL754" s="18" t="s">
        <v>166</v>
      </c>
      <c r="BM754" s="205" t="s">
        <v>825</v>
      </c>
    </row>
    <row r="755" spans="1:65" s="2" customFormat="1" ht="19.5">
      <c r="A755" s="35"/>
      <c r="B755" s="36"/>
      <c r="C755" s="37"/>
      <c r="D755" s="207" t="s">
        <v>167</v>
      </c>
      <c r="E755" s="37"/>
      <c r="F755" s="208" t="s">
        <v>826</v>
      </c>
      <c r="G755" s="37"/>
      <c r="H755" s="37"/>
      <c r="I755" s="209"/>
      <c r="J755" s="37"/>
      <c r="K755" s="37"/>
      <c r="L755" s="40"/>
      <c r="M755" s="210"/>
      <c r="N755" s="211"/>
      <c r="O755" s="72"/>
      <c r="P755" s="72"/>
      <c r="Q755" s="72"/>
      <c r="R755" s="72"/>
      <c r="S755" s="72"/>
      <c r="T755" s="73"/>
      <c r="U755" s="35"/>
      <c r="V755" s="35"/>
      <c r="W755" s="35"/>
      <c r="X755" s="35"/>
      <c r="Y755" s="35"/>
      <c r="Z755" s="35"/>
      <c r="AA755" s="35"/>
      <c r="AB755" s="35"/>
      <c r="AC755" s="35"/>
      <c r="AD755" s="35"/>
      <c r="AE755" s="35"/>
      <c r="AT755" s="18" t="s">
        <v>167</v>
      </c>
      <c r="AU755" s="18" t="s">
        <v>86</v>
      </c>
    </row>
    <row r="756" spans="1:65" s="13" customFormat="1" ht="11.25">
      <c r="B756" s="212"/>
      <c r="C756" s="213"/>
      <c r="D756" s="207" t="s">
        <v>169</v>
      </c>
      <c r="E756" s="214" t="s">
        <v>1</v>
      </c>
      <c r="F756" s="215" t="s">
        <v>821</v>
      </c>
      <c r="G756" s="213"/>
      <c r="H756" s="214" t="s">
        <v>1</v>
      </c>
      <c r="I756" s="216"/>
      <c r="J756" s="213"/>
      <c r="K756" s="213"/>
      <c r="L756" s="217"/>
      <c r="M756" s="218"/>
      <c r="N756" s="219"/>
      <c r="O756" s="219"/>
      <c r="P756" s="219"/>
      <c r="Q756" s="219"/>
      <c r="R756" s="219"/>
      <c r="S756" s="219"/>
      <c r="T756" s="220"/>
      <c r="AT756" s="221" t="s">
        <v>169</v>
      </c>
      <c r="AU756" s="221" t="s">
        <v>86</v>
      </c>
      <c r="AV756" s="13" t="s">
        <v>84</v>
      </c>
      <c r="AW756" s="13" t="s">
        <v>33</v>
      </c>
      <c r="AX756" s="13" t="s">
        <v>76</v>
      </c>
      <c r="AY756" s="221" t="s">
        <v>160</v>
      </c>
    </row>
    <row r="757" spans="1:65" s="14" customFormat="1" ht="11.25">
      <c r="B757" s="222"/>
      <c r="C757" s="223"/>
      <c r="D757" s="207" t="s">
        <v>169</v>
      </c>
      <c r="E757" s="224" t="s">
        <v>1</v>
      </c>
      <c r="F757" s="225" t="s">
        <v>822</v>
      </c>
      <c r="G757" s="223"/>
      <c r="H757" s="226">
        <v>3</v>
      </c>
      <c r="I757" s="227"/>
      <c r="J757" s="223"/>
      <c r="K757" s="223"/>
      <c r="L757" s="228"/>
      <c r="M757" s="229"/>
      <c r="N757" s="230"/>
      <c r="O757" s="230"/>
      <c r="P757" s="230"/>
      <c r="Q757" s="230"/>
      <c r="R757" s="230"/>
      <c r="S757" s="230"/>
      <c r="T757" s="231"/>
      <c r="AT757" s="232" t="s">
        <v>169</v>
      </c>
      <c r="AU757" s="232" t="s">
        <v>86</v>
      </c>
      <c r="AV757" s="14" t="s">
        <v>86</v>
      </c>
      <c r="AW757" s="14" t="s">
        <v>33</v>
      </c>
      <c r="AX757" s="14" t="s">
        <v>76</v>
      </c>
      <c r="AY757" s="232" t="s">
        <v>160</v>
      </c>
    </row>
    <row r="758" spans="1:65" s="15" customFormat="1" ht="11.25">
      <c r="B758" s="233"/>
      <c r="C758" s="234"/>
      <c r="D758" s="207" t="s">
        <v>169</v>
      </c>
      <c r="E758" s="235" t="s">
        <v>1</v>
      </c>
      <c r="F758" s="236" t="s">
        <v>172</v>
      </c>
      <c r="G758" s="234"/>
      <c r="H758" s="237">
        <v>3</v>
      </c>
      <c r="I758" s="238"/>
      <c r="J758" s="234"/>
      <c r="K758" s="234"/>
      <c r="L758" s="239"/>
      <c r="M758" s="240"/>
      <c r="N758" s="241"/>
      <c r="O758" s="241"/>
      <c r="P758" s="241"/>
      <c r="Q758" s="241"/>
      <c r="R758" s="241"/>
      <c r="S758" s="241"/>
      <c r="T758" s="242"/>
      <c r="AT758" s="243" t="s">
        <v>169</v>
      </c>
      <c r="AU758" s="243" t="s">
        <v>86</v>
      </c>
      <c r="AV758" s="15" t="s">
        <v>166</v>
      </c>
      <c r="AW758" s="15" t="s">
        <v>33</v>
      </c>
      <c r="AX758" s="15" t="s">
        <v>84</v>
      </c>
      <c r="AY758" s="243" t="s">
        <v>160</v>
      </c>
    </row>
    <row r="759" spans="1:65" s="2" customFormat="1" ht="24.2" customHeight="1">
      <c r="A759" s="35"/>
      <c r="B759" s="36"/>
      <c r="C759" s="193" t="s">
        <v>827</v>
      </c>
      <c r="D759" s="193" t="s">
        <v>162</v>
      </c>
      <c r="E759" s="194" t="s">
        <v>828</v>
      </c>
      <c r="F759" s="195" t="s">
        <v>829</v>
      </c>
      <c r="G759" s="196" t="s">
        <v>312</v>
      </c>
      <c r="H759" s="197">
        <v>2</v>
      </c>
      <c r="I759" s="198"/>
      <c r="J759" s="199">
        <f>ROUND(I759*H759,2)</f>
        <v>0</v>
      </c>
      <c r="K759" s="200"/>
      <c r="L759" s="40"/>
      <c r="M759" s="201" t="s">
        <v>1</v>
      </c>
      <c r="N759" s="202" t="s">
        <v>41</v>
      </c>
      <c r="O759" s="72"/>
      <c r="P759" s="203">
        <f>O759*H759</f>
        <v>0</v>
      </c>
      <c r="Q759" s="203">
        <v>0</v>
      </c>
      <c r="R759" s="203">
        <f>Q759*H759</f>
        <v>0</v>
      </c>
      <c r="S759" s="203">
        <v>0</v>
      </c>
      <c r="T759" s="204">
        <f>S759*H759</f>
        <v>0</v>
      </c>
      <c r="U759" s="35"/>
      <c r="V759" s="35"/>
      <c r="W759" s="35"/>
      <c r="X759" s="35"/>
      <c r="Y759" s="35"/>
      <c r="Z759" s="35"/>
      <c r="AA759" s="35"/>
      <c r="AB759" s="35"/>
      <c r="AC759" s="35"/>
      <c r="AD759" s="35"/>
      <c r="AE759" s="35"/>
      <c r="AR759" s="205" t="s">
        <v>166</v>
      </c>
      <c r="AT759" s="205" t="s">
        <v>162</v>
      </c>
      <c r="AU759" s="205" t="s">
        <v>86</v>
      </c>
      <c r="AY759" s="18" t="s">
        <v>160</v>
      </c>
      <c r="BE759" s="206">
        <f>IF(N759="základní",J759,0)</f>
        <v>0</v>
      </c>
      <c r="BF759" s="206">
        <f>IF(N759="snížená",J759,0)</f>
        <v>0</v>
      </c>
      <c r="BG759" s="206">
        <f>IF(N759="zákl. přenesená",J759,0)</f>
        <v>0</v>
      </c>
      <c r="BH759" s="206">
        <f>IF(N759="sníž. přenesená",J759,0)</f>
        <v>0</v>
      </c>
      <c r="BI759" s="206">
        <f>IF(N759="nulová",J759,0)</f>
        <v>0</v>
      </c>
      <c r="BJ759" s="18" t="s">
        <v>84</v>
      </c>
      <c r="BK759" s="206">
        <f>ROUND(I759*H759,2)</f>
        <v>0</v>
      </c>
      <c r="BL759" s="18" t="s">
        <v>166</v>
      </c>
      <c r="BM759" s="205" t="s">
        <v>830</v>
      </c>
    </row>
    <row r="760" spans="1:65" s="2" customFormat="1" ht="19.5">
      <c r="A760" s="35"/>
      <c r="B760" s="36"/>
      <c r="C760" s="37"/>
      <c r="D760" s="207" t="s">
        <v>167</v>
      </c>
      <c r="E760" s="37"/>
      <c r="F760" s="208" t="s">
        <v>831</v>
      </c>
      <c r="G760" s="37"/>
      <c r="H760" s="37"/>
      <c r="I760" s="209"/>
      <c r="J760" s="37"/>
      <c r="K760" s="37"/>
      <c r="L760" s="40"/>
      <c r="M760" s="210"/>
      <c r="N760" s="211"/>
      <c r="O760" s="72"/>
      <c r="P760" s="72"/>
      <c r="Q760" s="72"/>
      <c r="R760" s="72"/>
      <c r="S760" s="72"/>
      <c r="T760" s="73"/>
      <c r="U760" s="35"/>
      <c r="V760" s="35"/>
      <c r="W760" s="35"/>
      <c r="X760" s="35"/>
      <c r="Y760" s="35"/>
      <c r="Z760" s="35"/>
      <c r="AA760" s="35"/>
      <c r="AB760" s="35"/>
      <c r="AC760" s="35"/>
      <c r="AD760" s="35"/>
      <c r="AE760" s="35"/>
      <c r="AT760" s="18" t="s">
        <v>167</v>
      </c>
      <c r="AU760" s="18" t="s">
        <v>86</v>
      </c>
    </row>
    <row r="761" spans="1:65" s="13" customFormat="1" ht="11.25">
      <c r="B761" s="212"/>
      <c r="C761" s="213"/>
      <c r="D761" s="207" t="s">
        <v>169</v>
      </c>
      <c r="E761" s="214" t="s">
        <v>1</v>
      </c>
      <c r="F761" s="215" t="s">
        <v>832</v>
      </c>
      <c r="G761" s="213"/>
      <c r="H761" s="214" t="s">
        <v>1</v>
      </c>
      <c r="I761" s="216"/>
      <c r="J761" s="213"/>
      <c r="K761" s="213"/>
      <c r="L761" s="217"/>
      <c r="M761" s="218"/>
      <c r="N761" s="219"/>
      <c r="O761" s="219"/>
      <c r="P761" s="219"/>
      <c r="Q761" s="219"/>
      <c r="R761" s="219"/>
      <c r="S761" s="219"/>
      <c r="T761" s="220"/>
      <c r="AT761" s="221" t="s">
        <v>169</v>
      </c>
      <c r="AU761" s="221" t="s">
        <v>86</v>
      </c>
      <c r="AV761" s="13" t="s">
        <v>84</v>
      </c>
      <c r="AW761" s="13" t="s">
        <v>33</v>
      </c>
      <c r="AX761" s="13" t="s">
        <v>76</v>
      </c>
      <c r="AY761" s="221" t="s">
        <v>160</v>
      </c>
    </row>
    <row r="762" spans="1:65" s="14" customFormat="1" ht="11.25">
      <c r="B762" s="222"/>
      <c r="C762" s="223"/>
      <c r="D762" s="207" t="s">
        <v>169</v>
      </c>
      <c r="E762" s="224" t="s">
        <v>1</v>
      </c>
      <c r="F762" s="225" t="s">
        <v>833</v>
      </c>
      <c r="G762" s="223"/>
      <c r="H762" s="226">
        <v>2</v>
      </c>
      <c r="I762" s="227"/>
      <c r="J762" s="223"/>
      <c r="K762" s="223"/>
      <c r="L762" s="228"/>
      <c r="M762" s="229"/>
      <c r="N762" s="230"/>
      <c r="O762" s="230"/>
      <c r="P762" s="230"/>
      <c r="Q762" s="230"/>
      <c r="R762" s="230"/>
      <c r="S762" s="230"/>
      <c r="T762" s="231"/>
      <c r="AT762" s="232" t="s">
        <v>169</v>
      </c>
      <c r="AU762" s="232" t="s">
        <v>86</v>
      </c>
      <c r="AV762" s="14" t="s">
        <v>86</v>
      </c>
      <c r="AW762" s="14" t="s">
        <v>33</v>
      </c>
      <c r="AX762" s="14" t="s">
        <v>76</v>
      </c>
      <c r="AY762" s="232" t="s">
        <v>160</v>
      </c>
    </row>
    <row r="763" spans="1:65" s="15" customFormat="1" ht="11.25">
      <c r="B763" s="233"/>
      <c r="C763" s="234"/>
      <c r="D763" s="207" t="s">
        <v>169</v>
      </c>
      <c r="E763" s="235" t="s">
        <v>1</v>
      </c>
      <c r="F763" s="236" t="s">
        <v>172</v>
      </c>
      <c r="G763" s="234"/>
      <c r="H763" s="237">
        <v>2</v>
      </c>
      <c r="I763" s="238"/>
      <c r="J763" s="234"/>
      <c r="K763" s="234"/>
      <c r="L763" s="239"/>
      <c r="M763" s="240"/>
      <c r="N763" s="241"/>
      <c r="O763" s="241"/>
      <c r="P763" s="241"/>
      <c r="Q763" s="241"/>
      <c r="R763" s="241"/>
      <c r="S763" s="241"/>
      <c r="T763" s="242"/>
      <c r="AT763" s="243" t="s">
        <v>169</v>
      </c>
      <c r="AU763" s="243" t="s">
        <v>86</v>
      </c>
      <c r="AV763" s="15" t="s">
        <v>166</v>
      </c>
      <c r="AW763" s="15" t="s">
        <v>33</v>
      </c>
      <c r="AX763" s="15" t="s">
        <v>84</v>
      </c>
      <c r="AY763" s="243" t="s">
        <v>160</v>
      </c>
    </row>
    <row r="764" spans="1:65" s="2" customFormat="1" ht="24.2" customHeight="1">
      <c r="A764" s="35"/>
      <c r="B764" s="36"/>
      <c r="C764" s="193" t="s">
        <v>520</v>
      </c>
      <c r="D764" s="193" t="s">
        <v>162</v>
      </c>
      <c r="E764" s="194" t="s">
        <v>834</v>
      </c>
      <c r="F764" s="195" t="s">
        <v>835</v>
      </c>
      <c r="G764" s="196" t="s">
        <v>312</v>
      </c>
      <c r="H764" s="197">
        <v>2</v>
      </c>
      <c r="I764" s="198"/>
      <c r="J764" s="199">
        <f>ROUND(I764*H764,2)</f>
        <v>0</v>
      </c>
      <c r="K764" s="200"/>
      <c r="L764" s="40"/>
      <c r="M764" s="201" t="s">
        <v>1</v>
      </c>
      <c r="N764" s="202" t="s">
        <v>41</v>
      </c>
      <c r="O764" s="72"/>
      <c r="P764" s="203">
        <f>O764*H764</f>
        <v>0</v>
      </c>
      <c r="Q764" s="203">
        <v>0</v>
      </c>
      <c r="R764" s="203">
        <f>Q764*H764</f>
        <v>0</v>
      </c>
      <c r="S764" s="203">
        <v>0</v>
      </c>
      <c r="T764" s="204">
        <f>S764*H764</f>
        <v>0</v>
      </c>
      <c r="U764" s="35"/>
      <c r="V764" s="35"/>
      <c r="W764" s="35"/>
      <c r="X764" s="35"/>
      <c r="Y764" s="35"/>
      <c r="Z764" s="35"/>
      <c r="AA764" s="35"/>
      <c r="AB764" s="35"/>
      <c r="AC764" s="35"/>
      <c r="AD764" s="35"/>
      <c r="AE764" s="35"/>
      <c r="AR764" s="205" t="s">
        <v>166</v>
      </c>
      <c r="AT764" s="205" t="s">
        <v>162</v>
      </c>
      <c r="AU764" s="205" t="s">
        <v>86</v>
      </c>
      <c r="AY764" s="18" t="s">
        <v>160</v>
      </c>
      <c r="BE764" s="206">
        <f>IF(N764="základní",J764,0)</f>
        <v>0</v>
      </c>
      <c r="BF764" s="206">
        <f>IF(N764="snížená",J764,0)</f>
        <v>0</v>
      </c>
      <c r="BG764" s="206">
        <f>IF(N764="zákl. přenesená",J764,0)</f>
        <v>0</v>
      </c>
      <c r="BH764" s="206">
        <f>IF(N764="sníž. přenesená",J764,0)</f>
        <v>0</v>
      </c>
      <c r="BI764" s="206">
        <f>IF(N764="nulová",J764,0)</f>
        <v>0</v>
      </c>
      <c r="BJ764" s="18" t="s">
        <v>84</v>
      </c>
      <c r="BK764" s="206">
        <f>ROUND(I764*H764,2)</f>
        <v>0</v>
      </c>
      <c r="BL764" s="18" t="s">
        <v>166</v>
      </c>
      <c r="BM764" s="205" t="s">
        <v>836</v>
      </c>
    </row>
    <row r="765" spans="1:65" s="2" customFormat="1" ht="19.5">
      <c r="A765" s="35"/>
      <c r="B765" s="36"/>
      <c r="C765" s="37"/>
      <c r="D765" s="207" t="s">
        <v>167</v>
      </c>
      <c r="E765" s="37"/>
      <c r="F765" s="208" t="s">
        <v>837</v>
      </c>
      <c r="G765" s="37"/>
      <c r="H765" s="37"/>
      <c r="I765" s="209"/>
      <c r="J765" s="37"/>
      <c r="K765" s="37"/>
      <c r="L765" s="40"/>
      <c r="M765" s="210"/>
      <c r="N765" s="211"/>
      <c r="O765" s="72"/>
      <c r="P765" s="72"/>
      <c r="Q765" s="72"/>
      <c r="R765" s="72"/>
      <c r="S765" s="72"/>
      <c r="T765" s="73"/>
      <c r="U765" s="35"/>
      <c r="V765" s="35"/>
      <c r="W765" s="35"/>
      <c r="X765" s="35"/>
      <c r="Y765" s="35"/>
      <c r="Z765" s="35"/>
      <c r="AA765" s="35"/>
      <c r="AB765" s="35"/>
      <c r="AC765" s="35"/>
      <c r="AD765" s="35"/>
      <c r="AE765" s="35"/>
      <c r="AT765" s="18" t="s">
        <v>167</v>
      </c>
      <c r="AU765" s="18" t="s">
        <v>86</v>
      </c>
    </row>
    <row r="766" spans="1:65" s="13" customFormat="1" ht="11.25">
      <c r="B766" s="212"/>
      <c r="C766" s="213"/>
      <c r="D766" s="207" t="s">
        <v>169</v>
      </c>
      <c r="E766" s="214" t="s">
        <v>1</v>
      </c>
      <c r="F766" s="215" t="s">
        <v>832</v>
      </c>
      <c r="G766" s="213"/>
      <c r="H766" s="214" t="s">
        <v>1</v>
      </c>
      <c r="I766" s="216"/>
      <c r="J766" s="213"/>
      <c r="K766" s="213"/>
      <c r="L766" s="217"/>
      <c r="M766" s="218"/>
      <c r="N766" s="219"/>
      <c r="O766" s="219"/>
      <c r="P766" s="219"/>
      <c r="Q766" s="219"/>
      <c r="R766" s="219"/>
      <c r="S766" s="219"/>
      <c r="T766" s="220"/>
      <c r="AT766" s="221" t="s">
        <v>169</v>
      </c>
      <c r="AU766" s="221" t="s">
        <v>86</v>
      </c>
      <c r="AV766" s="13" t="s">
        <v>84</v>
      </c>
      <c r="AW766" s="13" t="s">
        <v>33</v>
      </c>
      <c r="AX766" s="13" t="s">
        <v>76</v>
      </c>
      <c r="AY766" s="221" t="s">
        <v>160</v>
      </c>
    </row>
    <row r="767" spans="1:65" s="14" customFormat="1" ht="11.25">
      <c r="B767" s="222"/>
      <c r="C767" s="223"/>
      <c r="D767" s="207" t="s">
        <v>169</v>
      </c>
      <c r="E767" s="224" t="s">
        <v>1</v>
      </c>
      <c r="F767" s="225" t="s">
        <v>833</v>
      </c>
      <c r="G767" s="223"/>
      <c r="H767" s="226">
        <v>2</v>
      </c>
      <c r="I767" s="227"/>
      <c r="J767" s="223"/>
      <c r="K767" s="223"/>
      <c r="L767" s="228"/>
      <c r="M767" s="229"/>
      <c r="N767" s="230"/>
      <c r="O767" s="230"/>
      <c r="P767" s="230"/>
      <c r="Q767" s="230"/>
      <c r="R767" s="230"/>
      <c r="S767" s="230"/>
      <c r="T767" s="231"/>
      <c r="AT767" s="232" t="s">
        <v>169</v>
      </c>
      <c r="AU767" s="232" t="s">
        <v>86</v>
      </c>
      <c r="AV767" s="14" t="s">
        <v>86</v>
      </c>
      <c r="AW767" s="14" t="s">
        <v>33</v>
      </c>
      <c r="AX767" s="14" t="s">
        <v>76</v>
      </c>
      <c r="AY767" s="232" t="s">
        <v>160</v>
      </c>
    </row>
    <row r="768" spans="1:65" s="15" customFormat="1" ht="11.25">
      <c r="B768" s="233"/>
      <c r="C768" s="234"/>
      <c r="D768" s="207" t="s">
        <v>169</v>
      </c>
      <c r="E768" s="235" t="s">
        <v>1</v>
      </c>
      <c r="F768" s="236" t="s">
        <v>172</v>
      </c>
      <c r="G768" s="234"/>
      <c r="H768" s="237">
        <v>2</v>
      </c>
      <c r="I768" s="238"/>
      <c r="J768" s="234"/>
      <c r="K768" s="234"/>
      <c r="L768" s="239"/>
      <c r="M768" s="240"/>
      <c r="N768" s="241"/>
      <c r="O768" s="241"/>
      <c r="P768" s="241"/>
      <c r="Q768" s="241"/>
      <c r="R768" s="241"/>
      <c r="S768" s="241"/>
      <c r="T768" s="242"/>
      <c r="AT768" s="243" t="s">
        <v>169</v>
      </c>
      <c r="AU768" s="243" t="s">
        <v>86</v>
      </c>
      <c r="AV768" s="15" t="s">
        <v>166</v>
      </c>
      <c r="AW768" s="15" t="s">
        <v>33</v>
      </c>
      <c r="AX768" s="15" t="s">
        <v>84</v>
      </c>
      <c r="AY768" s="243" t="s">
        <v>160</v>
      </c>
    </row>
    <row r="769" spans="1:65" s="2" customFormat="1" ht="24.2" customHeight="1">
      <c r="A769" s="35"/>
      <c r="B769" s="36"/>
      <c r="C769" s="193" t="s">
        <v>838</v>
      </c>
      <c r="D769" s="193" t="s">
        <v>162</v>
      </c>
      <c r="E769" s="194" t="s">
        <v>839</v>
      </c>
      <c r="F769" s="195" t="s">
        <v>840</v>
      </c>
      <c r="G769" s="196" t="s">
        <v>165</v>
      </c>
      <c r="H769" s="197">
        <v>18.161999999999999</v>
      </c>
      <c r="I769" s="198"/>
      <c r="J769" s="199">
        <f>ROUND(I769*H769,2)</f>
        <v>0</v>
      </c>
      <c r="K769" s="200"/>
      <c r="L769" s="40"/>
      <c r="M769" s="201" t="s">
        <v>1</v>
      </c>
      <c r="N769" s="202" t="s">
        <v>41</v>
      </c>
      <c r="O769" s="72"/>
      <c r="P769" s="203">
        <f>O769*H769</f>
        <v>0</v>
      </c>
      <c r="Q769" s="203">
        <v>0</v>
      </c>
      <c r="R769" s="203">
        <f>Q769*H769</f>
        <v>0</v>
      </c>
      <c r="S769" s="203">
        <v>0</v>
      </c>
      <c r="T769" s="204">
        <f>S769*H769</f>
        <v>0</v>
      </c>
      <c r="U769" s="35"/>
      <c r="V769" s="35"/>
      <c r="W769" s="35"/>
      <c r="X769" s="35"/>
      <c r="Y769" s="35"/>
      <c r="Z769" s="35"/>
      <c r="AA769" s="35"/>
      <c r="AB769" s="35"/>
      <c r="AC769" s="35"/>
      <c r="AD769" s="35"/>
      <c r="AE769" s="35"/>
      <c r="AR769" s="205" t="s">
        <v>166</v>
      </c>
      <c r="AT769" s="205" t="s">
        <v>162</v>
      </c>
      <c r="AU769" s="205" t="s">
        <v>86</v>
      </c>
      <c r="AY769" s="18" t="s">
        <v>160</v>
      </c>
      <c r="BE769" s="206">
        <f>IF(N769="základní",J769,0)</f>
        <v>0</v>
      </c>
      <c r="BF769" s="206">
        <f>IF(N769="snížená",J769,0)</f>
        <v>0</v>
      </c>
      <c r="BG769" s="206">
        <f>IF(N769="zákl. přenesená",J769,0)</f>
        <v>0</v>
      </c>
      <c r="BH769" s="206">
        <f>IF(N769="sníž. přenesená",J769,0)</f>
        <v>0</v>
      </c>
      <c r="BI769" s="206">
        <f>IF(N769="nulová",J769,0)</f>
        <v>0</v>
      </c>
      <c r="BJ769" s="18" t="s">
        <v>84</v>
      </c>
      <c r="BK769" s="206">
        <f>ROUND(I769*H769,2)</f>
        <v>0</v>
      </c>
      <c r="BL769" s="18" t="s">
        <v>166</v>
      </c>
      <c r="BM769" s="205" t="s">
        <v>841</v>
      </c>
    </row>
    <row r="770" spans="1:65" s="2" customFormat="1" ht="11.25">
      <c r="A770" s="35"/>
      <c r="B770" s="36"/>
      <c r="C770" s="37"/>
      <c r="D770" s="207" t="s">
        <v>167</v>
      </c>
      <c r="E770" s="37"/>
      <c r="F770" s="208" t="s">
        <v>842</v>
      </c>
      <c r="G770" s="37"/>
      <c r="H770" s="37"/>
      <c r="I770" s="209"/>
      <c r="J770" s="37"/>
      <c r="K770" s="37"/>
      <c r="L770" s="40"/>
      <c r="M770" s="210"/>
      <c r="N770" s="211"/>
      <c r="O770" s="72"/>
      <c r="P770" s="72"/>
      <c r="Q770" s="72"/>
      <c r="R770" s="72"/>
      <c r="S770" s="72"/>
      <c r="T770" s="73"/>
      <c r="U770" s="35"/>
      <c r="V770" s="35"/>
      <c r="W770" s="35"/>
      <c r="X770" s="35"/>
      <c r="Y770" s="35"/>
      <c r="Z770" s="35"/>
      <c r="AA770" s="35"/>
      <c r="AB770" s="35"/>
      <c r="AC770" s="35"/>
      <c r="AD770" s="35"/>
      <c r="AE770" s="35"/>
      <c r="AT770" s="18" t="s">
        <v>167</v>
      </c>
      <c r="AU770" s="18" t="s">
        <v>86</v>
      </c>
    </row>
    <row r="771" spans="1:65" s="13" customFormat="1" ht="11.25">
      <c r="B771" s="212"/>
      <c r="C771" s="213"/>
      <c r="D771" s="207" t="s">
        <v>169</v>
      </c>
      <c r="E771" s="214" t="s">
        <v>1</v>
      </c>
      <c r="F771" s="215" t="s">
        <v>624</v>
      </c>
      <c r="G771" s="213"/>
      <c r="H771" s="214" t="s">
        <v>1</v>
      </c>
      <c r="I771" s="216"/>
      <c r="J771" s="213"/>
      <c r="K771" s="213"/>
      <c r="L771" s="217"/>
      <c r="M771" s="218"/>
      <c r="N771" s="219"/>
      <c r="O771" s="219"/>
      <c r="P771" s="219"/>
      <c r="Q771" s="219"/>
      <c r="R771" s="219"/>
      <c r="S771" s="219"/>
      <c r="T771" s="220"/>
      <c r="AT771" s="221" t="s">
        <v>169</v>
      </c>
      <c r="AU771" s="221" t="s">
        <v>86</v>
      </c>
      <c r="AV771" s="13" t="s">
        <v>84</v>
      </c>
      <c r="AW771" s="13" t="s">
        <v>33</v>
      </c>
      <c r="AX771" s="13" t="s">
        <v>76</v>
      </c>
      <c r="AY771" s="221" t="s">
        <v>160</v>
      </c>
    </row>
    <row r="772" spans="1:65" s="14" customFormat="1" ht="11.25">
      <c r="B772" s="222"/>
      <c r="C772" s="223"/>
      <c r="D772" s="207" t="s">
        <v>169</v>
      </c>
      <c r="E772" s="224" t="s">
        <v>1</v>
      </c>
      <c r="F772" s="225" t="s">
        <v>625</v>
      </c>
      <c r="G772" s="223"/>
      <c r="H772" s="226">
        <v>3.49</v>
      </c>
      <c r="I772" s="227"/>
      <c r="J772" s="223"/>
      <c r="K772" s="223"/>
      <c r="L772" s="228"/>
      <c r="M772" s="229"/>
      <c r="N772" s="230"/>
      <c r="O772" s="230"/>
      <c r="P772" s="230"/>
      <c r="Q772" s="230"/>
      <c r="R772" s="230"/>
      <c r="S772" s="230"/>
      <c r="T772" s="231"/>
      <c r="AT772" s="232" t="s">
        <v>169</v>
      </c>
      <c r="AU772" s="232" t="s">
        <v>86</v>
      </c>
      <c r="AV772" s="14" t="s">
        <v>86</v>
      </c>
      <c r="AW772" s="14" t="s">
        <v>33</v>
      </c>
      <c r="AX772" s="14" t="s">
        <v>76</v>
      </c>
      <c r="AY772" s="232" t="s">
        <v>160</v>
      </c>
    </row>
    <row r="773" spans="1:65" s="13" customFormat="1" ht="11.25">
      <c r="B773" s="212"/>
      <c r="C773" s="213"/>
      <c r="D773" s="207" t="s">
        <v>169</v>
      </c>
      <c r="E773" s="214" t="s">
        <v>1</v>
      </c>
      <c r="F773" s="215" t="s">
        <v>626</v>
      </c>
      <c r="G773" s="213"/>
      <c r="H773" s="214" t="s">
        <v>1</v>
      </c>
      <c r="I773" s="216"/>
      <c r="J773" s="213"/>
      <c r="K773" s="213"/>
      <c r="L773" s="217"/>
      <c r="M773" s="218"/>
      <c r="N773" s="219"/>
      <c r="O773" s="219"/>
      <c r="P773" s="219"/>
      <c r="Q773" s="219"/>
      <c r="R773" s="219"/>
      <c r="S773" s="219"/>
      <c r="T773" s="220"/>
      <c r="AT773" s="221" t="s">
        <v>169</v>
      </c>
      <c r="AU773" s="221" t="s">
        <v>86</v>
      </c>
      <c r="AV773" s="13" t="s">
        <v>84</v>
      </c>
      <c r="AW773" s="13" t="s">
        <v>33</v>
      </c>
      <c r="AX773" s="13" t="s">
        <v>76</v>
      </c>
      <c r="AY773" s="221" t="s">
        <v>160</v>
      </c>
    </row>
    <row r="774" spans="1:65" s="14" customFormat="1" ht="11.25">
      <c r="B774" s="222"/>
      <c r="C774" s="223"/>
      <c r="D774" s="207" t="s">
        <v>169</v>
      </c>
      <c r="E774" s="224" t="s">
        <v>1</v>
      </c>
      <c r="F774" s="225" t="s">
        <v>627</v>
      </c>
      <c r="G774" s="223"/>
      <c r="H774" s="226">
        <v>4.0389999999999997</v>
      </c>
      <c r="I774" s="227"/>
      <c r="J774" s="223"/>
      <c r="K774" s="223"/>
      <c r="L774" s="228"/>
      <c r="M774" s="229"/>
      <c r="N774" s="230"/>
      <c r="O774" s="230"/>
      <c r="P774" s="230"/>
      <c r="Q774" s="230"/>
      <c r="R774" s="230"/>
      <c r="S774" s="230"/>
      <c r="T774" s="231"/>
      <c r="AT774" s="232" t="s">
        <v>169</v>
      </c>
      <c r="AU774" s="232" t="s">
        <v>86</v>
      </c>
      <c r="AV774" s="14" t="s">
        <v>86</v>
      </c>
      <c r="AW774" s="14" t="s">
        <v>33</v>
      </c>
      <c r="AX774" s="14" t="s">
        <v>76</v>
      </c>
      <c r="AY774" s="232" t="s">
        <v>160</v>
      </c>
    </row>
    <row r="775" spans="1:65" s="14" customFormat="1" ht="11.25">
      <c r="B775" s="222"/>
      <c r="C775" s="223"/>
      <c r="D775" s="207" t="s">
        <v>169</v>
      </c>
      <c r="E775" s="224" t="s">
        <v>1</v>
      </c>
      <c r="F775" s="225" t="s">
        <v>628</v>
      </c>
      <c r="G775" s="223"/>
      <c r="H775" s="226">
        <v>6.3979999999999997</v>
      </c>
      <c r="I775" s="227"/>
      <c r="J775" s="223"/>
      <c r="K775" s="223"/>
      <c r="L775" s="228"/>
      <c r="M775" s="229"/>
      <c r="N775" s="230"/>
      <c r="O775" s="230"/>
      <c r="P775" s="230"/>
      <c r="Q775" s="230"/>
      <c r="R775" s="230"/>
      <c r="S775" s="230"/>
      <c r="T775" s="231"/>
      <c r="AT775" s="232" t="s">
        <v>169</v>
      </c>
      <c r="AU775" s="232" t="s">
        <v>86</v>
      </c>
      <c r="AV775" s="14" t="s">
        <v>86</v>
      </c>
      <c r="AW775" s="14" t="s">
        <v>33</v>
      </c>
      <c r="AX775" s="14" t="s">
        <v>76</v>
      </c>
      <c r="AY775" s="232" t="s">
        <v>160</v>
      </c>
    </row>
    <row r="776" spans="1:65" s="14" customFormat="1" ht="11.25">
      <c r="B776" s="222"/>
      <c r="C776" s="223"/>
      <c r="D776" s="207" t="s">
        <v>169</v>
      </c>
      <c r="E776" s="224" t="s">
        <v>1</v>
      </c>
      <c r="F776" s="225" t="s">
        <v>629</v>
      </c>
      <c r="G776" s="223"/>
      <c r="H776" s="226">
        <v>1.79</v>
      </c>
      <c r="I776" s="227"/>
      <c r="J776" s="223"/>
      <c r="K776" s="223"/>
      <c r="L776" s="228"/>
      <c r="M776" s="229"/>
      <c r="N776" s="230"/>
      <c r="O776" s="230"/>
      <c r="P776" s="230"/>
      <c r="Q776" s="230"/>
      <c r="R776" s="230"/>
      <c r="S776" s="230"/>
      <c r="T776" s="231"/>
      <c r="AT776" s="232" t="s">
        <v>169</v>
      </c>
      <c r="AU776" s="232" t="s">
        <v>86</v>
      </c>
      <c r="AV776" s="14" t="s">
        <v>86</v>
      </c>
      <c r="AW776" s="14" t="s">
        <v>33</v>
      </c>
      <c r="AX776" s="14" t="s">
        <v>76</v>
      </c>
      <c r="AY776" s="232" t="s">
        <v>160</v>
      </c>
    </row>
    <row r="777" spans="1:65" s="14" customFormat="1" ht="11.25">
      <c r="B777" s="222"/>
      <c r="C777" s="223"/>
      <c r="D777" s="207" t="s">
        <v>169</v>
      </c>
      <c r="E777" s="224" t="s">
        <v>1</v>
      </c>
      <c r="F777" s="225" t="s">
        <v>630</v>
      </c>
      <c r="G777" s="223"/>
      <c r="H777" s="226">
        <v>2.4449999999999998</v>
      </c>
      <c r="I777" s="227"/>
      <c r="J777" s="223"/>
      <c r="K777" s="223"/>
      <c r="L777" s="228"/>
      <c r="M777" s="229"/>
      <c r="N777" s="230"/>
      <c r="O777" s="230"/>
      <c r="P777" s="230"/>
      <c r="Q777" s="230"/>
      <c r="R777" s="230"/>
      <c r="S777" s="230"/>
      <c r="T777" s="231"/>
      <c r="AT777" s="232" t="s">
        <v>169</v>
      </c>
      <c r="AU777" s="232" t="s">
        <v>86</v>
      </c>
      <c r="AV777" s="14" t="s">
        <v>86</v>
      </c>
      <c r="AW777" s="14" t="s">
        <v>33</v>
      </c>
      <c r="AX777" s="14" t="s">
        <v>76</v>
      </c>
      <c r="AY777" s="232" t="s">
        <v>160</v>
      </c>
    </row>
    <row r="778" spans="1:65" s="15" customFormat="1" ht="11.25">
      <c r="B778" s="233"/>
      <c r="C778" s="234"/>
      <c r="D778" s="207" t="s">
        <v>169</v>
      </c>
      <c r="E778" s="235" t="s">
        <v>1</v>
      </c>
      <c r="F778" s="236" t="s">
        <v>172</v>
      </c>
      <c r="G778" s="234"/>
      <c r="H778" s="237">
        <v>18.161999999999999</v>
      </c>
      <c r="I778" s="238"/>
      <c r="J778" s="234"/>
      <c r="K778" s="234"/>
      <c r="L778" s="239"/>
      <c r="M778" s="240"/>
      <c r="N778" s="241"/>
      <c r="O778" s="241"/>
      <c r="P778" s="241"/>
      <c r="Q778" s="241"/>
      <c r="R778" s="241"/>
      <c r="S778" s="241"/>
      <c r="T778" s="242"/>
      <c r="AT778" s="243" t="s">
        <v>169</v>
      </c>
      <c r="AU778" s="243" t="s">
        <v>86</v>
      </c>
      <c r="AV778" s="15" t="s">
        <v>166</v>
      </c>
      <c r="AW778" s="15" t="s">
        <v>33</v>
      </c>
      <c r="AX778" s="15" t="s">
        <v>84</v>
      </c>
      <c r="AY778" s="243" t="s">
        <v>160</v>
      </c>
    </row>
    <row r="779" spans="1:65" s="2" customFormat="1" ht="24.2" customHeight="1">
      <c r="A779" s="35"/>
      <c r="B779" s="36"/>
      <c r="C779" s="193" t="s">
        <v>525</v>
      </c>
      <c r="D779" s="193" t="s">
        <v>162</v>
      </c>
      <c r="E779" s="194" t="s">
        <v>843</v>
      </c>
      <c r="F779" s="195" t="s">
        <v>844</v>
      </c>
      <c r="G779" s="196" t="s">
        <v>181</v>
      </c>
      <c r="H779" s="197">
        <v>68.260000000000005</v>
      </c>
      <c r="I779" s="198"/>
      <c r="J779" s="199">
        <f>ROUND(I779*H779,2)</f>
        <v>0</v>
      </c>
      <c r="K779" s="200"/>
      <c r="L779" s="40"/>
      <c r="M779" s="201" t="s">
        <v>1</v>
      </c>
      <c r="N779" s="202" t="s">
        <v>41</v>
      </c>
      <c r="O779" s="72"/>
      <c r="P779" s="203">
        <f>O779*H779</f>
        <v>0</v>
      </c>
      <c r="Q779" s="203">
        <v>0</v>
      </c>
      <c r="R779" s="203">
        <f>Q779*H779</f>
        <v>0</v>
      </c>
      <c r="S779" s="203">
        <v>0</v>
      </c>
      <c r="T779" s="204">
        <f>S779*H779</f>
        <v>0</v>
      </c>
      <c r="U779" s="35"/>
      <c r="V779" s="35"/>
      <c r="W779" s="35"/>
      <c r="X779" s="35"/>
      <c r="Y779" s="35"/>
      <c r="Z779" s="35"/>
      <c r="AA779" s="35"/>
      <c r="AB779" s="35"/>
      <c r="AC779" s="35"/>
      <c r="AD779" s="35"/>
      <c r="AE779" s="35"/>
      <c r="AR779" s="205" t="s">
        <v>166</v>
      </c>
      <c r="AT779" s="205" t="s">
        <v>162</v>
      </c>
      <c r="AU779" s="205" t="s">
        <v>86</v>
      </c>
      <c r="AY779" s="18" t="s">
        <v>160</v>
      </c>
      <c r="BE779" s="206">
        <f>IF(N779="základní",J779,0)</f>
        <v>0</v>
      </c>
      <c r="BF779" s="206">
        <f>IF(N779="snížená",J779,0)</f>
        <v>0</v>
      </c>
      <c r="BG779" s="206">
        <f>IF(N779="zákl. přenesená",J779,0)</f>
        <v>0</v>
      </c>
      <c r="BH779" s="206">
        <f>IF(N779="sníž. přenesená",J779,0)</f>
        <v>0</v>
      </c>
      <c r="BI779" s="206">
        <f>IF(N779="nulová",J779,0)</f>
        <v>0</v>
      </c>
      <c r="BJ779" s="18" t="s">
        <v>84</v>
      </c>
      <c r="BK779" s="206">
        <f>ROUND(I779*H779,2)</f>
        <v>0</v>
      </c>
      <c r="BL779" s="18" t="s">
        <v>166</v>
      </c>
      <c r="BM779" s="205" t="s">
        <v>845</v>
      </c>
    </row>
    <row r="780" spans="1:65" s="2" customFormat="1" ht="19.5">
      <c r="A780" s="35"/>
      <c r="B780" s="36"/>
      <c r="C780" s="37"/>
      <c r="D780" s="207" t="s">
        <v>167</v>
      </c>
      <c r="E780" s="37"/>
      <c r="F780" s="208" t="s">
        <v>846</v>
      </c>
      <c r="G780" s="37"/>
      <c r="H780" s="37"/>
      <c r="I780" s="209"/>
      <c r="J780" s="37"/>
      <c r="K780" s="37"/>
      <c r="L780" s="40"/>
      <c r="M780" s="210"/>
      <c r="N780" s="211"/>
      <c r="O780" s="72"/>
      <c r="P780" s="72"/>
      <c r="Q780" s="72"/>
      <c r="R780" s="72"/>
      <c r="S780" s="72"/>
      <c r="T780" s="73"/>
      <c r="U780" s="35"/>
      <c r="V780" s="35"/>
      <c r="W780" s="35"/>
      <c r="X780" s="35"/>
      <c r="Y780" s="35"/>
      <c r="Z780" s="35"/>
      <c r="AA780" s="35"/>
      <c r="AB780" s="35"/>
      <c r="AC780" s="35"/>
      <c r="AD780" s="35"/>
      <c r="AE780" s="35"/>
      <c r="AT780" s="18" t="s">
        <v>167</v>
      </c>
      <c r="AU780" s="18" t="s">
        <v>86</v>
      </c>
    </row>
    <row r="781" spans="1:65" s="13" customFormat="1" ht="11.25">
      <c r="B781" s="212"/>
      <c r="C781" s="213"/>
      <c r="D781" s="207" t="s">
        <v>169</v>
      </c>
      <c r="E781" s="214" t="s">
        <v>1</v>
      </c>
      <c r="F781" s="215" t="s">
        <v>624</v>
      </c>
      <c r="G781" s="213"/>
      <c r="H781" s="214" t="s">
        <v>1</v>
      </c>
      <c r="I781" s="216"/>
      <c r="J781" s="213"/>
      <c r="K781" s="213"/>
      <c r="L781" s="217"/>
      <c r="M781" s="218"/>
      <c r="N781" s="219"/>
      <c r="O781" s="219"/>
      <c r="P781" s="219"/>
      <c r="Q781" s="219"/>
      <c r="R781" s="219"/>
      <c r="S781" s="219"/>
      <c r="T781" s="220"/>
      <c r="AT781" s="221" t="s">
        <v>169</v>
      </c>
      <c r="AU781" s="221" t="s">
        <v>86</v>
      </c>
      <c r="AV781" s="13" t="s">
        <v>84</v>
      </c>
      <c r="AW781" s="13" t="s">
        <v>33</v>
      </c>
      <c r="AX781" s="13" t="s">
        <v>76</v>
      </c>
      <c r="AY781" s="221" t="s">
        <v>160</v>
      </c>
    </row>
    <row r="782" spans="1:65" s="14" customFormat="1" ht="11.25">
      <c r="B782" s="222"/>
      <c r="C782" s="223"/>
      <c r="D782" s="207" t="s">
        <v>169</v>
      </c>
      <c r="E782" s="224" t="s">
        <v>1</v>
      </c>
      <c r="F782" s="225" t="s">
        <v>847</v>
      </c>
      <c r="G782" s="223"/>
      <c r="H782" s="226">
        <v>6.4</v>
      </c>
      <c r="I782" s="227"/>
      <c r="J782" s="223"/>
      <c r="K782" s="223"/>
      <c r="L782" s="228"/>
      <c r="M782" s="229"/>
      <c r="N782" s="230"/>
      <c r="O782" s="230"/>
      <c r="P782" s="230"/>
      <c r="Q782" s="230"/>
      <c r="R782" s="230"/>
      <c r="S782" s="230"/>
      <c r="T782" s="231"/>
      <c r="AT782" s="232" t="s">
        <v>169</v>
      </c>
      <c r="AU782" s="232" t="s">
        <v>86</v>
      </c>
      <c r="AV782" s="14" t="s">
        <v>86</v>
      </c>
      <c r="AW782" s="14" t="s">
        <v>33</v>
      </c>
      <c r="AX782" s="14" t="s">
        <v>76</v>
      </c>
      <c r="AY782" s="232" t="s">
        <v>160</v>
      </c>
    </row>
    <row r="783" spans="1:65" s="13" customFormat="1" ht="11.25">
      <c r="B783" s="212"/>
      <c r="C783" s="213"/>
      <c r="D783" s="207" t="s">
        <v>169</v>
      </c>
      <c r="E783" s="214" t="s">
        <v>1</v>
      </c>
      <c r="F783" s="215" t="s">
        <v>626</v>
      </c>
      <c r="G783" s="213"/>
      <c r="H783" s="214" t="s">
        <v>1</v>
      </c>
      <c r="I783" s="216"/>
      <c r="J783" s="213"/>
      <c r="K783" s="213"/>
      <c r="L783" s="217"/>
      <c r="M783" s="218"/>
      <c r="N783" s="219"/>
      <c r="O783" s="219"/>
      <c r="P783" s="219"/>
      <c r="Q783" s="219"/>
      <c r="R783" s="219"/>
      <c r="S783" s="219"/>
      <c r="T783" s="220"/>
      <c r="AT783" s="221" t="s">
        <v>169</v>
      </c>
      <c r="AU783" s="221" t="s">
        <v>86</v>
      </c>
      <c r="AV783" s="13" t="s">
        <v>84</v>
      </c>
      <c r="AW783" s="13" t="s">
        <v>33</v>
      </c>
      <c r="AX783" s="13" t="s">
        <v>76</v>
      </c>
      <c r="AY783" s="221" t="s">
        <v>160</v>
      </c>
    </row>
    <row r="784" spans="1:65" s="14" customFormat="1" ht="11.25">
      <c r="B784" s="222"/>
      <c r="C784" s="223"/>
      <c r="D784" s="207" t="s">
        <v>169</v>
      </c>
      <c r="E784" s="224" t="s">
        <v>1</v>
      </c>
      <c r="F784" s="225" t="s">
        <v>848</v>
      </c>
      <c r="G784" s="223"/>
      <c r="H784" s="226">
        <v>12.78</v>
      </c>
      <c r="I784" s="227"/>
      <c r="J784" s="223"/>
      <c r="K784" s="223"/>
      <c r="L784" s="228"/>
      <c r="M784" s="229"/>
      <c r="N784" s="230"/>
      <c r="O784" s="230"/>
      <c r="P784" s="230"/>
      <c r="Q784" s="230"/>
      <c r="R784" s="230"/>
      <c r="S784" s="230"/>
      <c r="T784" s="231"/>
      <c r="AT784" s="232" t="s">
        <v>169</v>
      </c>
      <c r="AU784" s="232" t="s">
        <v>86</v>
      </c>
      <c r="AV784" s="14" t="s">
        <v>86</v>
      </c>
      <c r="AW784" s="14" t="s">
        <v>33</v>
      </c>
      <c r="AX784" s="14" t="s">
        <v>76</v>
      </c>
      <c r="AY784" s="232" t="s">
        <v>160</v>
      </c>
    </row>
    <row r="785" spans="1:65" s="14" customFormat="1" ht="11.25">
      <c r="B785" s="222"/>
      <c r="C785" s="223"/>
      <c r="D785" s="207" t="s">
        <v>169</v>
      </c>
      <c r="E785" s="224" t="s">
        <v>1</v>
      </c>
      <c r="F785" s="225" t="s">
        <v>849</v>
      </c>
      <c r="G785" s="223"/>
      <c r="H785" s="226">
        <v>21.3</v>
      </c>
      <c r="I785" s="227"/>
      <c r="J785" s="223"/>
      <c r="K785" s="223"/>
      <c r="L785" s="228"/>
      <c r="M785" s="229"/>
      <c r="N785" s="230"/>
      <c r="O785" s="230"/>
      <c r="P785" s="230"/>
      <c r="Q785" s="230"/>
      <c r="R785" s="230"/>
      <c r="S785" s="230"/>
      <c r="T785" s="231"/>
      <c r="AT785" s="232" t="s">
        <v>169</v>
      </c>
      <c r="AU785" s="232" t="s">
        <v>86</v>
      </c>
      <c r="AV785" s="14" t="s">
        <v>86</v>
      </c>
      <c r="AW785" s="14" t="s">
        <v>33</v>
      </c>
      <c r="AX785" s="14" t="s">
        <v>76</v>
      </c>
      <c r="AY785" s="232" t="s">
        <v>160</v>
      </c>
    </row>
    <row r="786" spans="1:65" s="14" customFormat="1" ht="11.25">
      <c r="B786" s="222"/>
      <c r="C786" s="223"/>
      <c r="D786" s="207" t="s">
        <v>169</v>
      </c>
      <c r="E786" s="224" t="s">
        <v>1</v>
      </c>
      <c r="F786" s="225" t="s">
        <v>850</v>
      </c>
      <c r="G786" s="223"/>
      <c r="H786" s="226">
        <v>11.42</v>
      </c>
      <c r="I786" s="227"/>
      <c r="J786" s="223"/>
      <c r="K786" s="223"/>
      <c r="L786" s="228"/>
      <c r="M786" s="229"/>
      <c r="N786" s="230"/>
      <c r="O786" s="230"/>
      <c r="P786" s="230"/>
      <c r="Q786" s="230"/>
      <c r="R786" s="230"/>
      <c r="S786" s="230"/>
      <c r="T786" s="231"/>
      <c r="AT786" s="232" t="s">
        <v>169</v>
      </c>
      <c r="AU786" s="232" t="s">
        <v>86</v>
      </c>
      <c r="AV786" s="14" t="s">
        <v>86</v>
      </c>
      <c r="AW786" s="14" t="s">
        <v>33</v>
      </c>
      <c r="AX786" s="14" t="s">
        <v>76</v>
      </c>
      <c r="AY786" s="232" t="s">
        <v>160</v>
      </c>
    </row>
    <row r="787" spans="1:65" s="14" customFormat="1" ht="11.25">
      <c r="B787" s="222"/>
      <c r="C787" s="223"/>
      <c r="D787" s="207" t="s">
        <v>169</v>
      </c>
      <c r="E787" s="224" t="s">
        <v>1</v>
      </c>
      <c r="F787" s="225" t="s">
        <v>851</v>
      </c>
      <c r="G787" s="223"/>
      <c r="H787" s="226">
        <v>6.88</v>
      </c>
      <c r="I787" s="227"/>
      <c r="J787" s="223"/>
      <c r="K787" s="223"/>
      <c r="L787" s="228"/>
      <c r="M787" s="229"/>
      <c r="N787" s="230"/>
      <c r="O787" s="230"/>
      <c r="P787" s="230"/>
      <c r="Q787" s="230"/>
      <c r="R787" s="230"/>
      <c r="S787" s="230"/>
      <c r="T787" s="231"/>
      <c r="AT787" s="232" t="s">
        <v>169</v>
      </c>
      <c r="AU787" s="232" t="s">
        <v>86</v>
      </c>
      <c r="AV787" s="14" t="s">
        <v>86</v>
      </c>
      <c r="AW787" s="14" t="s">
        <v>33</v>
      </c>
      <c r="AX787" s="14" t="s">
        <v>76</v>
      </c>
      <c r="AY787" s="232" t="s">
        <v>160</v>
      </c>
    </row>
    <row r="788" spans="1:65" s="13" customFormat="1" ht="11.25">
      <c r="B788" s="212"/>
      <c r="C788" s="213"/>
      <c r="D788" s="207" t="s">
        <v>169</v>
      </c>
      <c r="E788" s="214" t="s">
        <v>1</v>
      </c>
      <c r="F788" s="215" t="s">
        <v>852</v>
      </c>
      <c r="G788" s="213"/>
      <c r="H788" s="214" t="s">
        <v>1</v>
      </c>
      <c r="I788" s="216"/>
      <c r="J788" s="213"/>
      <c r="K788" s="213"/>
      <c r="L788" s="217"/>
      <c r="M788" s="218"/>
      <c r="N788" s="219"/>
      <c r="O788" s="219"/>
      <c r="P788" s="219"/>
      <c r="Q788" s="219"/>
      <c r="R788" s="219"/>
      <c r="S788" s="219"/>
      <c r="T788" s="220"/>
      <c r="AT788" s="221" t="s">
        <v>169</v>
      </c>
      <c r="AU788" s="221" t="s">
        <v>86</v>
      </c>
      <c r="AV788" s="13" t="s">
        <v>84</v>
      </c>
      <c r="AW788" s="13" t="s">
        <v>33</v>
      </c>
      <c r="AX788" s="13" t="s">
        <v>76</v>
      </c>
      <c r="AY788" s="221" t="s">
        <v>160</v>
      </c>
    </row>
    <row r="789" spans="1:65" s="14" customFormat="1" ht="11.25">
      <c r="B789" s="222"/>
      <c r="C789" s="223"/>
      <c r="D789" s="207" t="s">
        <v>169</v>
      </c>
      <c r="E789" s="224" t="s">
        <v>1</v>
      </c>
      <c r="F789" s="225" t="s">
        <v>853</v>
      </c>
      <c r="G789" s="223"/>
      <c r="H789" s="226">
        <v>9.48</v>
      </c>
      <c r="I789" s="227"/>
      <c r="J789" s="223"/>
      <c r="K789" s="223"/>
      <c r="L789" s="228"/>
      <c r="M789" s="229"/>
      <c r="N789" s="230"/>
      <c r="O789" s="230"/>
      <c r="P789" s="230"/>
      <c r="Q789" s="230"/>
      <c r="R789" s="230"/>
      <c r="S789" s="230"/>
      <c r="T789" s="231"/>
      <c r="AT789" s="232" t="s">
        <v>169</v>
      </c>
      <c r="AU789" s="232" t="s">
        <v>86</v>
      </c>
      <c r="AV789" s="14" t="s">
        <v>86</v>
      </c>
      <c r="AW789" s="14" t="s">
        <v>33</v>
      </c>
      <c r="AX789" s="14" t="s">
        <v>76</v>
      </c>
      <c r="AY789" s="232" t="s">
        <v>160</v>
      </c>
    </row>
    <row r="790" spans="1:65" s="15" customFormat="1" ht="11.25">
      <c r="B790" s="233"/>
      <c r="C790" s="234"/>
      <c r="D790" s="207" t="s">
        <v>169</v>
      </c>
      <c r="E790" s="235" t="s">
        <v>1</v>
      </c>
      <c r="F790" s="236" t="s">
        <v>172</v>
      </c>
      <c r="G790" s="234"/>
      <c r="H790" s="237">
        <v>68.260000000000005</v>
      </c>
      <c r="I790" s="238"/>
      <c r="J790" s="234"/>
      <c r="K790" s="234"/>
      <c r="L790" s="239"/>
      <c r="M790" s="240"/>
      <c r="N790" s="241"/>
      <c r="O790" s="241"/>
      <c r="P790" s="241"/>
      <c r="Q790" s="241"/>
      <c r="R790" s="241"/>
      <c r="S790" s="241"/>
      <c r="T790" s="242"/>
      <c r="AT790" s="243" t="s">
        <v>169</v>
      </c>
      <c r="AU790" s="243" t="s">
        <v>86</v>
      </c>
      <c r="AV790" s="15" t="s">
        <v>166</v>
      </c>
      <c r="AW790" s="15" t="s">
        <v>33</v>
      </c>
      <c r="AX790" s="15" t="s">
        <v>84</v>
      </c>
      <c r="AY790" s="243" t="s">
        <v>160</v>
      </c>
    </row>
    <row r="791" spans="1:65" s="2" customFormat="1" ht="16.5" customHeight="1">
      <c r="A791" s="35"/>
      <c r="B791" s="36"/>
      <c r="C791" s="193" t="s">
        <v>854</v>
      </c>
      <c r="D791" s="193" t="s">
        <v>162</v>
      </c>
      <c r="E791" s="194" t="s">
        <v>855</v>
      </c>
      <c r="F791" s="195" t="s">
        <v>856</v>
      </c>
      <c r="G791" s="196" t="s">
        <v>165</v>
      </c>
      <c r="H791" s="197">
        <v>147</v>
      </c>
      <c r="I791" s="198"/>
      <c r="J791" s="199">
        <f>ROUND(I791*H791,2)</f>
        <v>0</v>
      </c>
      <c r="K791" s="200"/>
      <c r="L791" s="40"/>
      <c r="M791" s="201" t="s">
        <v>1</v>
      </c>
      <c r="N791" s="202" t="s">
        <v>41</v>
      </c>
      <c r="O791" s="72"/>
      <c r="P791" s="203">
        <f>O791*H791</f>
        <v>0</v>
      </c>
      <c r="Q791" s="203">
        <v>0</v>
      </c>
      <c r="R791" s="203">
        <f>Q791*H791</f>
        <v>0</v>
      </c>
      <c r="S791" s="203">
        <v>0</v>
      </c>
      <c r="T791" s="204">
        <f>S791*H791</f>
        <v>0</v>
      </c>
      <c r="U791" s="35"/>
      <c r="V791" s="35"/>
      <c r="W791" s="35"/>
      <c r="X791" s="35"/>
      <c r="Y791" s="35"/>
      <c r="Z791" s="35"/>
      <c r="AA791" s="35"/>
      <c r="AB791" s="35"/>
      <c r="AC791" s="35"/>
      <c r="AD791" s="35"/>
      <c r="AE791" s="35"/>
      <c r="AR791" s="205" t="s">
        <v>166</v>
      </c>
      <c r="AT791" s="205" t="s">
        <v>162</v>
      </c>
      <c r="AU791" s="205" t="s">
        <v>86</v>
      </c>
      <c r="AY791" s="18" t="s">
        <v>160</v>
      </c>
      <c r="BE791" s="206">
        <f>IF(N791="základní",J791,0)</f>
        <v>0</v>
      </c>
      <c r="BF791" s="206">
        <f>IF(N791="snížená",J791,0)</f>
        <v>0</v>
      </c>
      <c r="BG791" s="206">
        <f>IF(N791="zákl. přenesená",J791,0)</f>
        <v>0</v>
      </c>
      <c r="BH791" s="206">
        <f>IF(N791="sníž. přenesená",J791,0)</f>
        <v>0</v>
      </c>
      <c r="BI791" s="206">
        <f>IF(N791="nulová",J791,0)</f>
        <v>0</v>
      </c>
      <c r="BJ791" s="18" t="s">
        <v>84</v>
      </c>
      <c r="BK791" s="206">
        <f>ROUND(I791*H791,2)</f>
        <v>0</v>
      </c>
      <c r="BL791" s="18" t="s">
        <v>166</v>
      </c>
      <c r="BM791" s="205" t="s">
        <v>857</v>
      </c>
    </row>
    <row r="792" spans="1:65" s="2" customFormat="1" ht="19.5">
      <c r="A792" s="35"/>
      <c r="B792" s="36"/>
      <c r="C792" s="37"/>
      <c r="D792" s="207" t="s">
        <v>167</v>
      </c>
      <c r="E792" s="37"/>
      <c r="F792" s="208" t="s">
        <v>858</v>
      </c>
      <c r="G792" s="37"/>
      <c r="H792" s="37"/>
      <c r="I792" s="209"/>
      <c r="J792" s="37"/>
      <c r="K792" s="37"/>
      <c r="L792" s="40"/>
      <c r="M792" s="210"/>
      <c r="N792" s="211"/>
      <c r="O792" s="72"/>
      <c r="P792" s="72"/>
      <c r="Q792" s="72"/>
      <c r="R792" s="72"/>
      <c r="S792" s="72"/>
      <c r="T792" s="73"/>
      <c r="U792" s="35"/>
      <c r="V792" s="35"/>
      <c r="W792" s="35"/>
      <c r="X792" s="35"/>
      <c r="Y792" s="35"/>
      <c r="Z792" s="35"/>
      <c r="AA792" s="35"/>
      <c r="AB792" s="35"/>
      <c r="AC792" s="35"/>
      <c r="AD792" s="35"/>
      <c r="AE792" s="35"/>
      <c r="AT792" s="18" t="s">
        <v>167</v>
      </c>
      <c r="AU792" s="18" t="s">
        <v>86</v>
      </c>
    </row>
    <row r="793" spans="1:65" s="13" customFormat="1" ht="11.25">
      <c r="B793" s="212"/>
      <c r="C793" s="213"/>
      <c r="D793" s="207" t="s">
        <v>169</v>
      </c>
      <c r="E793" s="214" t="s">
        <v>1</v>
      </c>
      <c r="F793" s="215" t="s">
        <v>859</v>
      </c>
      <c r="G793" s="213"/>
      <c r="H793" s="214" t="s">
        <v>1</v>
      </c>
      <c r="I793" s="216"/>
      <c r="J793" s="213"/>
      <c r="K793" s="213"/>
      <c r="L793" s="217"/>
      <c r="M793" s="218"/>
      <c r="N793" s="219"/>
      <c r="O793" s="219"/>
      <c r="P793" s="219"/>
      <c r="Q793" s="219"/>
      <c r="R793" s="219"/>
      <c r="S793" s="219"/>
      <c r="T793" s="220"/>
      <c r="AT793" s="221" t="s">
        <v>169</v>
      </c>
      <c r="AU793" s="221" t="s">
        <v>86</v>
      </c>
      <c r="AV793" s="13" t="s">
        <v>84</v>
      </c>
      <c r="AW793" s="13" t="s">
        <v>33</v>
      </c>
      <c r="AX793" s="13" t="s">
        <v>76</v>
      </c>
      <c r="AY793" s="221" t="s">
        <v>160</v>
      </c>
    </row>
    <row r="794" spans="1:65" s="14" customFormat="1" ht="11.25">
      <c r="B794" s="222"/>
      <c r="C794" s="223"/>
      <c r="D794" s="207" t="s">
        <v>169</v>
      </c>
      <c r="E794" s="224" t="s">
        <v>1</v>
      </c>
      <c r="F794" s="225" t="s">
        <v>860</v>
      </c>
      <c r="G794" s="223"/>
      <c r="H794" s="226">
        <v>147</v>
      </c>
      <c r="I794" s="227"/>
      <c r="J794" s="223"/>
      <c r="K794" s="223"/>
      <c r="L794" s="228"/>
      <c r="M794" s="229"/>
      <c r="N794" s="230"/>
      <c r="O794" s="230"/>
      <c r="P794" s="230"/>
      <c r="Q794" s="230"/>
      <c r="R794" s="230"/>
      <c r="S794" s="230"/>
      <c r="T794" s="231"/>
      <c r="AT794" s="232" t="s">
        <v>169</v>
      </c>
      <c r="AU794" s="232" t="s">
        <v>86</v>
      </c>
      <c r="AV794" s="14" t="s">
        <v>86</v>
      </c>
      <c r="AW794" s="14" t="s">
        <v>33</v>
      </c>
      <c r="AX794" s="14" t="s">
        <v>76</v>
      </c>
      <c r="AY794" s="232" t="s">
        <v>160</v>
      </c>
    </row>
    <row r="795" spans="1:65" s="15" customFormat="1" ht="11.25">
      <c r="B795" s="233"/>
      <c r="C795" s="234"/>
      <c r="D795" s="207" t="s">
        <v>169</v>
      </c>
      <c r="E795" s="235" t="s">
        <v>1</v>
      </c>
      <c r="F795" s="236" t="s">
        <v>172</v>
      </c>
      <c r="G795" s="234"/>
      <c r="H795" s="237">
        <v>147</v>
      </c>
      <c r="I795" s="238"/>
      <c r="J795" s="234"/>
      <c r="K795" s="234"/>
      <c r="L795" s="239"/>
      <c r="M795" s="240"/>
      <c r="N795" s="241"/>
      <c r="O795" s="241"/>
      <c r="P795" s="241"/>
      <c r="Q795" s="241"/>
      <c r="R795" s="241"/>
      <c r="S795" s="241"/>
      <c r="T795" s="242"/>
      <c r="AT795" s="243" t="s">
        <v>169</v>
      </c>
      <c r="AU795" s="243" t="s">
        <v>86</v>
      </c>
      <c r="AV795" s="15" t="s">
        <v>166</v>
      </c>
      <c r="AW795" s="15" t="s">
        <v>33</v>
      </c>
      <c r="AX795" s="15" t="s">
        <v>84</v>
      </c>
      <c r="AY795" s="243" t="s">
        <v>160</v>
      </c>
    </row>
    <row r="796" spans="1:65" s="2" customFormat="1" ht="24.2" customHeight="1">
      <c r="A796" s="35"/>
      <c r="B796" s="36"/>
      <c r="C796" s="193" t="s">
        <v>531</v>
      </c>
      <c r="D796" s="193" t="s">
        <v>162</v>
      </c>
      <c r="E796" s="194" t="s">
        <v>861</v>
      </c>
      <c r="F796" s="195" t="s">
        <v>862</v>
      </c>
      <c r="G796" s="196" t="s">
        <v>165</v>
      </c>
      <c r="H796" s="197">
        <v>0.35</v>
      </c>
      <c r="I796" s="198"/>
      <c r="J796" s="199">
        <f>ROUND(I796*H796,2)</f>
        <v>0</v>
      </c>
      <c r="K796" s="200"/>
      <c r="L796" s="40"/>
      <c r="M796" s="201" t="s">
        <v>1</v>
      </c>
      <c r="N796" s="202" t="s">
        <v>41</v>
      </c>
      <c r="O796" s="72"/>
      <c r="P796" s="203">
        <f>O796*H796</f>
        <v>0</v>
      </c>
      <c r="Q796" s="203">
        <v>0</v>
      </c>
      <c r="R796" s="203">
        <f>Q796*H796</f>
        <v>0</v>
      </c>
      <c r="S796" s="203">
        <v>0</v>
      </c>
      <c r="T796" s="204">
        <f>S796*H796</f>
        <v>0</v>
      </c>
      <c r="U796" s="35"/>
      <c r="V796" s="35"/>
      <c r="W796" s="35"/>
      <c r="X796" s="35"/>
      <c r="Y796" s="35"/>
      <c r="Z796" s="35"/>
      <c r="AA796" s="35"/>
      <c r="AB796" s="35"/>
      <c r="AC796" s="35"/>
      <c r="AD796" s="35"/>
      <c r="AE796" s="35"/>
      <c r="AR796" s="205" t="s">
        <v>166</v>
      </c>
      <c r="AT796" s="205" t="s">
        <v>162</v>
      </c>
      <c r="AU796" s="205" t="s">
        <v>86</v>
      </c>
      <c r="AY796" s="18" t="s">
        <v>160</v>
      </c>
      <c r="BE796" s="206">
        <f>IF(N796="základní",J796,0)</f>
        <v>0</v>
      </c>
      <c r="BF796" s="206">
        <f>IF(N796="snížená",J796,0)</f>
        <v>0</v>
      </c>
      <c r="BG796" s="206">
        <f>IF(N796="zákl. přenesená",J796,0)</f>
        <v>0</v>
      </c>
      <c r="BH796" s="206">
        <f>IF(N796="sníž. přenesená",J796,0)</f>
        <v>0</v>
      </c>
      <c r="BI796" s="206">
        <f>IF(N796="nulová",J796,0)</f>
        <v>0</v>
      </c>
      <c r="BJ796" s="18" t="s">
        <v>84</v>
      </c>
      <c r="BK796" s="206">
        <f>ROUND(I796*H796,2)</f>
        <v>0</v>
      </c>
      <c r="BL796" s="18" t="s">
        <v>166</v>
      </c>
      <c r="BM796" s="205" t="s">
        <v>863</v>
      </c>
    </row>
    <row r="797" spans="1:65" s="2" customFormat="1" ht="19.5">
      <c r="A797" s="35"/>
      <c r="B797" s="36"/>
      <c r="C797" s="37"/>
      <c r="D797" s="207" t="s">
        <v>167</v>
      </c>
      <c r="E797" s="37"/>
      <c r="F797" s="208" t="s">
        <v>864</v>
      </c>
      <c r="G797" s="37"/>
      <c r="H797" s="37"/>
      <c r="I797" s="209"/>
      <c r="J797" s="37"/>
      <c r="K797" s="37"/>
      <c r="L797" s="40"/>
      <c r="M797" s="210"/>
      <c r="N797" s="211"/>
      <c r="O797" s="72"/>
      <c r="P797" s="72"/>
      <c r="Q797" s="72"/>
      <c r="R797" s="72"/>
      <c r="S797" s="72"/>
      <c r="T797" s="73"/>
      <c r="U797" s="35"/>
      <c r="V797" s="35"/>
      <c r="W797" s="35"/>
      <c r="X797" s="35"/>
      <c r="Y797" s="35"/>
      <c r="Z797" s="35"/>
      <c r="AA797" s="35"/>
      <c r="AB797" s="35"/>
      <c r="AC797" s="35"/>
      <c r="AD797" s="35"/>
      <c r="AE797" s="35"/>
      <c r="AT797" s="18" t="s">
        <v>167</v>
      </c>
      <c r="AU797" s="18" t="s">
        <v>86</v>
      </c>
    </row>
    <row r="798" spans="1:65" s="13" customFormat="1" ht="11.25">
      <c r="B798" s="212"/>
      <c r="C798" s="213"/>
      <c r="D798" s="207" t="s">
        <v>169</v>
      </c>
      <c r="E798" s="214" t="s">
        <v>1</v>
      </c>
      <c r="F798" s="215" t="s">
        <v>865</v>
      </c>
      <c r="G798" s="213"/>
      <c r="H798" s="214" t="s">
        <v>1</v>
      </c>
      <c r="I798" s="216"/>
      <c r="J798" s="213"/>
      <c r="K798" s="213"/>
      <c r="L798" s="217"/>
      <c r="M798" s="218"/>
      <c r="N798" s="219"/>
      <c r="O798" s="219"/>
      <c r="P798" s="219"/>
      <c r="Q798" s="219"/>
      <c r="R798" s="219"/>
      <c r="S798" s="219"/>
      <c r="T798" s="220"/>
      <c r="AT798" s="221" t="s">
        <v>169</v>
      </c>
      <c r="AU798" s="221" t="s">
        <v>86</v>
      </c>
      <c r="AV798" s="13" t="s">
        <v>84</v>
      </c>
      <c r="AW798" s="13" t="s">
        <v>33</v>
      </c>
      <c r="AX798" s="13" t="s">
        <v>76</v>
      </c>
      <c r="AY798" s="221" t="s">
        <v>160</v>
      </c>
    </row>
    <row r="799" spans="1:65" s="14" customFormat="1" ht="11.25">
      <c r="B799" s="222"/>
      <c r="C799" s="223"/>
      <c r="D799" s="207" t="s">
        <v>169</v>
      </c>
      <c r="E799" s="224" t="s">
        <v>1</v>
      </c>
      <c r="F799" s="225" t="s">
        <v>866</v>
      </c>
      <c r="G799" s="223"/>
      <c r="H799" s="226">
        <v>0.35</v>
      </c>
      <c r="I799" s="227"/>
      <c r="J799" s="223"/>
      <c r="K799" s="223"/>
      <c r="L799" s="228"/>
      <c r="M799" s="229"/>
      <c r="N799" s="230"/>
      <c r="O799" s="230"/>
      <c r="P799" s="230"/>
      <c r="Q799" s="230"/>
      <c r="R799" s="230"/>
      <c r="S799" s="230"/>
      <c r="T799" s="231"/>
      <c r="AT799" s="232" t="s">
        <v>169</v>
      </c>
      <c r="AU799" s="232" t="s">
        <v>86</v>
      </c>
      <c r="AV799" s="14" t="s">
        <v>86</v>
      </c>
      <c r="AW799" s="14" t="s">
        <v>33</v>
      </c>
      <c r="AX799" s="14" t="s">
        <v>76</v>
      </c>
      <c r="AY799" s="232" t="s">
        <v>160</v>
      </c>
    </row>
    <row r="800" spans="1:65" s="15" customFormat="1" ht="11.25">
      <c r="B800" s="233"/>
      <c r="C800" s="234"/>
      <c r="D800" s="207" t="s">
        <v>169</v>
      </c>
      <c r="E800" s="235" t="s">
        <v>1</v>
      </c>
      <c r="F800" s="236" t="s">
        <v>172</v>
      </c>
      <c r="G800" s="234"/>
      <c r="H800" s="237">
        <v>0.35</v>
      </c>
      <c r="I800" s="238"/>
      <c r="J800" s="234"/>
      <c r="K800" s="234"/>
      <c r="L800" s="239"/>
      <c r="M800" s="240"/>
      <c r="N800" s="241"/>
      <c r="O800" s="241"/>
      <c r="P800" s="241"/>
      <c r="Q800" s="241"/>
      <c r="R800" s="241"/>
      <c r="S800" s="241"/>
      <c r="T800" s="242"/>
      <c r="AT800" s="243" t="s">
        <v>169</v>
      </c>
      <c r="AU800" s="243" t="s">
        <v>86</v>
      </c>
      <c r="AV800" s="15" t="s">
        <v>166</v>
      </c>
      <c r="AW800" s="15" t="s">
        <v>33</v>
      </c>
      <c r="AX800" s="15" t="s">
        <v>84</v>
      </c>
      <c r="AY800" s="243" t="s">
        <v>160</v>
      </c>
    </row>
    <row r="801" spans="1:65" s="2" customFormat="1" ht="24.2" customHeight="1">
      <c r="A801" s="35"/>
      <c r="B801" s="36"/>
      <c r="C801" s="193" t="s">
        <v>867</v>
      </c>
      <c r="D801" s="193" t="s">
        <v>162</v>
      </c>
      <c r="E801" s="194" t="s">
        <v>868</v>
      </c>
      <c r="F801" s="195" t="s">
        <v>869</v>
      </c>
      <c r="G801" s="196" t="s">
        <v>165</v>
      </c>
      <c r="H801" s="197">
        <v>0.35</v>
      </c>
      <c r="I801" s="198"/>
      <c r="J801" s="199">
        <f>ROUND(I801*H801,2)</f>
        <v>0</v>
      </c>
      <c r="K801" s="200"/>
      <c r="L801" s="40"/>
      <c r="M801" s="201" t="s">
        <v>1</v>
      </c>
      <c r="N801" s="202" t="s">
        <v>41</v>
      </c>
      <c r="O801" s="72"/>
      <c r="P801" s="203">
        <f>O801*H801</f>
        <v>0</v>
      </c>
      <c r="Q801" s="203">
        <v>0</v>
      </c>
      <c r="R801" s="203">
        <f>Q801*H801</f>
        <v>0</v>
      </c>
      <c r="S801" s="203">
        <v>0</v>
      </c>
      <c r="T801" s="204">
        <f>S801*H801</f>
        <v>0</v>
      </c>
      <c r="U801" s="35"/>
      <c r="V801" s="35"/>
      <c r="W801" s="35"/>
      <c r="X801" s="35"/>
      <c r="Y801" s="35"/>
      <c r="Z801" s="35"/>
      <c r="AA801" s="35"/>
      <c r="AB801" s="35"/>
      <c r="AC801" s="35"/>
      <c r="AD801" s="35"/>
      <c r="AE801" s="35"/>
      <c r="AR801" s="205" t="s">
        <v>166</v>
      </c>
      <c r="AT801" s="205" t="s">
        <v>162</v>
      </c>
      <c r="AU801" s="205" t="s">
        <v>86</v>
      </c>
      <c r="AY801" s="18" t="s">
        <v>160</v>
      </c>
      <c r="BE801" s="206">
        <f>IF(N801="základní",J801,0)</f>
        <v>0</v>
      </c>
      <c r="BF801" s="206">
        <f>IF(N801="snížená",J801,0)</f>
        <v>0</v>
      </c>
      <c r="BG801" s="206">
        <f>IF(N801="zákl. přenesená",J801,0)</f>
        <v>0</v>
      </c>
      <c r="BH801" s="206">
        <f>IF(N801="sníž. přenesená",J801,0)</f>
        <v>0</v>
      </c>
      <c r="BI801" s="206">
        <f>IF(N801="nulová",J801,0)</f>
        <v>0</v>
      </c>
      <c r="BJ801" s="18" t="s">
        <v>84</v>
      </c>
      <c r="BK801" s="206">
        <f>ROUND(I801*H801,2)</f>
        <v>0</v>
      </c>
      <c r="BL801" s="18" t="s">
        <v>166</v>
      </c>
      <c r="BM801" s="205" t="s">
        <v>870</v>
      </c>
    </row>
    <row r="802" spans="1:65" s="2" customFormat="1" ht="39">
      <c r="A802" s="35"/>
      <c r="B802" s="36"/>
      <c r="C802" s="37"/>
      <c r="D802" s="207" t="s">
        <v>167</v>
      </c>
      <c r="E802" s="37"/>
      <c r="F802" s="208" t="s">
        <v>871</v>
      </c>
      <c r="G802" s="37"/>
      <c r="H802" s="37"/>
      <c r="I802" s="209"/>
      <c r="J802" s="37"/>
      <c r="K802" s="37"/>
      <c r="L802" s="40"/>
      <c r="M802" s="210"/>
      <c r="N802" s="211"/>
      <c r="O802" s="72"/>
      <c r="P802" s="72"/>
      <c r="Q802" s="72"/>
      <c r="R802" s="72"/>
      <c r="S802" s="72"/>
      <c r="T802" s="73"/>
      <c r="U802" s="35"/>
      <c r="V802" s="35"/>
      <c r="W802" s="35"/>
      <c r="X802" s="35"/>
      <c r="Y802" s="35"/>
      <c r="Z802" s="35"/>
      <c r="AA802" s="35"/>
      <c r="AB802" s="35"/>
      <c r="AC802" s="35"/>
      <c r="AD802" s="35"/>
      <c r="AE802" s="35"/>
      <c r="AT802" s="18" t="s">
        <v>167</v>
      </c>
      <c r="AU802" s="18" t="s">
        <v>86</v>
      </c>
    </row>
    <row r="803" spans="1:65" s="13" customFormat="1" ht="11.25">
      <c r="B803" s="212"/>
      <c r="C803" s="213"/>
      <c r="D803" s="207" t="s">
        <v>169</v>
      </c>
      <c r="E803" s="214" t="s">
        <v>1</v>
      </c>
      <c r="F803" s="215" t="s">
        <v>865</v>
      </c>
      <c r="G803" s="213"/>
      <c r="H803" s="214" t="s">
        <v>1</v>
      </c>
      <c r="I803" s="216"/>
      <c r="J803" s="213"/>
      <c r="K803" s="213"/>
      <c r="L803" s="217"/>
      <c r="M803" s="218"/>
      <c r="N803" s="219"/>
      <c r="O803" s="219"/>
      <c r="P803" s="219"/>
      <c r="Q803" s="219"/>
      <c r="R803" s="219"/>
      <c r="S803" s="219"/>
      <c r="T803" s="220"/>
      <c r="AT803" s="221" t="s">
        <v>169</v>
      </c>
      <c r="AU803" s="221" t="s">
        <v>86</v>
      </c>
      <c r="AV803" s="13" t="s">
        <v>84</v>
      </c>
      <c r="AW803" s="13" t="s">
        <v>33</v>
      </c>
      <c r="AX803" s="13" t="s">
        <v>76</v>
      </c>
      <c r="AY803" s="221" t="s">
        <v>160</v>
      </c>
    </row>
    <row r="804" spans="1:65" s="14" customFormat="1" ht="11.25">
      <c r="B804" s="222"/>
      <c r="C804" s="223"/>
      <c r="D804" s="207" t="s">
        <v>169</v>
      </c>
      <c r="E804" s="224" t="s">
        <v>1</v>
      </c>
      <c r="F804" s="225" t="s">
        <v>866</v>
      </c>
      <c r="G804" s="223"/>
      <c r="H804" s="226">
        <v>0.35</v>
      </c>
      <c r="I804" s="227"/>
      <c r="J804" s="223"/>
      <c r="K804" s="223"/>
      <c r="L804" s="228"/>
      <c r="M804" s="229"/>
      <c r="N804" s="230"/>
      <c r="O804" s="230"/>
      <c r="P804" s="230"/>
      <c r="Q804" s="230"/>
      <c r="R804" s="230"/>
      <c r="S804" s="230"/>
      <c r="T804" s="231"/>
      <c r="AT804" s="232" t="s">
        <v>169</v>
      </c>
      <c r="AU804" s="232" t="s">
        <v>86</v>
      </c>
      <c r="AV804" s="14" t="s">
        <v>86</v>
      </c>
      <c r="AW804" s="14" t="s">
        <v>33</v>
      </c>
      <c r="AX804" s="14" t="s">
        <v>76</v>
      </c>
      <c r="AY804" s="232" t="s">
        <v>160</v>
      </c>
    </row>
    <row r="805" spans="1:65" s="15" customFormat="1" ht="11.25">
      <c r="B805" s="233"/>
      <c r="C805" s="234"/>
      <c r="D805" s="207" t="s">
        <v>169</v>
      </c>
      <c r="E805" s="235" t="s">
        <v>1</v>
      </c>
      <c r="F805" s="236" t="s">
        <v>172</v>
      </c>
      <c r="G805" s="234"/>
      <c r="H805" s="237">
        <v>0.35</v>
      </c>
      <c r="I805" s="238"/>
      <c r="J805" s="234"/>
      <c r="K805" s="234"/>
      <c r="L805" s="239"/>
      <c r="M805" s="240"/>
      <c r="N805" s="241"/>
      <c r="O805" s="241"/>
      <c r="P805" s="241"/>
      <c r="Q805" s="241"/>
      <c r="R805" s="241"/>
      <c r="S805" s="241"/>
      <c r="T805" s="242"/>
      <c r="AT805" s="243" t="s">
        <v>169</v>
      </c>
      <c r="AU805" s="243" t="s">
        <v>86</v>
      </c>
      <c r="AV805" s="15" t="s">
        <v>166</v>
      </c>
      <c r="AW805" s="15" t="s">
        <v>33</v>
      </c>
      <c r="AX805" s="15" t="s">
        <v>84</v>
      </c>
      <c r="AY805" s="243" t="s">
        <v>160</v>
      </c>
    </row>
    <row r="806" spans="1:65" s="2" customFormat="1" ht="24.2" customHeight="1">
      <c r="A806" s="35"/>
      <c r="B806" s="36"/>
      <c r="C806" s="193" t="s">
        <v>535</v>
      </c>
      <c r="D806" s="193" t="s">
        <v>162</v>
      </c>
      <c r="E806" s="194" t="s">
        <v>872</v>
      </c>
      <c r="F806" s="195" t="s">
        <v>873</v>
      </c>
      <c r="G806" s="196" t="s">
        <v>181</v>
      </c>
      <c r="H806" s="197">
        <v>4.4000000000000004</v>
      </c>
      <c r="I806" s="198"/>
      <c r="J806" s="199">
        <f>ROUND(I806*H806,2)</f>
        <v>0</v>
      </c>
      <c r="K806" s="200"/>
      <c r="L806" s="40"/>
      <c r="M806" s="201" t="s">
        <v>1</v>
      </c>
      <c r="N806" s="202" t="s">
        <v>41</v>
      </c>
      <c r="O806" s="72"/>
      <c r="P806" s="203">
        <f>O806*H806</f>
        <v>0</v>
      </c>
      <c r="Q806" s="203">
        <v>0</v>
      </c>
      <c r="R806" s="203">
        <f>Q806*H806</f>
        <v>0</v>
      </c>
      <c r="S806" s="203">
        <v>0</v>
      </c>
      <c r="T806" s="204">
        <f>S806*H806</f>
        <v>0</v>
      </c>
      <c r="U806" s="35"/>
      <c r="V806" s="35"/>
      <c r="W806" s="35"/>
      <c r="X806" s="35"/>
      <c r="Y806" s="35"/>
      <c r="Z806" s="35"/>
      <c r="AA806" s="35"/>
      <c r="AB806" s="35"/>
      <c r="AC806" s="35"/>
      <c r="AD806" s="35"/>
      <c r="AE806" s="35"/>
      <c r="AR806" s="205" t="s">
        <v>166</v>
      </c>
      <c r="AT806" s="205" t="s">
        <v>162</v>
      </c>
      <c r="AU806" s="205" t="s">
        <v>86</v>
      </c>
      <c r="AY806" s="18" t="s">
        <v>160</v>
      </c>
      <c r="BE806" s="206">
        <f>IF(N806="základní",J806,0)</f>
        <v>0</v>
      </c>
      <c r="BF806" s="206">
        <f>IF(N806="snížená",J806,0)</f>
        <v>0</v>
      </c>
      <c r="BG806" s="206">
        <f>IF(N806="zákl. přenesená",J806,0)</f>
        <v>0</v>
      </c>
      <c r="BH806" s="206">
        <f>IF(N806="sníž. přenesená",J806,0)</f>
        <v>0</v>
      </c>
      <c r="BI806" s="206">
        <f>IF(N806="nulová",J806,0)</f>
        <v>0</v>
      </c>
      <c r="BJ806" s="18" t="s">
        <v>84</v>
      </c>
      <c r="BK806" s="206">
        <f>ROUND(I806*H806,2)</f>
        <v>0</v>
      </c>
      <c r="BL806" s="18" t="s">
        <v>166</v>
      </c>
      <c r="BM806" s="205" t="s">
        <v>874</v>
      </c>
    </row>
    <row r="807" spans="1:65" s="2" customFormat="1" ht="29.25">
      <c r="A807" s="35"/>
      <c r="B807" s="36"/>
      <c r="C807" s="37"/>
      <c r="D807" s="207" t="s">
        <v>167</v>
      </c>
      <c r="E807" s="37"/>
      <c r="F807" s="208" t="s">
        <v>875</v>
      </c>
      <c r="G807" s="37"/>
      <c r="H807" s="37"/>
      <c r="I807" s="209"/>
      <c r="J807" s="37"/>
      <c r="K807" s="37"/>
      <c r="L807" s="40"/>
      <c r="M807" s="210"/>
      <c r="N807" s="211"/>
      <c r="O807" s="72"/>
      <c r="P807" s="72"/>
      <c r="Q807" s="72"/>
      <c r="R807" s="72"/>
      <c r="S807" s="72"/>
      <c r="T807" s="73"/>
      <c r="U807" s="35"/>
      <c r="V807" s="35"/>
      <c r="W807" s="35"/>
      <c r="X807" s="35"/>
      <c r="Y807" s="35"/>
      <c r="Z807" s="35"/>
      <c r="AA807" s="35"/>
      <c r="AB807" s="35"/>
      <c r="AC807" s="35"/>
      <c r="AD807" s="35"/>
      <c r="AE807" s="35"/>
      <c r="AT807" s="18" t="s">
        <v>167</v>
      </c>
      <c r="AU807" s="18" t="s">
        <v>86</v>
      </c>
    </row>
    <row r="808" spans="1:65" s="13" customFormat="1" ht="11.25">
      <c r="B808" s="212"/>
      <c r="C808" s="213"/>
      <c r="D808" s="207" t="s">
        <v>169</v>
      </c>
      <c r="E808" s="214" t="s">
        <v>1</v>
      </c>
      <c r="F808" s="215" t="s">
        <v>876</v>
      </c>
      <c r="G808" s="213"/>
      <c r="H808" s="214" t="s">
        <v>1</v>
      </c>
      <c r="I808" s="216"/>
      <c r="J808" s="213"/>
      <c r="K808" s="213"/>
      <c r="L808" s="217"/>
      <c r="M808" s="218"/>
      <c r="N808" s="219"/>
      <c r="O808" s="219"/>
      <c r="P808" s="219"/>
      <c r="Q808" s="219"/>
      <c r="R808" s="219"/>
      <c r="S808" s="219"/>
      <c r="T808" s="220"/>
      <c r="AT808" s="221" t="s">
        <v>169</v>
      </c>
      <c r="AU808" s="221" t="s">
        <v>86</v>
      </c>
      <c r="AV808" s="13" t="s">
        <v>84</v>
      </c>
      <c r="AW808" s="13" t="s">
        <v>33</v>
      </c>
      <c r="AX808" s="13" t="s">
        <v>76</v>
      </c>
      <c r="AY808" s="221" t="s">
        <v>160</v>
      </c>
    </row>
    <row r="809" spans="1:65" s="14" customFormat="1" ht="11.25">
      <c r="B809" s="222"/>
      <c r="C809" s="223"/>
      <c r="D809" s="207" t="s">
        <v>169</v>
      </c>
      <c r="E809" s="224" t="s">
        <v>1</v>
      </c>
      <c r="F809" s="225" t="s">
        <v>877</v>
      </c>
      <c r="G809" s="223"/>
      <c r="H809" s="226">
        <v>4.4000000000000004</v>
      </c>
      <c r="I809" s="227"/>
      <c r="J809" s="223"/>
      <c r="K809" s="223"/>
      <c r="L809" s="228"/>
      <c r="M809" s="229"/>
      <c r="N809" s="230"/>
      <c r="O809" s="230"/>
      <c r="P809" s="230"/>
      <c r="Q809" s="230"/>
      <c r="R809" s="230"/>
      <c r="S809" s="230"/>
      <c r="T809" s="231"/>
      <c r="AT809" s="232" t="s">
        <v>169</v>
      </c>
      <c r="AU809" s="232" t="s">
        <v>86</v>
      </c>
      <c r="AV809" s="14" t="s">
        <v>86</v>
      </c>
      <c r="AW809" s="14" t="s">
        <v>33</v>
      </c>
      <c r="AX809" s="14" t="s">
        <v>76</v>
      </c>
      <c r="AY809" s="232" t="s">
        <v>160</v>
      </c>
    </row>
    <row r="810" spans="1:65" s="15" customFormat="1" ht="11.25">
      <c r="B810" s="233"/>
      <c r="C810" s="234"/>
      <c r="D810" s="207" t="s">
        <v>169</v>
      </c>
      <c r="E810" s="235" t="s">
        <v>1</v>
      </c>
      <c r="F810" s="236" t="s">
        <v>172</v>
      </c>
      <c r="G810" s="234"/>
      <c r="H810" s="237">
        <v>4.4000000000000004</v>
      </c>
      <c r="I810" s="238"/>
      <c r="J810" s="234"/>
      <c r="K810" s="234"/>
      <c r="L810" s="239"/>
      <c r="M810" s="240"/>
      <c r="N810" s="241"/>
      <c r="O810" s="241"/>
      <c r="P810" s="241"/>
      <c r="Q810" s="241"/>
      <c r="R810" s="241"/>
      <c r="S810" s="241"/>
      <c r="T810" s="242"/>
      <c r="AT810" s="243" t="s">
        <v>169</v>
      </c>
      <c r="AU810" s="243" t="s">
        <v>86</v>
      </c>
      <c r="AV810" s="15" t="s">
        <v>166</v>
      </c>
      <c r="AW810" s="15" t="s">
        <v>33</v>
      </c>
      <c r="AX810" s="15" t="s">
        <v>84</v>
      </c>
      <c r="AY810" s="243" t="s">
        <v>160</v>
      </c>
    </row>
    <row r="811" spans="1:65" s="2" customFormat="1" ht="24.2" customHeight="1">
      <c r="A811" s="35"/>
      <c r="B811" s="36"/>
      <c r="C811" s="244" t="s">
        <v>878</v>
      </c>
      <c r="D811" s="244" t="s">
        <v>245</v>
      </c>
      <c r="E811" s="245" t="s">
        <v>879</v>
      </c>
      <c r="F811" s="246" t="s">
        <v>880</v>
      </c>
      <c r="G811" s="247" t="s">
        <v>181</v>
      </c>
      <c r="H811" s="248">
        <v>4.62</v>
      </c>
      <c r="I811" s="249"/>
      <c r="J811" s="250">
        <f>ROUND(I811*H811,2)</f>
        <v>0</v>
      </c>
      <c r="K811" s="251"/>
      <c r="L811" s="252"/>
      <c r="M811" s="253" t="s">
        <v>1</v>
      </c>
      <c r="N811" s="254" t="s">
        <v>41</v>
      </c>
      <c r="O811" s="72"/>
      <c r="P811" s="203">
        <f>O811*H811</f>
        <v>0</v>
      </c>
      <c r="Q811" s="203">
        <v>0</v>
      </c>
      <c r="R811" s="203">
        <f>Q811*H811</f>
        <v>0</v>
      </c>
      <c r="S811" s="203">
        <v>0</v>
      </c>
      <c r="T811" s="204">
        <f>S811*H811</f>
        <v>0</v>
      </c>
      <c r="U811" s="35"/>
      <c r="V811" s="35"/>
      <c r="W811" s="35"/>
      <c r="X811" s="35"/>
      <c r="Y811" s="35"/>
      <c r="Z811" s="35"/>
      <c r="AA811" s="35"/>
      <c r="AB811" s="35"/>
      <c r="AC811" s="35"/>
      <c r="AD811" s="35"/>
      <c r="AE811" s="35"/>
      <c r="AR811" s="205" t="s">
        <v>187</v>
      </c>
      <c r="AT811" s="205" t="s">
        <v>245</v>
      </c>
      <c r="AU811" s="205" t="s">
        <v>86</v>
      </c>
      <c r="AY811" s="18" t="s">
        <v>160</v>
      </c>
      <c r="BE811" s="206">
        <f>IF(N811="základní",J811,0)</f>
        <v>0</v>
      </c>
      <c r="BF811" s="206">
        <f>IF(N811="snížená",J811,0)</f>
        <v>0</v>
      </c>
      <c r="BG811" s="206">
        <f>IF(N811="zákl. přenesená",J811,0)</f>
        <v>0</v>
      </c>
      <c r="BH811" s="206">
        <f>IF(N811="sníž. přenesená",J811,0)</f>
        <v>0</v>
      </c>
      <c r="BI811" s="206">
        <f>IF(N811="nulová",J811,0)</f>
        <v>0</v>
      </c>
      <c r="BJ811" s="18" t="s">
        <v>84</v>
      </c>
      <c r="BK811" s="206">
        <f>ROUND(I811*H811,2)</f>
        <v>0</v>
      </c>
      <c r="BL811" s="18" t="s">
        <v>166</v>
      </c>
      <c r="BM811" s="205" t="s">
        <v>881</v>
      </c>
    </row>
    <row r="812" spans="1:65" s="2" customFormat="1" ht="11.25">
      <c r="A812" s="35"/>
      <c r="B812" s="36"/>
      <c r="C812" s="37"/>
      <c r="D812" s="207" t="s">
        <v>167</v>
      </c>
      <c r="E812" s="37"/>
      <c r="F812" s="208" t="s">
        <v>880</v>
      </c>
      <c r="G812" s="37"/>
      <c r="H812" s="37"/>
      <c r="I812" s="209"/>
      <c r="J812" s="37"/>
      <c r="K812" s="37"/>
      <c r="L812" s="40"/>
      <c r="M812" s="210"/>
      <c r="N812" s="211"/>
      <c r="O812" s="72"/>
      <c r="P812" s="72"/>
      <c r="Q812" s="72"/>
      <c r="R812" s="72"/>
      <c r="S812" s="72"/>
      <c r="T812" s="73"/>
      <c r="U812" s="35"/>
      <c r="V812" s="35"/>
      <c r="W812" s="35"/>
      <c r="X812" s="35"/>
      <c r="Y812" s="35"/>
      <c r="Z812" s="35"/>
      <c r="AA812" s="35"/>
      <c r="AB812" s="35"/>
      <c r="AC812" s="35"/>
      <c r="AD812" s="35"/>
      <c r="AE812" s="35"/>
      <c r="AT812" s="18" t="s">
        <v>167</v>
      </c>
      <c r="AU812" s="18" t="s">
        <v>86</v>
      </c>
    </row>
    <row r="813" spans="1:65" s="14" customFormat="1" ht="11.25">
      <c r="B813" s="222"/>
      <c r="C813" s="223"/>
      <c r="D813" s="207" t="s">
        <v>169</v>
      </c>
      <c r="E813" s="224" t="s">
        <v>1</v>
      </c>
      <c r="F813" s="225" t="s">
        <v>882</v>
      </c>
      <c r="G813" s="223"/>
      <c r="H813" s="226">
        <v>4.62</v>
      </c>
      <c r="I813" s="227"/>
      <c r="J813" s="223"/>
      <c r="K813" s="223"/>
      <c r="L813" s="228"/>
      <c r="M813" s="229"/>
      <c r="N813" s="230"/>
      <c r="O813" s="230"/>
      <c r="P813" s="230"/>
      <c r="Q813" s="230"/>
      <c r="R813" s="230"/>
      <c r="S813" s="230"/>
      <c r="T813" s="231"/>
      <c r="AT813" s="232" t="s">
        <v>169</v>
      </c>
      <c r="AU813" s="232" t="s">
        <v>86</v>
      </c>
      <c r="AV813" s="14" t="s">
        <v>86</v>
      </c>
      <c r="AW813" s="14" t="s">
        <v>33</v>
      </c>
      <c r="AX813" s="14" t="s">
        <v>76</v>
      </c>
      <c r="AY813" s="232" t="s">
        <v>160</v>
      </c>
    </row>
    <row r="814" spans="1:65" s="15" customFormat="1" ht="11.25">
      <c r="B814" s="233"/>
      <c r="C814" s="234"/>
      <c r="D814" s="207" t="s">
        <v>169</v>
      </c>
      <c r="E814" s="235" t="s">
        <v>1</v>
      </c>
      <c r="F814" s="236" t="s">
        <v>172</v>
      </c>
      <c r="G814" s="234"/>
      <c r="H814" s="237">
        <v>4.62</v>
      </c>
      <c r="I814" s="238"/>
      <c r="J814" s="234"/>
      <c r="K814" s="234"/>
      <c r="L814" s="239"/>
      <c r="M814" s="240"/>
      <c r="N814" s="241"/>
      <c r="O814" s="241"/>
      <c r="P814" s="241"/>
      <c r="Q814" s="241"/>
      <c r="R814" s="241"/>
      <c r="S814" s="241"/>
      <c r="T814" s="242"/>
      <c r="AT814" s="243" t="s">
        <v>169</v>
      </c>
      <c r="AU814" s="243" t="s">
        <v>86</v>
      </c>
      <c r="AV814" s="15" t="s">
        <v>166</v>
      </c>
      <c r="AW814" s="15" t="s">
        <v>33</v>
      </c>
      <c r="AX814" s="15" t="s">
        <v>84</v>
      </c>
      <c r="AY814" s="243" t="s">
        <v>160</v>
      </c>
    </row>
    <row r="815" spans="1:65" s="2" customFormat="1" ht="24.2" customHeight="1">
      <c r="A815" s="35"/>
      <c r="B815" s="36"/>
      <c r="C815" s="193" t="s">
        <v>542</v>
      </c>
      <c r="D815" s="193" t="s">
        <v>162</v>
      </c>
      <c r="E815" s="194" t="s">
        <v>883</v>
      </c>
      <c r="F815" s="195" t="s">
        <v>884</v>
      </c>
      <c r="G815" s="196" t="s">
        <v>181</v>
      </c>
      <c r="H815" s="197">
        <v>60.45</v>
      </c>
      <c r="I815" s="198"/>
      <c r="J815" s="199">
        <f>ROUND(I815*H815,2)</f>
        <v>0</v>
      </c>
      <c r="K815" s="200"/>
      <c r="L815" s="40"/>
      <c r="M815" s="201" t="s">
        <v>1</v>
      </c>
      <c r="N815" s="202" t="s">
        <v>41</v>
      </c>
      <c r="O815" s="72"/>
      <c r="P815" s="203">
        <f>O815*H815</f>
        <v>0</v>
      </c>
      <c r="Q815" s="203">
        <v>0</v>
      </c>
      <c r="R815" s="203">
        <f>Q815*H815</f>
        <v>0</v>
      </c>
      <c r="S815" s="203">
        <v>0</v>
      </c>
      <c r="T815" s="204">
        <f>S815*H815</f>
        <v>0</v>
      </c>
      <c r="U815" s="35"/>
      <c r="V815" s="35"/>
      <c r="W815" s="35"/>
      <c r="X815" s="35"/>
      <c r="Y815" s="35"/>
      <c r="Z815" s="35"/>
      <c r="AA815" s="35"/>
      <c r="AB815" s="35"/>
      <c r="AC815" s="35"/>
      <c r="AD815" s="35"/>
      <c r="AE815" s="35"/>
      <c r="AR815" s="205" t="s">
        <v>166</v>
      </c>
      <c r="AT815" s="205" t="s">
        <v>162</v>
      </c>
      <c r="AU815" s="205" t="s">
        <v>86</v>
      </c>
      <c r="AY815" s="18" t="s">
        <v>160</v>
      </c>
      <c r="BE815" s="206">
        <f>IF(N815="základní",J815,0)</f>
        <v>0</v>
      </c>
      <c r="BF815" s="206">
        <f>IF(N815="snížená",J815,0)</f>
        <v>0</v>
      </c>
      <c r="BG815" s="206">
        <f>IF(N815="zákl. přenesená",J815,0)</f>
        <v>0</v>
      </c>
      <c r="BH815" s="206">
        <f>IF(N815="sníž. přenesená",J815,0)</f>
        <v>0</v>
      </c>
      <c r="BI815" s="206">
        <f>IF(N815="nulová",J815,0)</f>
        <v>0</v>
      </c>
      <c r="BJ815" s="18" t="s">
        <v>84</v>
      </c>
      <c r="BK815" s="206">
        <f>ROUND(I815*H815,2)</f>
        <v>0</v>
      </c>
      <c r="BL815" s="18" t="s">
        <v>166</v>
      </c>
      <c r="BM815" s="205" t="s">
        <v>885</v>
      </c>
    </row>
    <row r="816" spans="1:65" s="2" customFormat="1" ht="39">
      <c r="A816" s="35"/>
      <c r="B816" s="36"/>
      <c r="C816" s="37"/>
      <c r="D816" s="207" t="s">
        <v>167</v>
      </c>
      <c r="E816" s="37"/>
      <c r="F816" s="208" t="s">
        <v>886</v>
      </c>
      <c r="G816" s="37"/>
      <c r="H816" s="37"/>
      <c r="I816" s="209"/>
      <c r="J816" s="37"/>
      <c r="K816" s="37"/>
      <c r="L816" s="40"/>
      <c r="M816" s="210"/>
      <c r="N816" s="211"/>
      <c r="O816" s="72"/>
      <c r="P816" s="72"/>
      <c r="Q816" s="72"/>
      <c r="R816" s="72"/>
      <c r="S816" s="72"/>
      <c r="T816" s="73"/>
      <c r="U816" s="35"/>
      <c r="V816" s="35"/>
      <c r="W816" s="35"/>
      <c r="X816" s="35"/>
      <c r="Y816" s="35"/>
      <c r="Z816" s="35"/>
      <c r="AA816" s="35"/>
      <c r="AB816" s="35"/>
      <c r="AC816" s="35"/>
      <c r="AD816" s="35"/>
      <c r="AE816" s="35"/>
      <c r="AT816" s="18" t="s">
        <v>167</v>
      </c>
      <c r="AU816" s="18" t="s">
        <v>86</v>
      </c>
    </row>
    <row r="817" spans="1:65" s="13" customFormat="1" ht="11.25">
      <c r="B817" s="212"/>
      <c r="C817" s="213"/>
      <c r="D817" s="207" t="s">
        <v>169</v>
      </c>
      <c r="E817" s="214" t="s">
        <v>1</v>
      </c>
      <c r="F817" s="215" t="s">
        <v>887</v>
      </c>
      <c r="G817" s="213"/>
      <c r="H817" s="214" t="s">
        <v>1</v>
      </c>
      <c r="I817" s="216"/>
      <c r="J817" s="213"/>
      <c r="K817" s="213"/>
      <c r="L817" s="217"/>
      <c r="M817" s="218"/>
      <c r="N817" s="219"/>
      <c r="O817" s="219"/>
      <c r="P817" s="219"/>
      <c r="Q817" s="219"/>
      <c r="R817" s="219"/>
      <c r="S817" s="219"/>
      <c r="T817" s="220"/>
      <c r="AT817" s="221" t="s">
        <v>169</v>
      </c>
      <c r="AU817" s="221" t="s">
        <v>86</v>
      </c>
      <c r="AV817" s="13" t="s">
        <v>84</v>
      </c>
      <c r="AW817" s="13" t="s">
        <v>33</v>
      </c>
      <c r="AX817" s="13" t="s">
        <v>76</v>
      </c>
      <c r="AY817" s="221" t="s">
        <v>160</v>
      </c>
    </row>
    <row r="818" spans="1:65" s="14" customFormat="1" ht="11.25">
      <c r="B818" s="222"/>
      <c r="C818" s="223"/>
      <c r="D818" s="207" t="s">
        <v>169</v>
      </c>
      <c r="E818" s="224" t="s">
        <v>1</v>
      </c>
      <c r="F818" s="225" t="s">
        <v>888</v>
      </c>
      <c r="G818" s="223"/>
      <c r="H818" s="226">
        <v>6.6749999999999998</v>
      </c>
      <c r="I818" s="227"/>
      <c r="J818" s="223"/>
      <c r="K818" s="223"/>
      <c r="L818" s="228"/>
      <c r="M818" s="229"/>
      <c r="N818" s="230"/>
      <c r="O818" s="230"/>
      <c r="P818" s="230"/>
      <c r="Q818" s="230"/>
      <c r="R818" s="230"/>
      <c r="S818" s="230"/>
      <c r="T818" s="231"/>
      <c r="AT818" s="232" t="s">
        <v>169</v>
      </c>
      <c r="AU818" s="232" t="s">
        <v>86</v>
      </c>
      <c r="AV818" s="14" t="s">
        <v>86</v>
      </c>
      <c r="AW818" s="14" t="s">
        <v>33</v>
      </c>
      <c r="AX818" s="14" t="s">
        <v>76</v>
      </c>
      <c r="AY818" s="232" t="s">
        <v>160</v>
      </c>
    </row>
    <row r="819" spans="1:65" s="14" customFormat="1" ht="11.25">
      <c r="B819" s="222"/>
      <c r="C819" s="223"/>
      <c r="D819" s="207" t="s">
        <v>169</v>
      </c>
      <c r="E819" s="224" t="s">
        <v>1</v>
      </c>
      <c r="F819" s="225" t="s">
        <v>889</v>
      </c>
      <c r="G819" s="223"/>
      <c r="H819" s="226">
        <v>6.11</v>
      </c>
      <c r="I819" s="227"/>
      <c r="J819" s="223"/>
      <c r="K819" s="223"/>
      <c r="L819" s="228"/>
      <c r="M819" s="229"/>
      <c r="N819" s="230"/>
      <c r="O819" s="230"/>
      <c r="P819" s="230"/>
      <c r="Q819" s="230"/>
      <c r="R819" s="230"/>
      <c r="S819" s="230"/>
      <c r="T819" s="231"/>
      <c r="AT819" s="232" t="s">
        <v>169</v>
      </c>
      <c r="AU819" s="232" t="s">
        <v>86</v>
      </c>
      <c r="AV819" s="14" t="s">
        <v>86</v>
      </c>
      <c r="AW819" s="14" t="s">
        <v>33</v>
      </c>
      <c r="AX819" s="14" t="s">
        <v>76</v>
      </c>
      <c r="AY819" s="232" t="s">
        <v>160</v>
      </c>
    </row>
    <row r="820" spans="1:65" s="14" customFormat="1" ht="11.25">
      <c r="B820" s="222"/>
      <c r="C820" s="223"/>
      <c r="D820" s="207" t="s">
        <v>169</v>
      </c>
      <c r="E820" s="224" t="s">
        <v>1</v>
      </c>
      <c r="F820" s="225" t="s">
        <v>890</v>
      </c>
      <c r="G820" s="223"/>
      <c r="H820" s="226">
        <v>7.5</v>
      </c>
      <c r="I820" s="227"/>
      <c r="J820" s="223"/>
      <c r="K820" s="223"/>
      <c r="L820" s="228"/>
      <c r="M820" s="229"/>
      <c r="N820" s="230"/>
      <c r="O820" s="230"/>
      <c r="P820" s="230"/>
      <c r="Q820" s="230"/>
      <c r="R820" s="230"/>
      <c r="S820" s="230"/>
      <c r="T820" s="231"/>
      <c r="AT820" s="232" t="s">
        <v>169</v>
      </c>
      <c r="AU820" s="232" t="s">
        <v>86</v>
      </c>
      <c r="AV820" s="14" t="s">
        <v>86</v>
      </c>
      <c r="AW820" s="14" t="s">
        <v>33</v>
      </c>
      <c r="AX820" s="14" t="s">
        <v>76</v>
      </c>
      <c r="AY820" s="232" t="s">
        <v>160</v>
      </c>
    </row>
    <row r="821" spans="1:65" s="14" customFormat="1" ht="11.25">
      <c r="B821" s="222"/>
      <c r="C821" s="223"/>
      <c r="D821" s="207" t="s">
        <v>169</v>
      </c>
      <c r="E821" s="224" t="s">
        <v>1</v>
      </c>
      <c r="F821" s="225" t="s">
        <v>891</v>
      </c>
      <c r="G821" s="223"/>
      <c r="H821" s="226">
        <v>15</v>
      </c>
      <c r="I821" s="227"/>
      <c r="J821" s="223"/>
      <c r="K821" s="223"/>
      <c r="L821" s="228"/>
      <c r="M821" s="229"/>
      <c r="N821" s="230"/>
      <c r="O821" s="230"/>
      <c r="P821" s="230"/>
      <c r="Q821" s="230"/>
      <c r="R821" s="230"/>
      <c r="S821" s="230"/>
      <c r="T821" s="231"/>
      <c r="AT821" s="232" t="s">
        <v>169</v>
      </c>
      <c r="AU821" s="232" t="s">
        <v>86</v>
      </c>
      <c r="AV821" s="14" t="s">
        <v>86</v>
      </c>
      <c r="AW821" s="14" t="s">
        <v>33</v>
      </c>
      <c r="AX821" s="14" t="s">
        <v>76</v>
      </c>
      <c r="AY821" s="232" t="s">
        <v>160</v>
      </c>
    </row>
    <row r="822" spans="1:65" s="14" customFormat="1" ht="11.25">
      <c r="B822" s="222"/>
      <c r="C822" s="223"/>
      <c r="D822" s="207" t="s">
        <v>169</v>
      </c>
      <c r="E822" s="224" t="s">
        <v>1</v>
      </c>
      <c r="F822" s="225" t="s">
        <v>892</v>
      </c>
      <c r="G822" s="223"/>
      <c r="H822" s="226">
        <v>4.6050000000000004</v>
      </c>
      <c r="I822" s="227"/>
      <c r="J822" s="223"/>
      <c r="K822" s="223"/>
      <c r="L822" s="228"/>
      <c r="M822" s="229"/>
      <c r="N822" s="230"/>
      <c r="O822" s="230"/>
      <c r="P822" s="230"/>
      <c r="Q822" s="230"/>
      <c r="R822" s="230"/>
      <c r="S822" s="230"/>
      <c r="T822" s="231"/>
      <c r="AT822" s="232" t="s">
        <v>169</v>
      </c>
      <c r="AU822" s="232" t="s">
        <v>86</v>
      </c>
      <c r="AV822" s="14" t="s">
        <v>86</v>
      </c>
      <c r="AW822" s="14" t="s">
        <v>33</v>
      </c>
      <c r="AX822" s="14" t="s">
        <v>76</v>
      </c>
      <c r="AY822" s="232" t="s">
        <v>160</v>
      </c>
    </row>
    <row r="823" spans="1:65" s="14" customFormat="1" ht="11.25">
      <c r="B823" s="222"/>
      <c r="C823" s="223"/>
      <c r="D823" s="207" t="s">
        <v>169</v>
      </c>
      <c r="E823" s="224" t="s">
        <v>1</v>
      </c>
      <c r="F823" s="225" t="s">
        <v>893</v>
      </c>
      <c r="G823" s="223"/>
      <c r="H823" s="226">
        <v>3.25</v>
      </c>
      <c r="I823" s="227"/>
      <c r="J823" s="223"/>
      <c r="K823" s="223"/>
      <c r="L823" s="228"/>
      <c r="M823" s="229"/>
      <c r="N823" s="230"/>
      <c r="O823" s="230"/>
      <c r="P823" s="230"/>
      <c r="Q823" s="230"/>
      <c r="R823" s="230"/>
      <c r="S823" s="230"/>
      <c r="T823" s="231"/>
      <c r="AT823" s="232" t="s">
        <v>169</v>
      </c>
      <c r="AU823" s="232" t="s">
        <v>86</v>
      </c>
      <c r="AV823" s="14" t="s">
        <v>86</v>
      </c>
      <c r="AW823" s="14" t="s">
        <v>33</v>
      </c>
      <c r="AX823" s="14" t="s">
        <v>76</v>
      </c>
      <c r="AY823" s="232" t="s">
        <v>160</v>
      </c>
    </row>
    <row r="824" spans="1:65" s="14" customFormat="1" ht="11.25">
      <c r="B824" s="222"/>
      <c r="C824" s="223"/>
      <c r="D824" s="207" t="s">
        <v>169</v>
      </c>
      <c r="E824" s="224" t="s">
        <v>1</v>
      </c>
      <c r="F824" s="225" t="s">
        <v>894</v>
      </c>
      <c r="G824" s="223"/>
      <c r="H824" s="226">
        <v>3.75</v>
      </c>
      <c r="I824" s="227"/>
      <c r="J824" s="223"/>
      <c r="K824" s="223"/>
      <c r="L824" s="228"/>
      <c r="M824" s="229"/>
      <c r="N824" s="230"/>
      <c r="O824" s="230"/>
      <c r="P824" s="230"/>
      <c r="Q824" s="230"/>
      <c r="R824" s="230"/>
      <c r="S824" s="230"/>
      <c r="T824" s="231"/>
      <c r="AT824" s="232" t="s">
        <v>169</v>
      </c>
      <c r="AU824" s="232" t="s">
        <v>86</v>
      </c>
      <c r="AV824" s="14" t="s">
        <v>86</v>
      </c>
      <c r="AW824" s="14" t="s">
        <v>33</v>
      </c>
      <c r="AX824" s="14" t="s">
        <v>76</v>
      </c>
      <c r="AY824" s="232" t="s">
        <v>160</v>
      </c>
    </row>
    <row r="825" spans="1:65" s="13" customFormat="1" ht="11.25">
      <c r="B825" s="212"/>
      <c r="C825" s="213"/>
      <c r="D825" s="207" t="s">
        <v>169</v>
      </c>
      <c r="E825" s="214" t="s">
        <v>1</v>
      </c>
      <c r="F825" s="215" t="s">
        <v>895</v>
      </c>
      <c r="G825" s="213"/>
      <c r="H825" s="214" t="s">
        <v>1</v>
      </c>
      <c r="I825" s="216"/>
      <c r="J825" s="213"/>
      <c r="K825" s="213"/>
      <c r="L825" s="217"/>
      <c r="M825" s="218"/>
      <c r="N825" s="219"/>
      <c r="O825" s="219"/>
      <c r="P825" s="219"/>
      <c r="Q825" s="219"/>
      <c r="R825" s="219"/>
      <c r="S825" s="219"/>
      <c r="T825" s="220"/>
      <c r="AT825" s="221" t="s">
        <v>169</v>
      </c>
      <c r="AU825" s="221" t="s">
        <v>86</v>
      </c>
      <c r="AV825" s="13" t="s">
        <v>84</v>
      </c>
      <c r="AW825" s="13" t="s">
        <v>33</v>
      </c>
      <c r="AX825" s="13" t="s">
        <v>76</v>
      </c>
      <c r="AY825" s="221" t="s">
        <v>160</v>
      </c>
    </row>
    <row r="826" spans="1:65" s="14" customFormat="1" ht="11.25">
      <c r="B826" s="222"/>
      <c r="C826" s="223"/>
      <c r="D826" s="207" t="s">
        <v>169</v>
      </c>
      <c r="E826" s="224" t="s">
        <v>1</v>
      </c>
      <c r="F826" s="225" t="s">
        <v>896</v>
      </c>
      <c r="G826" s="223"/>
      <c r="H826" s="226">
        <v>5.92</v>
      </c>
      <c r="I826" s="227"/>
      <c r="J826" s="223"/>
      <c r="K826" s="223"/>
      <c r="L826" s="228"/>
      <c r="M826" s="229"/>
      <c r="N826" s="230"/>
      <c r="O826" s="230"/>
      <c r="P826" s="230"/>
      <c r="Q826" s="230"/>
      <c r="R826" s="230"/>
      <c r="S826" s="230"/>
      <c r="T826" s="231"/>
      <c r="AT826" s="232" t="s">
        <v>169</v>
      </c>
      <c r="AU826" s="232" t="s">
        <v>86</v>
      </c>
      <c r="AV826" s="14" t="s">
        <v>86</v>
      </c>
      <c r="AW826" s="14" t="s">
        <v>33</v>
      </c>
      <c r="AX826" s="14" t="s">
        <v>76</v>
      </c>
      <c r="AY826" s="232" t="s">
        <v>160</v>
      </c>
    </row>
    <row r="827" spans="1:65" s="13" customFormat="1" ht="11.25">
      <c r="B827" s="212"/>
      <c r="C827" s="213"/>
      <c r="D827" s="207" t="s">
        <v>169</v>
      </c>
      <c r="E827" s="214" t="s">
        <v>1</v>
      </c>
      <c r="F827" s="215" t="s">
        <v>897</v>
      </c>
      <c r="G827" s="213"/>
      <c r="H827" s="214" t="s">
        <v>1</v>
      </c>
      <c r="I827" s="216"/>
      <c r="J827" s="213"/>
      <c r="K827" s="213"/>
      <c r="L827" s="217"/>
      <c r="M827" s="218"/>
      <c r="N827" s="219"/>
      <c r="O827" s="219"/>
      <c r="P827" s="219"/>
      <c r="Q827" s="219"/>
      <c r="R827" s="219"/>
      <c r="S827" s="219"/>
      <c r="T827" s="220"/>
      <c r="AT827" s="221" t="s">
        <v>169</v>
      </c>
      <c r="AU827" s="221" t="s">
        <v>86</v>
      </c>
      <c r="AV827" s="13" t="s">
        <v>84</v>
      </c>
      <c r="AW827" s="13" t="s">
        <v>33</v>
      </c>
      <c r="AX827" s="13" t="s">
        <v>76</v>
      </c>
      <c r="AY827" s="221" t="s">
        <v>160</v>
      </c>
    </row>
    <row r="828" spans="1:65" s="14" customFormat="1" ht="11.25">
      <c r="B828" s="222"/>
      <c r="C828" s="223"/>
      <c r="D828" s="207" t="s">
        <v>169</v>
      </c>
      <c r="E828" s="224" t="s">
        <v>1</v>
      </c>
      <c r="F828" s="225" t="s">
        <v>898</v>
      </c>
      <c r="G828" s="223"/>
      <c r="H828" s="226">
        <v>7.64</v>
      </c>
      <c r="I828" s="227"/>
      <c r="J828" s="223"/>
      <c r="K828" s="223"/>
      <c r="L828" s="228"/>
      <c r="M828" s="229"/>
      <c r="N828" s="230"/>
      <c r="O828" s="230"/>
      <c r="P828" s="230"/>
      <c r="Q828" s="230"/>
      <c r="R828" s="230"/>
      <c r="S828" s="230"/>
      <c r="T828" s="231"/>
      <c r="AT828" s="232" t="s">
        <v>169</v>
      </c>
      <c r="AU828" s="232" t="s">
        <v>86</v>
      </c>
      <c r="AV828" s="14" t="s">
        <v>86</v>
      </c>
      <c r="AW828" s="14" t="s">
        <v>33</v>
      </c>
      <c r="AX828" s="14" t="s">
        <v>76</v>
      </c>
      <c r="AY828" s="232" t="s">
        <v>160</v>
      </c>
    </row>
    <row r="829" spans="1:65" s="15" customFormat="1" ht="11.25">
      <c r="B829" s="233"/>
      <c r="C829" s="234"/>
      <c r="D829" s="207" t="s">
        <v>169</v>
      </c>
      <c r="E829" s="235" t="s">
        <v>1</v>
      </c>
      <c r="F829" s="236" t="s">
        <v>172</v>
      </c>
      <c r="G829" s="234"/>
      <c r="H829" s="237">
        <v>60.45</v>
      </c>
      <c r="I829" s="238"/>
      <c r="J829" s="234"/>
      <c r="K829" s="234"/>
      <c r="L829" s="239"/>
      <c r="M829" s="240"/>
      <c r="N829" s="241"/>
      <c r="O829" s="241"/>
      <c r="P829" s="241"/>
      <c r="Q829" s="241"/>
      <c r="R829" s="241"/>
      <c r="S829" s="241"/>
      <c r="T829" s="242"/>
      <c r="AT829" s="243" t="s">
        <v>169</v>
      </c>
      <c r="AU829" s="243" t="s">
        <v>86</v>
      </c>
      <c r="AV829" s="15" t="s">
        <v>166</v>
      </c>
      <c r="AW829" s="15" t="s">
        <v>33</v>
      </c>
      <c r="AX829" s="15" t="s">
        <v>84</v>
      </c>
      <c r="AY829" s="243" t="s">
        <v>160</v>
      </c>
    </row>
    <row r="830" spans="1:65" s="2" customFormat="1" ht="24.2" customHeight="1">
      <c r="A830" s="35"/>
      <c r="B830" s="36"/>
      <c r="C830" s="244" t="s">
        <v>899</v>
      </c>
      <c r="D830" s="244" t="s">
        <v>245</v>
      </c>
      <c r="E830" s="245" t="s">
        <v>900</v>
      </c>
      <c r="F830" s="246" t="s">
        <v>901</v>
      </c>
      <c r="G830" s="247" t="s">
        <v>181</v>
      </c>
      <c r="H830" s="248">
        <v>63.472999999999999</v>
      </c>
      <c r="I830" s="249"/>
      <c r="J830" s="250">
        <f>ROUND(I830*H830,2)</f>
        <v>0</v>
      </c>
      <c r="K830" s="251"/>
      <c r="L830" s="252"/>
      <c r="M830" s="253" t="s">
        <v>1</v>
      </c>
      <c r="N830" s="254" t="s">
        <v>41</v>
      </c>
      <c r="O830" s="72"/>
      <c r="P830" s="203">
        <f>O830*H830</f>
        <v>0</v>
      </c>
      <c r="Q830" s="203">
        <v>0</v>
      </c>
      <c r="R830" s="203">
        <f>Q830*H830</f>
        <v>0</v>
      </c>
      <c r="S830" s="203">
        <v>0</v>
      </c>
      <c r="T830" s="204">
        <f>S830*H830</f>
        <v>0</v>
      </c>
      <c r="U830" s="35"/>
      <c r="V830" s="35"/>
      <c r="W830" s="35"/>
      <c r="X830" s="35"/>
      <c r="Y830" s="35"/>
      <c r="Z830" s="35"/>
      <c r="AA830" s="35"/>
      <c r="AB830" s="35"/>
      <c r="AC830" s="35"/>
      <c r="AD830" s="35"/>
      <c r="AE830" s="35"/>
      <c r="AR830" s="205" t="s">
        <v>187</v>
      </c>
      <c r="AT830" s="205" t="s">
        <v>245</v>
      </c>
      <c r="AU830" s="205" t="s">
        <v>86</v>
      </c>
      <c r="AY830" s="18" t="s">
        <v>160</v>
      </c>
      <c r="BE830" s="206">
        <f>IF(N830="základní",J830,0)</f>
        <v>0</v>
      </c>
      <c r="BF830" s="206">
        <f>IF(N830="snížená",J830,0)</f>
        <v>0</v>
      </c>
      <c r="BG830" s="206">
        <f>IF(N830="zákl. přenesená",J830,0)</f>
        <v>0</v>
      </c>
      <c r="BH830" s="206">
        <f>IF(N830="sníž. přenesená",J830,0)</f>
        <v>0</v>
      </c>
      <c r="BI830" s="206">
        <f>IF(N830="nulová",J830,0)</f>
        <v>0</v>
      </c>
      <c r="BJ830" s="18" t="s">
        <v>84</v>
      </c>
      <c r="BK830" s="206">
        <f>ROUND(I830*H830,2)</f>
        <v>0</v>
      </c>
      <c r="BL830" s="18" t="s">
        <v>166</v>
      </c>
      <c r="BM830" s="205" t="s">
        <v>902</v>
      </c>
    </row>
    <row r="831" spans="1:65" s="2" customFormat="1" ht="11.25">
      <c r="A831" s="35"/>
      <c r="B831" s="36"/>
      <c r="C831" s="37"/>
      <c r="D831" s="207" t="s">
        <v>167</v>
      </c>
      <c r="E831" s="37"/>
      <c r="F831" s="208" t="s">
        <v>901</v>
      </c>
      <c r="G831" s="37"/>
      <c r="H831" s="37"/>
      <c r="I831" s="209"/>
      <c r="J831" s="37"/>
      <c r="K831" s="37"/>
      <c r="L831" s="40"/>
      <c r="M831" s="210"/>
      <c r="N831" s="211"/>
      <c r="O831" s="72"/>
      <c r="P831" s="72"/>
      <c r="Q831" s="72"/>
      <c r="R831" s="72"/>
      <c r="S831" s="72"/>
      <c r="T831" s="73"/>
      <c r="U831" s="35"/>
      <c r="V831" s="35"/>
      <c r="W831" s="35"/>
      <c r="X831" s="35"/>
      <c r="Y831" s="35"/>
      <c r="Z831" s="35"/>
      <c r="AA831" s="35"/>
      <c r="AB831" s="35"/>
      <c r="AC831" s="35"/>
      <c r="AD831" s="35"/>
      <c r="AE831" s="35"/>
      <c r="AT831" s="18" t="s">
        <v>167</v>
      </c>
      <c r="AU831" s="18" t="s">
        <v>86</v>
      </c>
    </row>
    <row r="832" spans="1:65" s="14" customFormat="1" ht="11.25">
      <c r="B832" s="222"/>
      <c r="C832" s="223"/>
      <c r="D832" s="207" t="s">
        <v>169</v>
      </c>
      <c r="E832" s="224" t="s">
        <v>1</v>
      </c>
      <c r="F832" s="225" t="s">
        <v>903</v>
      </c>
      <c r="G832" s="223"/>
      <c r="H832" s="226">
        <v>63.472999999999999</v>
      </c>
      <c r="I832" s="227"/>
      <c r="J832" s="223"/>
      <c r="K832" s="223"/>
      <c r="L832" s="228"/>
      <c r="M832" s="229"/>
      <c r="N832" s="230"/>
      <c r="O832" s="230"/>
      <c r="P832" s="230"/>
      <c r="Q832" s="230"/>
      <c r="R832" s="230"/>
      <c r="S832" s="230"/>
      <c r="T832" s="231"/>
      <c r="AT832" s="232" t="s">
        <v>169</v>
      </c>
      <c r="AU832" s="232" t="s">
        <v>86</v>
      </c>
      <c r="AV832" s="14" t="s">
        <v>86</v>
      </c>
      <c r="AW832" s="14" t="s">
        <v>33</v>
      </c>
      <c r="AX832" s="14" t="s">
        <v>76</v>
      </c>
      <c r="AY832" s="232" t="s">
        <v>160</v>
      </c>
    </row>
    <row r="833" spans="1:65" s="15" customFormat="1" ht="11.25">
      <c r="B833" s="233"/>
      <c r="C833" s="234"/>
      <c r="D833" s="207" t="s">
        <v>169</v>
      </c>
      <c r="E833" s="235" t="s">
        <v>1</v>
      </c>
      <c r="F833" s="236" t="s">
        <v>172</v>
      </c>
      <c r="G833" s="234"/>
      <c r="H833" s="237">
        <v>63.472999999999999</v>
      </c>
      <c r="I833" s="238"/>
      <c r="J833" s="234"/>
      <c r="K833" s="234"/>
      <c r="L833" s="239"/>
      <c r="M833" s="240"/>
      <c r="N833" s="241"/>
      <c r="O833" s="241"/>
      <c r="P833" s="241"/>
      <c r="Q833" s="241"/>
      <c r="R833" s="241"/>
      <c r="S833" s="241"/>
      <c r="T833" s="242"/>
      <c r="AT833" s="243" t="s">
        <v>169</v>
      </c>
      <c r="AU833" s="243" t="s">
        <v>86</v>
      </c>
      <c r="AV833" s="15" t="s">
        <v>166</v>
      </c>
      <c r="AW833" s="15" t="s">
        <v>33</v>
      </c>
      <c r="AX833" s="15" t="s">
        <v>84</v>
      </c>
      <c r="AY833" s="243" t="s">
        <v>160</v>
      </c>
    </row>
    <row r="834" spans="1:65" s="2" customFormat="1" ht="24.2" customHeight="1">
      <c r="A834" s="35"/>
      <c r="B834" s="36"/>
      <c r="C834" s="193" t="s">
        <v>548</v>
      </c>
      <c r="D834" s="193" t="s">
        <v>162</v>
      </c>
      <c r="E834" s="194" t="s">
        <v>904</v>
      </c>
      <c r="F834" s="195" t="s">
        <v>905</v>
      </c>
      <c r="G834" s="196" t="s">
        <v>312</v>
      </c>
      <c r="H834" s="197">
        <v>1</v>
      </c>
      <c r="I834" s="198"/>
      <c r="J834" s="199">
        <f>ROUND(I834*H834,2)</f>
        <v>0</v>
      </c>
      <c r="K834" s="200"/>
      <c r="L834" s="40"/>
      <c r="M834" s="201" t="s">
        <v>1</v>
      </c>
      <c r="N834" s="202" t="s">
        <v>41</v>
      </c>
      <c r="O834" s="72"/>
      <c r="P834" s="203">
        <f>O834*H834</f>
        <v>0</v>
      </c>
      <c r="Q834" s="203">
        <v>0</v>
      </c>
      <c r="R834" s="203">
        <f>Q834*H834</f>
        <v>0</v>
      </c>
      <c r="S834" s="203">
        <v>0</v>
      </c>
      <c r="T834" s="204">
        <f>S834*H834</f>
        <v>0</v>
      </c>
      <c r="U834" s="35"/>
      <c r="V834" s="35"/>
      <c r="W834" s="35"/>
      <c r="X834" s="35"/>
      <c r="Y834" s="35"/>
      <c r="Z834" s="35"/>
      <c r="AA834" s="35"/>
      <c r="AB834" s="35"/>
      <c r="AC834" s="35"/>
      <c r="AD834" s="35"/>
      <c r="AE834" s="35"/>
      <c r="AR834" s="205" t="s">
        <v>166</v>
      </c>
      <c r="AT834" s="205" t="s">
        <v>162</v>
      </c>
      <c r="AU834" s="205" t="s">
        <v>86</v>
      </c>
      <c r="AY834" s="18" t="s">
        <v>160</v>
      </c>
      <c r="BE834" s="206">
        <f>IF(N834="základní",J834,0)</f>
        <v>0</v>
      </c>
      <c r="BF834" s="206">
        <f>IF(N834="snížená",J834,0)</f>
        <v>0</v>
      </c>
      <c r="BG834" s="206">
        <f>IF(N834="zákl. přenesená",J834,0)</f>
        <v>0</v>
      </c>
      <c r="BH834" s="206">
        <f>IF(N834="sníž. přenesená",J834,0)</f>
        <v>0</v>
      </c>
      <c r="BI834" s="206">
        <f>IF(N834="nulová",J834,0)</f>
        <v>0</v>
      </c>
      <c r="BJ834" s="18" t="s">
        <v>84</v>
      </c>
      <c r="BK834" s="206">
        <f>ROUND(I834*H834,2)</f>
        <v>0</v>
      </c>
      <c r="BL834" s="18" t="s">
        <v>166</v>
      </c>
      <c r="BM834" s="205" t="s">
        <v>906</v>
      </c>
    </row>
    <row r="835" spans="1:65" s="2" customFormat="1" ht="29.25">
      <c r="A835" s="35"/>
      <c r="B835" s="36"/>
      <c r="C835" s="37"/>
      <c r="D835" s="207" t="s">
        <v>167</v>
      </c>
      <c r="E835" s="37"/>
      <c r="F835" s="208" t="s">
        <v>907</v>
      </c>
      <c r="G835" s="37"/>
      <c r="H835" s="37"/>
      <c r="I835" s="209"/>
      <c r="J835" s="37"/>
      <c r="K835" s="37"/>
      <c r="L835" s="40"/>
      <c r="M835" s="210"/>
      <c r="N835" s="211"/>
      <c r="O835" s="72"/>
      <c r="P835" s="72"/>
      <c r="Q835" s="72"/>
      <c r="R835" s="72"/>
      <c r="S835" s="72"/>
      <c r="T835" s="73"/>
      <c r="U835" s="35"/>
      <c r="V835" s="35"/>
      <c r="W835" s="35"/>
      <c r="X835" s="35"/>
      <c r="Y835" s="35"/>
      <c r="Z835" s="35"/>
      <c r="AA835" s="35"/>
      <c r="AB835" s="35"/>
      <c r="AC835" s="35"/>
      <c r="AD835" s="35"/>
      <c r="AE835" s="35"/>
      <c r="AT835" s="18" t="s">
        <v>167</v>
      </c>
      <c r="AU835" s="18" t="s">
        <v>86</v>
      </c>
    </row>
    <row r="836" spans="1:65" s="13" customFormat="1" ht="11.25">
      <c r="B836" s="212"/>
      <c r="C836" s="213"/>
      <c r="D836" s="207" t="s">
        <v>169</v>
      </c>
      <c r="E836" s="214" t="s">
        <v>1</v>
      </c>
      <c r="F836" s="215" t="s">
        <v>908</v>
      </c>
      <c r="G836" s="213"/>
      <c r="H836" s="214" t="s">
        <v>1</v>
      </c>
      <c r="I836" s="216"/>
      <c r="J836" s="213"/>
      <c r="K836" s="213"/>
      <c r="L836" s="217"/>
      <c r="M836" s="218"/>
      <c r="N836" s="219"/>
      <c r="O836" s="219"/>
      <c r="P836" s="219"/>
      <c r="Q836" s="219"/>
      <c r="R836" s="219"/>
      <c r="S836" s="219"/>
      <c r="T836" s="220"/>
      <c r="AT836" s="221" t="s">
        <v>169</v>
      </c>
      <c r="AU836" s="221" t="s">
        <v>86</v>
      </c>
      <c r="AV836" s="13" t="s">
        <v>84</v>
      </c>
      <c r="AW836" s="13" t="s">
        <v>33</v>
      </c>
      <c r="AX836" s="13" t="s">
        <v>76</v>
      </c>
      <c r="AY836" s="221" t="s">
        <v>160</v>
      </c>
    </row>
    <row r="837" spans="1:65" s="14" customFormat="1" ht="11.25">
      <c r="B837" s="222"/>
      <c r="C837" s="223"/>
      <c r="D837" s="207" t="s">
        <v>169</v>
      </c>
      <c r="E837" s="224" t="s">
        <v>1</v>
      </c>
      <c r="F837" s="225" t="s">
        <v>84</v>
      </c>
      <c r="G837" s="223"/>
      <c r="H837" s="226">
        <v>1</v>
      </c>
      <c r="I837" s="227"/>
      <c r="J837" s="223"/>
      <c r="K837" s="223"/>
      <c r="L837" s="228"/>
      <c r="M837" s="229"/>
      <c r="N837" s="230"/>
      <c r="O837" s="230"/>
      <c r="P837" s="230"/>
      <c r="Q837" s="230"/>
      <c r="R837" s="230"/>
      <c r="S837" s="230"/>
      <c r="T837" s="231"/>
      <c r="AT837" s="232" t="s">
        <v>169</v>
      </c>
      <c r="AU837" s="232" t="s">
        <v>86</v>
      </c>
      <c r="AV837" s="14" t="s">
        <v>86</v>
      </c>
      <c r="AW837" s="14" t="s">
        <v>33</v>
      </c>
      <c r="AX837" s="14" t="s">
        <v>76</v>
      </c>
      <c r="AY837" s="232" t="s">
        <v>160</v>
      </c>
    </row>
    <row r="838" spans="1:65" s="15" customFormat="1" ht="11.25">
      <c r="B838" s="233"/>
      <c r="C838" s="234"/>
      <c r="D838" s="207" t="s">
        <v>169</v>
      </c>
      <c r="E838" s="235" t="s">
        <v>1</v>
      </c>
      <c r="F838" s="236" t="s">
        <v>172</v>
      </c>
      <c r="G838" s="234"/>
      <c r="H838" s="237">
        <v>1</v>
      </c>
      <c r="I838" s="238"/>
      <c r="J838" s="234"/>
      <c r="K838" s="234"/>
      <c r="L838" s="239"/>
      <c r="M838" s="240"/>
      <c r="N838" s="241"/>
      <c r="O838" s="241"/>
      <c r="P838" s="241"/>
      <c r="Q838" s="241"/>
      <c r="R838" s="241"/>
      <c r="S838" s="241"/>
      <c r="T838" s="242"/>
      <c r="AT838" s="243" t="s">
        <v>169</v>
      </c>
      <c r="AU838" s="243" t="s">
        <v>86</v>
      </c>
      <c r="AV838" s="15" t="s">
        <v>166</v>
      </c>
      <c r="AW838" s="15" t="s">
        <v>33</v>
      </c>
      <c r="AX838" s="15" t="s">
        <v>84</v>
      </c>
      <c r="AY838" s="243" t="s">
        <v>160</v>
      </c>
    </row>
    <row r="839" spans="1:65" s="2" customFormat="1" ht="24.2" customHeight="1">
      <c r="A839" s="35"/>
      <c r="B839" s="36"/>
      <c r="C839" s="193" t="s">
        <v>909</v>
      </c>
      <c r="D839" s="193" t="s">
        <v>162</v>
      </c>
      <c r="E839" s="194" t="s">
        <v>910</v>
      </c>
      <c r="F839" s="195" t="s">
        <v>911</v>
      </c>
      <c r="G839" s="196" t="s">
        <v>165</v>
      </c>
      <c r="H839" s="197">
        <v>243.58</v>
      </c>
      <c r="I839" s="198"/>
      <c r="J839" s="199">
        <f>ROUND(I839*H839,2)</f>
        <v>0</v>
      </c>
      <c r="K839" s="200"/>
      <c r="L839" s="40"/>
      <c r="M839" s="201" t="s">
        <v>1</v>
      </c>
      <c r="N839" s="202" t="s">
        <v>41</v>
      </c>
      <c r="O839" s="72"/>
      <c r="P839" s="203">
        <f>O839*H839</f>
        <v>0</v>
      </c>
      <c r="Q839" s="203">
        <v>0</v>
      </c>
      <c r="R839" s="203">
        <f>Q839*H839</f>
        <v>0</v>
      </c>
      <c r="S839" s="203">
        <v>0</v>
      </c>
      <c r="T839" s="204">
        <f>S839*H839</f>
        <v>0</v>
      </c>
      <c r="U839" s="35"/>
      <c r="V839" s="35"/>
      <c r="W839" s="35"/>
      <c r="X839" s="35"/>
      <c r="Y839" s="35"/>
      <c r="Z839" s="35"/>
      <c r="AA839" s="35"/>
      <c r="AB839" s="35"/>
      <c r="AC839" s="35"/>
      <c r="AD839" s="35"/>
      <c r="AE839" s="35"/>
      <c r="AR839" s="205" t="s">
        <v>166</v>
      </c>
      <c r="AT839" s="205" t="s">
        <v>162</v>
      </c>
      <c r="AU839" s="205" t="s">
        <v>86</v>
      </c>
      <c r="AY839" s="18" t="s">
        <v>160</v>
      </c>
      <c r="BE839" s="206">
        <f>IF(N839="základní",J839,0)</f>
        <v>0</v>
      </c>
      <c r="BF839" s="206">
        <f>IF(N839="snížená",J839,0)</f>
        <v>0</v>
      </c>
      <c r="BG839" s="206">
        <f>IF(N839="zákl. přenesená",J839,0)</f>
        <v>0</v>
      </c>
      <c r="BH839" s="206">
        <f>IF(N839="sníž. přenesená",J839,0)</f>
        <v>0</v>
      </c>
      <c r="BI839" s="206">
        <f>IF(N839="nulová",J839,0)</f>
        <v>0</v>
      </c>
      <c r="BJ839" s="18" t="s">
        <v>84</v>
      </c>
      <c r="BK839" s="206">
        <f>ROUND(I839*H839,2)</f>
        <v>0</v>
      </c>
      <c r="BL839" s="18" t="s">
        <v>166</v>
      </c>
      <c r="BM839" s="205" t="s">
        <v>912</v>
      </c>
    </row>
    <row r="840" spans="1:65" s="2" customFormat="1" ht="19.5">
      <c r="A840" s="35"/>
      <c r="B840" s="36"/>
      <c r="C840" s="37"/>
      <c r="D840" s="207" t="s">
        <v>167</v>
      </c>
      <c r="E840" s="37"/>
      <c r="F840" s="208" t="s">
        <v>913</v>
      </c>
      <c r="G840" s="37"/>
      <c r="H840" s="37"/>
      <c r="I840" s="209"/>
      <c r="J840" s="37"/>
      <c r="K840" s="37"/>
      <c r="L840" s="40"/>
      <c r="M840" s="210"/>
      <c r="N840" s="211"/>
      <c r="O840" s="72"/>
      <c r="P840" s="72"/>
      <c r="Q840" s="72"/>
      <c r="R840" s="72"/>
      <c r="S840" s="72"/>
      <c r="T840" s="73"/>
      <c r="U840" s="35"/>
      <c r="V840" s="35"/>
      <c r="W840" s="35"/>
      <c r="X840" s="35"/>
      <c r="Y840" s="35"/>
      <c r="Z840" s="35"/>
      <c r="AA840" s="35"/>
      <c r="AB840" s="35"/>
      <c r="AC840" s="35"/>
      <c r="AD840" s="35"/>
      <c r="AE840" s="35"/>
      <c r="AT840" s="18" t="s">
        <v>167</v>
      </c>
      <c r="AU840" s="18" t="s">
        <v>86</v>
      </c>
    </row>
    <row r="841" spans="1:65" s="13" customFormat="1" ht="11.25">
      <c r="B841" s="212"/>
      <c r="C841" s="213"/>
      <c r="D841" s="207" t="s">
        <v>169</v>
      </c>
      <c r="E841" s="214" t="s">
        <v>1</v>
      </c>
      <c r="F841" s="215" t="s">
        <v>914</v>
      </c>
      <c r="G841" s="213"/>
      <c r="H841" s="214" t="s">
        <v>1</v>
      </c>
      <c r="I841" s="216"/>
      <c r="J841" s="213"/>
      <c r="K841" s="213"/>
      <c r="L841" s="217"/>
      <c r="M841" s="218"/>
      <c r="N841" s="219"/>
      <c r="O841" s="219"/>
      <c r="P841" s="219"/>
      <c r="Q841" s="219"/>
      <c r="R841" s="219"/>
      <c r="S841" s="219"/>
      <c r="T841" s="220"/>
      <c r="AT841" s="221" t="s">
        <v>169</v>
      </c>
      <c r="AU841" s="221" t="s">
        <v>86</v>
      </c>
      <c r="AV841" s="13" t="s">
        <v>84</v>
      </c>
      <c r="AW841" s="13" t="s">
        <v>33</v>
      </c>
      <c r="AX841" s="13" t="s">
        <v>76</v>
      </c>
      <c r="AY841" s="221" t="s">
        <v>160</v>
      </c>
    </row>
    <row r="842" spans="1:65" s="14" customFormat="1" ht="11.25">
      <c r="B842" s="222"/>
      <c r="C842" s="223"/>
      <c r="D842" s="207" t="s">
        <v>169</v>
      </c>
      <c r="E842" s="224" t="s">
        <v>1</v>
      </c>
      <c r="F842" s="225" t="s">
        <v>915</v>
      </c>
      <c r="G842" s="223"/>
      <c r="H842" s="226">
        <v>91.68</v>
      </c>
      <c r="I842" s="227"/>
      <c r="J842" s="223"/>
      <c r="K842" s="223"/>
      <c r="L842" s="228"/>
      <c r="M842" s="229"/>
      <c r="N842" s="230"/>
      <c r="O842" s="230"/>
      <c r="P842" s="230"/>
      <c r="Q842" s="230"/>
      <c r="R842" s="230"/>
      <c r="S842" s="230"/>
      <c r="T842" s="231"/>
      <c r="AT842" s="232" t="s">
        <v>169</v>
      </c>
      <c r="AU842" s="232" t="s">
        <v>86</v>
      </c>
      <c r="AV842" s="14" t="s">
        <v>86</v>
      </c>
      <c r="AW842" s="14" t="s">
        <v>33</v>
      </c>
      <c r="AX842" s="14" t="s">
        <v>76</v>
      </c>
      <c r="AY842" s="232" t="s">
        <v>160</v>
      </c>
    </row>
    <row r="843" spans="1:65" s="13" customFormat="1" ht="11.25">
      <c r="B843" s="212"/>
      <c r="C843" s="213"/>
      <c r="D843" s="207" t="s">
        <v>169</v>
      </c>
      <c r="E843" s="214" t="s">
        <v>1</v>
      </c>
      <c r="F843" s="215" t="s">
        <v>859</v>
      </c>
      <c r="G843" s="213"/>
      <c r="H843" s="214" t="s">
        <v>1</v>
      </c>
      <c r="I843" s="216"/>
      <c r="J843" s="213"/>
      <c r="K843" s="213"/>
      <c r="L843" s="217"/>
      <c r="M843" s="218"/>
      <c r="N843" s="219"/>
      <c r="O843" s="219"/>
      <c r="P843" s="219"/>
      <c r="Q843" s="219"/>
      <c r="R843" s="219"/>
      <c r="S843" s="219"/>
      <c r="T843" s="220"/>
      <c r="AT843" s="221" t="s">
        <v>169</v>
      </c>
      <c r="AU843" s="221" t="s">
        <v>86</v>
      </c>
      <c r="AV843" s="13" t="s">
        <v>84</v>
      </c>
      <c r="AW843" s="13" t="s">
        <v>33</v>
      </c>
      <c r="AX843" s="13" t="s">
        <v>76</v>
      </c>
      <c r="AY843" s="221" t="s">
        <v>160</v>
      </c>
    </row>
    <row r="844" spans="1:65" s="14" customFormat="1" ht="11.25">
      <c r="B844" s="222"/>
      <c r="C844" s="223"/>
      <c r="D844" s="207" t="s">
        <v>169</v>
      </c>
      <c r="E844" s="224" t="s">
        <v>1</v>
      </c>
      <c r="F844" s="225" t="s">
        <v>916</v>
      </c>
      <c r="G844" s="223"/>
      <c r="H844" s="226">
        <v>151.9</v>
      </c>
      <c r="I844" s="227"/>
      <c r="J844" s="223"/>
      <c r="K844" s="223"/>
      <c r="L844" s="228"/>
      <c r="M844" s="229"/>
      <c r="N844" s="230"/>
      <c r="O844" s="230"/>
      <c r="P844" s="230"/>
      <c r="Q844" s="230"/>
      <c r="R844" s="230"/>
      <c r="S844" s="230"/>
      <c r="T844" s="231"/>
      <c r="AT844" s="232" t="s">
        <v>169</v>
      </c>
      <c r="AU844" s="232" t="s">
        <v>86</v>
      </c>
      <c r="AV844" s="14" t="s">
        <v>86</v>
      </c>
      <c r="AW844" s="14" t="s">
        <v>33</v>
      </c>
      <c r="AX844" s="14" t="s">
        <v>76</v>
      </c>
      <c r="AY844" s="232" t="s">
        <v>160</v>
      </c>
    </row>
    <row r="845" spans="1:65" s="15" customFormat="1" ht="11.25">
      <c r="B845" s="233"/>
      <c r="C845" s="234"/>
      <c r="D845" s="207" t="s">
        <v>169</v>
      </c>
      <c r="E845" s="235" t="s">
        <v>1</v>
      </c>
      <c r="F845" s="236" t="s">
        <v>172</v>
      </c>
      <c r="G845" s="234"/>
      <c r="H845" s="237">
        <v>243.58</v>
      </c>
      <c r="I845" s="238"/>
      <c r="J845" s="234"/>
      <c r="K845" s="234"/>
      <c r="L845" s="239"/>
      <c r="M845" s="240"/>
      <c r="N845" s="241"/>
      <c r="O845" s="241"/>
      <c r="P845" s="241"/>
      <c r="Q845" s="241"/>
      <c r="R845" s="241"/>
      <c r="S845" s="241"/>
      <c r="T845" s="242"/>
      <c r="AT845" s="243" t="s">
        <v>169</v>
      </c>
      <c r="AU845" s="243" t="s">
        <v>86</v>
      </c>
      <c r="AV845" s="15" t="s">
        <v>166</v>
      </c>
      <c r="AW845" s="15" t="s">
        <v>33</v>
      </c>
      <c r="AX845" s="15" t="s">
        <v>84</v>
      </c>
      <c r="AY845" s="243" t="s">
        <v>160</v>
      </c>
    </row>
    <row r="846" spans="1:65" s="2" customFormat="1" ht="44.25" customHeight="1">
      <c r="A846" s="35"/>
      <c r="B846" s="36"/>
      <c r="C846" s="193" t="s">
        <v>564</v>
      </c>
      <c r="D846" s="193" t="s">
        <v>162</v>
      </c>
      <c r="E846" s="194" t="s">
        <v>917</v>
      </c>
      <c r="F846" s="195" t="s">
        <v>918</v>
      </c>
      <c r="G846" s="196" t="s">
        <v>165</v>
      </c>
      <c r="H846" s="197">
        <v>50.74</v>
      </c>
      <c r="I846" s="198"/>
      <c r="J846" s="199">
        <f>ROUND(I846*H846,2)</f>
        <v>0</v>
      </c>
      <c r="K846" s="200"/>
      <c r="L846" s="40"/>
      <c r="M846" s="201" t="s">
        <v>1</v>
      </c>
      <c r="N846" s="202" t="s">
        <v>41</v>
      </c>
      <c r="O846" s="72"/>
      <c r="P846" s="203">
        <f>O846*H846</f>
        <v>0</v>
      </c>
      <c r="Q846" s="203">
        <v>0</v>
      </c>
      <c r="R846" s="203">
        <f>Q846*H846</f>
        <v>0</v>
      </c>
      <c r="S846" s="203">
        <v>0</v>
      </c>
      <c r="T846" s="204">
        <f>S846*H846</f>
        <v>0</v>
      </c>
      <c r="U846" s="35"/>
      <c r="V846" s="35"/>
      <c r="W846" s="35"/>
      <c r="X846" s="35"/>
      <c r="Y846" s="35"/>
      <c r="Z846" s="35"/>
      <c r="AA846" s="35"/>
      <c r="AB846" s="35"/>
      <c r="AC846" s="35"/>
      <c r="AD846" s="35"/>
      <c r="AE846" s="35"/>
      <c r="AR846" s="205" t="s">
        <v>166</v>
      </c>
      <c r="AT846" s="205" t="s">
        <v>162</v>
      </c>
      <c r="AU846" s="205" t="s">
        <v>86</v>
      </c>
      <c r="AY846" s="18" t="s">
        <v>160</v>
      </c>
      <c r="BE846" s="206">
        <f>IF(N846="základní",J846,0)</f>
        <v>0</v>
      </c>
      <c r="BF846" s="206">
        <f>IF(N846="snížená",J846,0)</f>
        <v>0</v>
      </c>
      <c r="BG846" s="206">
        <f>IF(N846="zákl. přenesená",J846,0)</f>
        <v>0</v>
      </c>
      <c r="BH846" s="206">
        <f>IF(N846="sníž. přenesená",J846,0)</f>
        <v>0</v>
      </c>
      <c r="BI846" s="206">
        <f>IF(N846="nulová",J846,0)</f>
        <v>0</v>
      </c>
      <c r="BJ846" s="18" t="s">
        <v>84</v>
      </c>
      <c r="BK846" s="206">
        <f>ROUND(I846*H846,2)</f>
        <v>0</v>
      </c>
      <c r="BL846" s="18" t="s">
        <v>166</v>
      </c>
      <c r="BM846" s="205" t="s">
        <v>919</v>
      </c>
    </row>
    <row r="847" spans="1:65" s="2" customFormat="1" ht="39">
      <c r="A847" s="35"/>
      <c r="B847" s="36"/>
      <c r="C847" s="37"/>
      <c r="D847" s="207" t="s">
        <v>167</v>
      </c>
      <c r="E847" s="37"/>
      <c r="F847" s="208" t="s">
        <v>920</v>
      </c>
      <c r="G847" s="37"/>
      <c r="H847" s="37"/>
      <c r="I847" s="209"/>
      <c r="J847" s="37"/>
      <c r="K847" s="37"/>
      <c r="L847" s="40"/>
      <c r="M847" s="210"/>
      <c r="N847" s="211"/>
      <c r="O847" s="72"/>
      <c r="P847" s="72"/>
      <c r="Q847" s="72"/>
      <c r="R847" s="72"/>
      <c r="S847" s="72"/>
      <c r="T847" s="73"/>
      <c r="U847" s="35"/>
      <c r="V847" s="35"/>
      <c r="W847" s="35"/>
      <c r="X847" s="35"/>
      <c r="Y847" s="35"/>
      <c r="Z847" s="35"/>
      <c r="AA847" s="35"/>
      <c r="AB847" s="35"/>
      <c r="AC847" s="35"/>
      <c r="AD847" s="35"/>
      <c r="AE847" s="35"/>
      <c r="AT847" s="18" t="s">
        <v>167</v>
      </c>
      <c r="AU847" s="18" t="s">
        <v>86</v>
      </c>
    </row>
    <row r="848" spans="1:65" s="13" customFormat="1" ht="11.25">
      <c r="B848" s="212"/>
      <c r="C848" s="213"/>
      <c r="D848" s="207" t="s">
        <v>169</v>
      </c>
      <c r="E848" s="214" t="s">
        <v>1</v>
      </c>
      <c r="F848" s="215" t="s">
        <v>914</v>
      </c>
      <c r="G848" s="213"/>
      <c r="H848" s="214" t="s">
        <v>1</v>
      </c>
      <c r="I848" s="216"/>
      <c r="J848" s="213"/>
      <c r="K848" s="213"/>
      <c r="L848" s="217"/>
      <c r="M848" s="218"/>
      <c r="N848" s="219"/>
      <c r="O848" s="219"/>
      <c r="P848" s="219"/>
      <c r="Q848" s="219"/>
      <c r="R848" s="219"/>
      <c r="S848" s="219"/>
      <c r="T848" s="220"/>
      <c r="AT848" s="221" t="s">
        <v>169</v>
      </c>
      <c r="AU848" s="221" t="s">
        <v>86</v>
      </c>
      <c r="AV848" s="13" t="s">
        <v>84</v>
      </c>
      <c r="AW848" s="13" t="s">
        <v>33</v>
      </c>
      <c r="AX848" s="13" t="s">
        <v>76</v>
      </c>
      <c r="AY848" s="221" t="s">
        <v>160</v>
      </c>
    </row>
    <row r="849" spans="1:65" s="14" customFormat="1" ht="11.25">
      <c r="B849" s="222"/>
      <c r="C849" s="223"/>
      <c r="D849" s="207" t="s">
        <v>169</v>
      </c>
      <c r="E849" s="224" t="s">
        <v>1</v>
      </c>
      <c r="F849" s="225" t="s">
        <v>921</v>
      </c>
      <c r="G849" s="223"/>
      <c r="H849" s="226">
        <v>45.84</v>
      </c>
      <c r="I849" s="227"/>
      <c r="J849" s="223"/>
      <c r="K849" s="223"/>
      <c r="L849" s="228"/>
      <c r="M849" s="229"/>
      <c r="N849" s="230"/>
      <c r="O849" s="230"/>
      <c r="P849" s="230"/>
      <c r="Q849" s="230"/>
      <c r="R849" s="230"/>
      <c r="S849" s="230"/>
      <c r="T849" s="231"/>
      <c r="AT849" s="232" t="s">
        <v>169</v>
      </c>
      <c r="AU849" s="232" t="s">
        <v>86</v>
      </c>
      <c r="AV849" s="14" t="s">
        <v>86</v>
      </c>
      <c r="AW849" s="14" t="s">
        <v>33</v>
      </c>
      <c r="AX849" s="14" t="s">
        <v>76</v>
      </c>
      <c r="AY849" s="232" t="s">
        <v>160</v>
      </c>
    </row>
    <row r="850" spans="1:65" s="13" customFormat="1" ht="11.25">
      <c r="B850" s="212"/>
      <c r="C850" s="213"/>
      <c r="D850" s="207" t="s">
        <v>169</v>
      </c>
      <c r="E850" s="214" t="s">
        <v>1</v>
      </c>
      <c r="F850" s="215" t="s">
        <v>922</v>
      </c>
      <c r="G850" s="213"/>
      <c r="H850" s="214" t="s">
        <v>1</v>
      </c>
      <c r="I850" s="216"/>
      <c r="J850" s="213"/>
      <c r="K850" s="213"/>
      <c r="L850" s="217"/>
      <c r="M850" s="218"/>
      <c r="N850" s="219"/>
      <c r="O850" s="219"/>
      <c r="P850" s="219"/>
      <c r="Q850" s="219"/>
      <c r="R850" s="219"/>
      <c r="S850" s="219"/>
      <c r="T850" s="220"/>
      <c r="AT850" s="221" t="s">
        <v>169</v>
      </c>
      <c r="AU850" s="221" t="s">
        <v>86</v>
      </c>
      <c r="AV850" s="13" t="s">
        <v>84</v>
      </c>
      <c r="AW850" s="13" t="s">
        <v>33</v>
      </c>
      <c r="AX850" s="13" t="s">
        <v>76</v>
      </c>
      <c r="AY850" s="221" t="s">
        <v>160</v>
      </c>
    </row>
    <row r="851" spans="1:65" s="14" customFormat="1" ht="11.25">
      <c r="B851" s="222"/>
      <c r="C851" s="223"/>
      <c r="D851" s="207" t="s">
        <v>169</v>
      </c>
      <c r="E851" s="224" t="s">
        <v>1</v>
      </c>
      <c r="F851" s="225" t="s">
        <v>923</v>
      </c>
      <c r="G851" s="223"/>
      <c r="H851" s="226">
        <v>4.9000000000000004</v>
      </c>
      <c r="I851" s="227"/>
      <c r="J851" s="223"/>
      <c r="K851" s="223"/>
      <c r="L851" s="228"/>
      <c r="M851" s="229"/>
      <c r="N851" s="230"/>
      <c r="O851" s="230"/>
      <c r="P851" s="230"/>
      <c r="Q851" s="230"/>
      <c r="R851" s="230"/>
      <c r="S851" s="230"/>
      <c r="T851" s="231"/>
      <c r="AT851" s="232" t="s">
        <v>169</v>
      </c>
      <c r="AU851" s="232" t="s">
        <v>86</v>
      </c>
      <c r="AV851" s="14" t="s">
        <v>86</v>
      </c>
      <c r="AW851" s="14" t="s">
        <v>33</v>
      </c>
      <c r="AX851" s="14" t="s">
        <v>76</v>
      </c>
      <c r="AY851" s="232" t="s">
        <v>160</v>
      </c>
    </row>
    <row r="852" spans="1:65" s="15" customFormat="1" ht="11.25">
      <c r="B852" s="233"/>
      <c r="C852" s="234"/>
      <c r="D852" s="207" t="s">
        <v>169</v>
      </c>
      <c r="E852" s="235" t="s">
        <v>1</v>
      </c>
      <c r="F852" s="236" t="s">
        <v>172</v>
      </c>
      <c r="G852" s="234"/>
      <c r="H852" s="237">
        <v>50.74</v>
      </c>
      <c r="I852" s="238"/>
      <c r="J852" s="234"/>
      <c r="K852" s="234"/>
      <c r="L852" s="239"/>
      <c r="M852" s="240"/>
      <c r="N852" s="241"/>
      <c r="O852" s="241"/>
      <c r="P852" s="241"/>
      <c r="Q852" s="241"/>
      <c r="R852" s="241"/>
      <c r="S852" s="241"/>
      <c r="T852" s="242"/>
      <c r="AT852" s="243" t="s">
        <v>169</v>
      </c>
      <c r="AU852" s="243" t="s">
        <v>86</v>
      </c>
      <c r="AV852" s="15" t="s">
        <v>166</v>
      </c>
      <c r="AW852" s="15" t="s">
        <v>33</v>
      </c>
      <c r="AX852" s="15" t="s">
        <v>84</v>
      </c>
      <c r="AY852" s="243" t="s">
        <v>160</v>
      </c>
    </row>
    <row r="853" spans="1:65" s="2" customFormat="1" ht="24.2" customHeight="1">
      <c r="A853" s="35"/>
      <c r="B853" s="36"/>
      <c r="C853" s="244" t="s">
        <v>924</v>
      </c>
      <c r="D853" s="244" t="s">
        <v>245</v>
      </c>
      <c r="E853" s="245" t="s">
        <v>925</v>
      </c>
      <c r="F853" s="246" t="s">
        <v>926</v>
      </c>
      <c r="G853" s="247" t="s">
        <v>165</v>
      </c>
      <c r="H853" s="248">
        <v>51.755000000000003</v>
      </c>
      <c r="I853" s="249"/>
      <c r="J853" s="250">
        <f>ROUND(I853*H853,2)</f>
        <v>0</v>
      </c>
      <c r="K853" s="251"/>
      <c r="L853" s="252"/>
      <c r="M853" s="253" t="s">
        <v>1</v>
      </c>
      <c r="N853" s="254" t="s">
        <v>41</v>
      </c>
      <c r="O853" s="72"/>
      <c r="P853" s="203">
        <f>O853*H853</f>
        <v>0</v>
      </c>
      <c r="Q853" s="203">
        <v>0</v>
      </c>
      <c r="R853" s="203">
        <f>Q853*H853</f>
        <v>0</v>
      </c>
      <c r="S853" s="203">
        <v>0</v>
      </c>
      <c r="T853" s="204">
        <f>S853*H853</f>
        <v>0</v>
      </c>
      <c r="U853" s="35"/>
      <c r="V853" s="35"/>
      <c r="W853" s="35"/>
      <c r="X853" s="35"/>
      <c r="Y853" s="35"/>
      <c r="Z853" s="35"/>
      <c r="AA853" s="35"/>
      <c r="AB853" s="35"/>
      <c r="AC853" s="35"/>
      <c r="AD853" s="35"/>
      <c r="AE853" s="35"/>
      <c r="AR853" s="205" t="s">
        <v>187</v>
      </c>
      <c r="AT853" s="205" t="s">
        <v>245</v>
      </c>
      <c r="AU853" s="205" t="s">
        <v>86</v>
      </c>
      <c r="AY853" s="18" t="s">
        <v>160</v>
      </c>
      <c r="BE853" s="206">
        <f>IF(N853="základní",J853,0)</f>
        <v>0</v>
      </c>
      <c r="BF853" s="206">
        <f>IF(N853="snížená",J853,0)</f>
        <v>0</v>
      </c>
      <c r="BG853" s="206">
        <f>IF(N853="zákl. přenesená",J853,0)</f>
        <v>0</v>
      </c>
      <c r="BH853" s="206">
        <f>IF(N853="sníž. přenesená",J853,0)</f>
        <v>0</v>
      </c>
      <c r="BI853" s="206">
        <f>IF(N853="nulová",J853,0)</f>
        <v>0</v>
      </c>
      <c r="BJ853" s="18" t="s">
        <v>84</v>
      </c>
      <c r="BK853" s="206">
        <f>ROUND(I853*H853,2)</f>
        <v>0</v>
      </c>
      <c r="BL853" s="18" t="s">
        <v>166</v>
      </c>
      <c r="BM853" s="205" t="s">
        <v>927</v>
      </c>
    </row>
    <row r="854" spans="1:65" s="2" customFormat="1" ht="11.25">
      <c r="A854" s="35"/>
      <c r="B854" s="36"/>
      <c r="C854" s="37"/>
      <c r="D854" s="207" t="s">
        <v>167</v>
      </c>
      <c r="E854" s="37"/>
      <c r="F854" s="208" t="s">
        <v>926</v>
      </c>
      <c r="G854" s="37"/>
      <c r="H854" s="37"/>
      <c r="I854" s="209"/>
      <c r="J854" s="37"/>
      <c r="K854" s="37"/>
      <c r="L854" s="40"/>
      <c r="M854" s="210"/>
      <c r="N854" s="211"/>
      <c r="O854" s="72"/>
      <c r="P854" s="72"/>
      <c r="Q854" s="72"/>
      <c r="R854" s="72"/>
      <c r="S854" s="72"/>
      <c r="T854" s="73"/>
      <c r="U854" s="35"/>
      <c r="V854" s="35"/>
      <c r="W854" s="35"/>
      <c r="X854" s="35"/>
      <c r="Y854" s="35"/>
      <c r="Z854" s="35"/>
      <c r="AA854" s="35"/>
      <c r="AB854" s="35"/>
      <c r="AC854" s="35"/>
      <c r="AD854" s="35"/>
      <c r="AE854" s="35"/>
      <c r="AT854" s="18" t="s">
        <v>167</v>
      </c>
      <c r="AU854" s="18" t="s">
        <v>86</v>
      </c>
    </row>
    <row r="855" spans="1:65" s="13" customFormat="1" ht="11.25">
      <c r="B855" s="212"/>
      <c r="C855" s="213"/>
      <c r="D855" s="207" t="s">
        <v>169</v>
      </c>
      <c r="E855" s="214" t="s">
        <v>1</v>
      </c>
      <c r="F855" s="215" t="s">
        <v>914</v>
      </c>
      <c r="G855" s="213"/>
      <c r="H855" s="214" t="s">
        <v>1</v>
      </c>
      <c r="I855" s="216"/>
      <c r="J855" s="213"/>
      <c r="K855" s="213"/>
      <c r="L855" s="217"/>
      <c r="M855" s="218"/>
      <c r="N855" s="219"/>
      <c r="O855" s="219"/>
      <c r="P855" s="219"/>
      <c r="Q855" s="219"/>
      <c r="R855" s="219"/>
      <c r="S855" s="219"/>
      <c r="T855" s="220"/>
      <c r="AT855" s="221" t="s">
        <v>169</v>
      </c>
      <c r="AU855" s="221" t="s">
        <v>86</v>
      </c>
      <c r="AV855" s="13" t="s">
        <v>84</v>
      </c>
      <c r="AW855" s="13" t="s">
        <v>33</v>
      </c>
      <c r="AX855" s="13" t="s">
        <v>76</v>
      </c>
      <c r="AY855" s="221" t="s">
        <v>160</v>
      </c>
    </row>
    <row r="856" spans="1:65" s="14" customFormat="1" ht="11.25">
      <c r="B856" s="222"/>
      <c r="C856" s="223"/>
      <c r="D856" s="207" t="s">
        <v>169</v>
      </c>
      <c r="E856" s="224" t="s">
        <v>1</v>
      </c>
      <c r="F856" s="225" t="s">
        <v>928</v>
      </c>
      <c r="G856" s="223"/>
      <c r="H856" s="226">
        <v>46.756999999999998</v>
      </c>
      <c r="I856" s="227"/>
      <c r="J856" s="223"/>
      <c r="K856" s="223"/>
      <c r="L856" s="228"/>
      <c r="M856" s="229"/>
      <c r="N856" s="230"/>
      <c r="O856" s="230"/>
      <c r="P856" s="230"/>
      <c r="Q856" s="230"/>
      <c r="R856" s="230"/>
      <c r="S856" s="230"/>
      <c r="T856" s="231"/>
      <c r="AT856" s="232" t="s">
        <v>169</v>
      </c>
      <c r="AU856" s="232" t="s">
        <v>86</v>
      </c>
      <c r="AV856" s="14" t="s">
        <v>86</v>
      </c>
      <c r="AW856" s="14" t="s">
        <v>33</v>
      </c>
      <c r="AX856" s="14" t="s">
        <v>76</v>
      </c>
      <c r="AY856" s="232" t="s">
        <v>160</v>
      </c>
    </row>
    <row r="857" spans="1:65" s="13" customFormat="1" ht="11.25">
      <c r="B857" s="212"/>
      <c r="C857" s="213"/>
      <c r="D857" s="207" t="s">
        <v>169</v>
      </c>
      <c r="E857" s="214" t="s">
        <v>1</v>
      </c>
      <c r="F857" s="215" t="s">
        <v>922</v>
      </c>
      <c r="G857" s="213"/>
      <c r="H857" s="214" t="s">
        <v>1</v>
      </c>
      <c r="I857" s="216"/>
      <c r="J857" s="213"/>
      <c r="K857" s="213"/>
      <c r="L857" s="217"/>
      <c r="M857" s="218"/>
      <c r="N857" s="219"/>
      <c r="O857" s="219"/>
      <c r="P857" s="219"/>
      <c r="Q857" s="219"/>
      <c r="R857" s="219"/>
      <c r="S857" s="219"/>
      <c r="T857" s="220"/>
      <c r="AT857" s="221" t="s">
        <v>169</v>
      </c>
      <c r="AU857" s="221" t="s">
        <v>86</v>
      </c>
      <c r="AV857" s="13" t="s">
        <v>84</v>
      </c>
      <c r="AW857" s="13" t="s">
        <v>33</v>
      </c>
      <c r="AX857" s="13" t="s">
        <v>76</v>
      </c>
      <c r="AY857" s="221" t="s">
        <v>160</v>
      </c>
    </row>
    <row r="858" spans="1:65" s="14" customFormat="1" ht="11.25">
      <c r="B858" s="222"/>
      <c r="C858" s="223"/>
      <c r="D858" s="207" t="s">
        <v>169</v>
      </c>
      <c r="E858" s="224" t="s">
        <v>1</v>
      </c>
      <c r="F858" s="225" t="s">
        <v>929</v>
      </c>
      <c r="G858" s="223"/>
      <c r="H858" s="226">
        <v>4.9980000000000002</v>
      </c>
      <c r="I858" s="227"/>
      <c r="J858" s="223"/>
      <c r="K858" s="223"/>
      <c r="L858" s="228"/>
      <c r="M858" s="229"/>
      <c r="N858" s="230"/>
      <c r="O858" s="230"/>
      <c r="P858" s="230"/>
      <c r="Q858" s="230"/>
      <c r="R858" s="230"/>
      <c r="S858" s="230"/>
      <c r="T858" s="231"/>
      <c r="AT858" s="232" t="s">
        <v>169</v>
      </c>
      <c r="AU858" s="232" t="s">
        <v>86</v>
      </c>
      <c r="AV858" s="14" t="s">
        <v>86</v>
      </c>
      <c r="AW858" s="14" t="s">
        <v>33</v>
      </c>
      <c r="AX858" s="14" t="s">
        <v>76</v>
      </c>
      <c r="AY858" s="232" t="s">
        <v>160</v>
      </c>
    </row>
    <row r="859" spans="1:65" s="15" customFormat="1" ht="11.25">
      <c r="B859" s="233"/>
      <c r="C859" s="234"/>
      <c r="D859" s="207" t="s">
        <v>169</v>
      </c>
      <c r="E859" s="235" t="s">
        <v>1</v>
      </c>
      <c r="F859" s="236" t="s">
        <v>172</v>
      </c>
      <c r="G859" s="234"/>
      <c r="H859" s="237">
        <v>51.755000000000003</v>
      </c>
      <c r="I859" s="238"/>
      <c r="J859" s="234"/>
      <c r="K859" s="234"/>
      <c r="L859" s="239"/>
      <c r="M859" s="240"/>
      <c r="N859" s="241"/>
      <c r="O859" s="241"/>
      <c r="P859" s="241"/>
      <c r="Q859" s="241"/>
      <c r="R859" s="241"/>
      <c r="S859" s="241"/>
      <c r="T859" s="242"/>
      <c r="AT859" s="243" t="s">
        <v>169</v>
      </c>
      <c r="AU859" s="243" t="s">
        <v>86</v>
      </c>
      <c r="AV859" s="15" t="s">
        <v>166</v>
      </c>
      <c r="AW859" s="15" t="s">
        <v>33</v>
      </c>
      <c r="AX859" s="15" t="s">
        <v>84</v>
      </c>
      <c r="AY859" s="243" t="s">
        <v>160</v>
      </c>
    </row>
    <row r="860" spans="1:65" s="2" customFormat="1" ht="24.2" customHeight="1">
      <c r="A860" s="35"/>
      <c r="B860" s="36"/>
      <c r="C860" s="193" t="s">
        <v>930</v>
      </c>
      <c r="D860" s="193" t="s">
        <v>162</v>
      </c>
      <c r="E860" s="194" t="s">
        <v>931</v>
      </c>
      <c r="F860" s="195" t="s">
        <v>932</v>
      </c>
      <c r="G860" s="196" t="s">
        <v>165</v>
      </c>
      <c r="H860" s="197">
        <v>115.9</v>
      </c>
      <c r="I860" s="198"/>
      <c r="J860" s="199">
        <f>ROUND(I860*H860,2)</f>
        <v>0</v>
      </c>
      <c r="K860" s="200"/>
      <c r="L860" s="40"/>
      <c r="M860" s="201" t="s">
        <v>1</v>
      </c>
      <c r="N860" s="202" t="s">
        <v>41</v>
      </c>
      <c r="O860" s="72"/>
      <c r="P860" s="203">
        <f>O860*H860</f>
        <v>0</v>
      </c>
      <c r="Q860" s="203">
        <v>0</v>
      </c>
      <c r="R860" s="203">
        <f>Q860*H860</f>
        <v>0</v>
      </c>
      <c r="S860" s="203">
        <v>0</v>
      </c>
      <c r="T860" s="204">
        <f>S860*H860</f>
        <v>0</v>
      </c>
      <c r="U860" s="35"/>
      <c r="V860" s="35"/>
      <c r="W860" s="35"/>
      <c r="X860" s="35"/>
      <c r="Y860" s="35"/>
      <c r="Z860" s="35"/>
      <c r="AA860" s="35"/>
      <c r="AB860" s="35"/>
      <c r="AC860" s="35"/>
      <c r="AD860" s="35"/>
      <c r="AE860" s="35"/>
      <c r="AR860" s="205" t="s">
        <v>166</v>
      </c>
      <c r="AT860" s="205" t="s">
        <v>162</v>
      </c>
      <c r="AU860" s="205" t="s">
        <v>86</v>
      </c>
      <c r="AY860" s="18" t="s">
        <v>160</v>
      </c>
      <c r="BE860" s="206">
        <f>IF(N860="základní",J860,0)</f>
        <v>0</v>
      </c>
      <c r="BF860" s="206">
        <f>IF(N860="snížená",J860,0)</f>
        <v>0</v>
      </c>
      <c r="BG860" s="206">
        <f>IF(N860="zákl. přenesená",J860,0)</f>
        <v>0</v>
      </c>
      <c r="BH860" s="206">
        <f>IF(N860="sníž. přenesená",J860,0)</f>
        <v>0</v>
      </c>
      <c r="BI860" s="206">
        <f>IF(N860="nulová",J860,0)</f>
        <v>0</v>
      </c>
      <c r="BJ860" s="18" t="s">
        <v>84</v>
      </c>
      <c r="BK860" s="206">
        <f>ROUND(I860*H860,2)</f>
        <v>0</v>
      </c>
      <c r="BL860" s="18" t="s">
        <v>166</v>
      </c>
      <c r="BM860" s="205" t="s">
        <v>933</v>
      </c>
    </row>
    <row r="861" spans="1:65" s="2" customFormat="1" ht="29.25">
      <c r="A861" s="35"/>
      <c r="B861" s="36"/>
      <c r="C861" s="37"/>
      <c r="D861" s="207" t="s">
        <v>167</v>
      </c>
      <c r="E861" s="37"/>
      <c r="F861" s="208" t="s">
        <v>934</v>
      </c>
      <c r="G861" s="37"/>
      <c r="H861" s="37"/>
      <c r="I861" s="209"/>
      <c r="J861" s="37"/>
      <c r="K861" s="37"/>
      <c r="L861" s="40"/>
      <c r="M861" s="210"/>
      <c r="N861" s="211"/>
      <c r="O861" s="72"/>
      <c r="P861" s="72"/>
      <c r="Q861" s="72"/>
      <c r="R861" s="72"/>
      <c r="S861" s="72"/>
      <c r="T861" s="73"/>
      <c r="U861" s="35"/>
      <c r="V861" s="35"/>
      <c r="W861" s="35"/>
      <c r="X861" s="35"/>
      <c r="Y861" s="35"/>
      <c r="Z861" s="35"/>
      <c r="AA861" s="35"/>
      <c r="AB861" s="35"/>
      <c r="AC861" s="35"/>
      <c r="AD861" s="35"/>
      <c r="AE861" s="35"/>
      <c r="AT861" s="18" t="s">
        <v>167</v>
      </c>
      <c r="AU861" s="18" t="s">
        <v>86</v>
      </c>
    </row>
    <row r="862" spans="1:65" s="13" customFormat="1" ht="11.25">
      <c r="B862" s="212"/>
      <c r="C862" s="213"/>
      <c r="D862" s="207" t="s">
        <v>169</v>
      </c>
      <c r="E862" s="214" t="s">
        <v>1</v>
      </c>
      <c r="F862" s="215" t="s">
        <v>935</v>
      </c>
      <c r="G862" s="213"/>
      <c r="H862" s="214" t="s">
        <v>1</v>
      </c>
      <c r="I862" s="216"/>
      <c r="J862" s="213"/>
      <c r="K862" s="213"/>
      <c r="L862" s="217"/>
      <c r="M862" s="218"/>
      <c r="N862" s="219"/>
      <c r="O862" s="219"/>
      <c r="P862" s="219"/>
      <c r="Q862" s="219"/>
      <c r="R862" s="219"/>
      <c r="S862" s="219"/>
      <c r="T862" s="220"/>
      <c r="AT862" s="221" t="s">
        <v>169</v>
      </c>
      <c r="AU862" s="221" t="s">
        <v>86</v>
      </c>
      <c r="AV862" s="13" t="s">
        <v>84</v>
      </c>
      <c r="AW862" s="13" t="s">
        <v>33</v>
      </c>
      <c r="AX862" s="13" t="s">
        <v>76</v>
      </c>
      <c r="AY862" s="221" t="s">
        <v>160</v>
      </c>
    </row>
    <row r="863" spans="1:65" s="14" customFormat="1" ht="11.25">
      <c r="B863" s="222"/>
      <c r="C863" s="223"/>
      <c r="D863" s="207" t="s">
        <v>169</v>
      </c>
      <c r="E863" s="224" t="s">
        <v>1</v>
      </c>
      <c r="F863" s="225" t="s">
        <v>936</v>
      </c>
      <c r="G863" s="223"/>
      <c r="H863" s="226">
        <v>115.9</v>
      </c>
      <c r="I863" s="227"/>
      <c r="J863" s="223"/>
      <c r="K863" s="223"/>
      <c r="L863" s="228"/>
      <c r="M863" s="229"/>
      <c r="N863" s="230"/>
      <c r="O863" s="230"/>
      <c r="P863" s="230"/>
      <c r="Q863" s="230"/>
      <c r="R863" s="230"/>
      <c r="S863" s="230"/>
      <c r="T863" s="231"/>
      <c r="AT863" s="232" t="s">
        <v>169</v>
      </c>
      <c r="AU863" s="232" t="s">
        <v>86</v>
      </c>
      <c r="AV863" s="14" t="s">
        <v>86</v>
      </c>
      <c r="AW863" s="14" t="s">
        <v>33</v>
      </c>
      <c r="AX863" s="14" t="s">
        <v>76</v>
      </c>
      <c r="AY863" s="232" t="s">
        <v>160</v>
      </c>
    </row>
    <row r="864" spans="1:65" s="15" customFormat="1" ht="11.25">
      <c r="B864" s="233"/>
      <c r="C864" s="234"/>
      <c r="D864" s="207" t="s">
        <v>169</v>
      </c>
      <c r="E864" s="235" t="s">
        <v>1</v>
      </c>
      <c r="F864" s="236" t="s">
        <v>172</v>
      </c>
      <c r="G864" s="234"/>
      <c r="H864" s="237">
        <v>115.9</v>
      </c>
      <c r="I864" s="238"/>
      <c r="J864" s="234"/>
      <c r="K864" s="234"/>
      <c r="L864" s="239"/>
      <c r="M864" s="240"/>
      <c r="N864" s="241"/>
      <c r="O864" s="241"/>
      <c r="P864" s="241"/>
      <c r="Q864" s="241"/>
      <c r="R864" s="241"/>
      <c r="S864" s="241"/>
      <c r="T864" s="242"/>
      <c r="AT864" s="243" t="s">
        <v>169</v>
      </c>
      <c r="AU864" s="243" t="s">
        <v>86</v>
      </c>
      <c r="AV864" s="15" t="s">
        <v>166</v>
      </c>
      <c r="AW864" s="15" t="s">
        <v>33</v>
      </c>
      <c r="AX864" s="15" t="s">
        <v>84</v>
      </c>
      <c r="AY864" s="243" t="s">
        <v>160</v>
      </c>
    </row>
    <row r="865" spans="1:65" s="2" customFormat="1" ht="33" customHeight="1">
      <c r="A865" s="35"/>
      <c r="B865" s="36"/>
      <c r="C865" s="193" t="s">
        <v>937</v>
      </c>
      <c r="D865" s="193" t="s">
        <v>162</v>
      </c>
      <c r="E865" s="194" t="s">
        <v>938</v>
      </c>
      <c r="F865" s="195" t="s">
        <v>939</v>
      </c>
      <c r="G865" s="196" t="s">
        <v>165</v>
      </c>
      <c r="H865" s="197">
        <v>695.4</v>
      </c>
      <c r="I865" s="198"/>
      <c r="J865" s="199">
        <f>ROUND(I865*H865,2)</f>
        <v>0</v>
      </c>
      <c r="K865" s="200"/>
      <c r="L865" s="40"/>
      <c r="M865" s="201" t="s">
        <v>1</v>
      </c>
      <c r="N865" s="202" t="s">
        <v>41</v>
      </c>
      <c r="O865" s="72"/>
      <c r="P865" s="203">
        <f>O865*H865</f>
        <v>0</v>
      </c>
      <c r="Q865" s="203">
        <v>0</v>
      </c>
      <c r="R865" s="203">
        <f>Q865*H865</f>
        <v>0</v>
      </c>
      <c r="S865" s="203">
        <v>0</v>
      </c>
      <c r="T865" s="204">
        <f>S865*H865</f>
        <v>0</v>
      </c>
      <c r="U865" s="35"/>
      <c r="V865" s="35"/>
      <c r="W865" s="35"/>
      <c r="X865" s="35"/>
      <c r="Y865" s="35"/>
      <c r="Z865" s="35"/>
      <c r="AA865" s="35"/>
      <c r="AB865" s="35"/>
      <c r="AC865" s="35"/>
      <c r="AD865" s="35"/>
      <c r="AE865" s="35"/>
      <c r="AR865" s="205" t="s">
        <v>166</v>
      </c>
      <c r="AT865" s="205" t="s">
        <v>162</v>
      </c>
      <c r="AU865" s="205" t="s">
        <v>86</v>
      </c>
      <c r="AY865" s="18" t="s">
        <v>160</v>
      </c>
      <c r="BE865" s="206">
        <f>IF(N865="základní",J865,0)</f>
        <v>0</v>
      </c>
      <c r="BF865" s="206">
        <f>IF(N865="snížená",J865,0)</f>
        <v>0</v>
      </c>
      <c r="BG865" s="206">
        <f>IF(N865="zákl. přenesená",J865,0)</f>
        <v>0</v>
      </c>
      <c r="BH865" s="206">
        <f>IF(N865="sníž. přenesená",J865,0)</f>
        <v>0</v>
      </c>
      <c r="BI865" s="206">
        <f>IF(N865="nulová",J865,0)</f>
        <v>0</v>
      </c>
      <c r="BJ865" s="18" t="s">
        <v>84</v>
      </c>
      <c r="BK865" s="206">
        <f>ROUND(I865*H865,2)</f>
        <v>0</v>
      </c>
      <c r="BL865" s="18" t="s">
        <v>166</v>
      </c>
      <c r="BM865" s="205" t="s">
        <v>940</v>
      </c>
    </row>
    <row r="866" spans="1:65" s="2" customFormat="1" ht="39">
      <c r="A866" s="35"/>
      <c r="B866" s="36"/>
      <c r="C866" s="37"/>
      <c r="D866" s="207" t="s">
        <v>167</v>
      </c>
      <c r="E866" s="37"/>
      <c r="F866" s="208" t="s">
        <v>941</v>
      </c>
      <c r="G866" s="37"/>
      <c r="H866" s="37"/>
      <c r="I866" s="209"/>
      <c r="J866" s="37"/>
      <c r="K866" s="37"/>
      <c r="L866" s="40"/>
      <c r="M866" s="210"/>
      <c r="N866" s="211"/>
      <c r="O866" s="72"/>
      <c r="P866" s="72"/>
      <c r="Q866" s="72"/>
      <c r="R866" s="72"/>
      <c r="S866" s="72"/>
      <c r="T866" s="73"/>
      <c r="U866" s="35"/>
      <c r="V866" s="35"/>
      <c r="W866" s="35"/>
      <c r="X866" s="35"/>
      <c r="Y866" s="35"/>
      <c r="Z866" s="35"/>
      <c r="AA866" s="35"/>
      <c r="AB866" s="35"/>
      <c r="AC866" s="35"/>
      <c r="AD866" s="35"/>
      <c r="AE866" s="35"/>
      <c r="AT866" s="18" t="s">
        <v>167</v>
      </c>
      <c r="AU866" s="18" t="s">
        <v>86</v>
      </c>
    </row>
    <row r="867" spans="1:65" s="13" customFormat="1" ht="11.25">
      <c r="B867" s="212"/>
      <c r="C867" s="213"/>
      <c r="D867" s="207" t="s">
        <v>169</v>
      </c>
      <c r="E867" s="214" t="s">
        <v>1</v>
      </c>
      <c r="F867" s="215" t="s">
        <v>942</v>
      </c>
      <c r="G867" s="213"/>
      <c r="H867" s="214" t="s">
        <v>1</v>
      </c>
      <c r="I867" s="216"/>
      <c r="J867" s="213"/>
      <c r="K867" s="213"/>
      <c r="L867" s="217"/>
      <c r="M867" s="218"/>
      <c r="N867" s="219"/>
      <c r="O867" s="219"/>
      <c r="P867" s="219"/>
      <c r="Q867" s="219"/>
      <c r="R867" s="219"/>
      <c r="S867" s="219"/>
      <c r="T867" s="220"/>
      <c r="AT867" s="221" t="s">
        <v>169</v>
      </c>
      <c r="AU867" s="221" t="s">
        <v>86</v>
      </c>
      <c r="AV867" s="13" t="s">
        <v>84</v>
      </c>
      <c r="AW867" s="13" t="s">
        <v>33</v>
      </c>
      <c r="AX867" s="13" t="s">
        <v>76</v>
      </c>
      <c r="AY867" s="221" t="s">
        <v>160</v>
      </c>
    </row>
    <row r="868" spans="1:65" s="14" customFormat="1" ht="11.25">
      <c r="B868" s="222"/>
      <c r="C868" s="223"/>
      <c r="D868" s="207" t="s">
        <v>169</v>
      </c>
      <c r="E868" s="224" t="s">
        <v>1</v>
      </c>
      <c r="F868" s="225" t="s">
        <v>943</v>
      </c>
      <c r="G868" s="223"/>
      <c r="H868" s="226">
        <v>695.4</v>
      </c>
      <c r="I868" s="227"/>
      <c r="J868" s="223"/>
      <c r="K868" s="223"/>
      <c r="L868" s="228"/>
      <c r="M868" s="229"/>
      <c r="N868" s="230"/>
      <c r="O868" s="230"/>
      <c r="P868" s="230"/>
      <c r="Q868" s="230"/>
      <c r="R868" s="230"/>
      <c r="S868" s="230"/>
      <c r="T868" s="231"/>
      <c r="AT868" s="232" t="s">
        <v>169</v>
      </c>
      <c r="AU868" s="232" t="s">
        <v>86</v>
      </c>
      <c r="AV868" s="14" t="s">
        <v>86</v>
      </c>
      <c r="AW868" s="14" t="s">
        <v>33</v>
      </c>
      <c r="AX868" s="14" t="s">
        <v>76</v>
      </c>
      <c r="AY868" s="232" t="s">
        <v>160</v>
      </c>
    </row>
    <row r="869" spans="1:65" s="15" customFormat="1" ht="11.25">
      <c r="B869" s="233"/>
      <c r="C869" s="234"/>
      <c r="D869" s="207" t="s">
        <v>169</v>
      </c>
      <c r="E869" s="235" t="s">
        <v>1</v>
      </c>
      <c r="F869" s="236" t="s">
        <v>172</v>
      </c>
      <c r="G869" s="234"/>
      <c r="H869" s="237">
        <v>695.4</v>
      </c>
      <c r="I869" s="238"/>
      <c r="J869" s="234"/>
      <c r="K869" s="234"/>
      <c r="L869" s="239"/>
      <c r="M869" s="240"/>
      <c r="N869" s="241"/>
      <c r="O869" s="241"/>
      <c r="P869" s="241"/>
      <c r="Q869" s="241"/>
      <c r="R869" s="241"/>
      <c r="S869" s="241"/>
      <c r="T869" s="242"/>
      <c r="AT869" s="243" t="s">
        <v>169</v>
      </c>
      <c r="AU869" s="243" t="s">
        <v>86</v>
      </c>
      <c r="AV869" s="15" t="s">
        <v>166</v>
      </c>
      <c r="AW869" s="15" t="s">
        <v>33</v>
      </c>
      <c r="AX869" s="15" t="s">
        <v>84</v>
      </c>
      <c r="AY869" s="243" t="s">
        <v>160</v>
      </c>
    </row>
    <row r="870" spans="1:65" s="2" customFormat="1" ht="24.2" customHeight="1">
      <c r="A870" s="35"/>
      <c r="B870" s="36"/>
      <c r="C870" s="193" t="s">
        <v>944</v>
      </c>
      <c r="D870" s="193" t="s">
        <v>162</v>
      </c>
      <c r="E870" s="194" t="s">
        <v>945</v>
      </c>
      <c r="F870" s="195" t="s">
        <v>946</v>
      </c>
      <c r="G870" s="196" t="s">
        <v>165</v>
      </c>
      <c r="H870" s="197">
        <v>115.9</v>
      </c>
      <c r="I870" s="198"/>
      <c r="J870" s="199">
        <f>ROUND(I870*H870,2)</f>
        <v>0</v>
      </c>
      <c r="K870" s="200"/>
      <c r="L870" s="40"/>
      <c r="M870" s="201" t="s">
        <v>1</v>
      </c>
      <c r="N870" s="202" t="s">
        <v>41</v>
      </c>
      <c r="O870" s="72"/>
      <c r="P870" s="203">
        <f>O870*H870</f>
        <v>0</v>
      </c>
      <c r="Q870" s="203">
        <v>0</v>
      </c>
      <c r="R870" s="203">
        <f>Q870*H870</f>
        <v>0</v>
      </c>
      <c r="S870" s="203">
        <v>0</v>
      </c>
      <c r="T870" s="204">
        <f>S870*H870</f>
        <v>0</v>
      </c>
      <c r="U870" s="35"/>
      <c r="V870" s="35"/>
      <c r="W870" s="35"/>
      <c r="X870" s="35"/>
      <c r="Y870" s="35"/>
      <c r="Z870" s="35"/>
      <c r="AA870" s="35"/>
      <c r="AB870" s="35"/>
      <c r="AC870" s="35"/>
      <c r="AD870" s="35"/>
      <c r="AE870" s="35"/>
      <c r="AR870" s="205" t="s">
        <v>166</v>
      </c>
      <c r="AT870" s="205" t="s">
        <v>162</v>
      </c>
      <c r="AU870" s="205" t="s">
        <v>86</v>
      </c>
      <c r="AY870" s="18" t="s">
        <v>160</v>
      </c>
      <c r="BE870" s="206">
        <f>IF(N870="základní",J870,0)</f>
        <v>0</v>
      </c>
      <c r="BF870" s="206">
        <f>IF(N870="snížená",J870,0)</f>
        <v>0</v>
      </c>
      <c r="BG870" s="206">
        <f>IF(N870="zákl. přenesená",J870,0)</f>
        <v>0</v>
      </c>
      <c r="BH870" s="206">
        <f>IF(N870="sníž. přenesená",J870,0)</f>
        <v>0</v>
      </c>
      <c r="BI870" s="206">
        <f>IF(N870="nulová",J870,0)</f>
        <v>0</v>
      </c>
      <c r="BJ870" s="18" t="s">
        <v>84</v>
      </c>
      <c r="BK870" s="206">
        <f>ROUND(I870*H870,2)</f>
        <v>0</v>
      </c>
      <c r="BL870" s="18" t="s">
        <v>166</v>
      </c>
      <c r="BM870" s="205" t="s">
        <v>947</v>
      </c>
    </row>
    <row r="871" spans="1:65" s="2" customFormat="1" ht="19.5">
      <c r="A871" s="35"/>
      <c r="B871" s="36"/>
      <c r="C871" s="37"/>
      <c r="D871" s="207" t="s">
        <v>167</v>
      </c>
      <c r="E871" s="37"/>
      <c r="F871" s="208" t="s">
        <v>948</v>
      </c>
      <c r="G871" s="37"/>
      <c r="H871" s="37"/>
      <c r="I871" s="209"/>
      <c r="J871" s="37"/>
      <c r="K871" s="37"/>
      <c r="L871" s="40"/>
      <c r="M871" s="210"/>
      <c r="N871" s="211"/>
      <c r="O871" s="72"/>
      <c r="P871" s="72"/>
      <c r="Q871" s="72"/>
      <c r="R871" s="72"/>
      <c r="S871" s="72"/>
      <c r="T871" s="73"/>
      <c r="U871" s="35"/>
      <c r="V871" s="35"/>
      <c r="W871" s="35"/>
      <c r="X871" s="35"/>
      <c r="Y871" s="35"/>
      <c r="Z871" s="35"/>
      <c r="AA871" s="35"/>
      <c r="AB871" s="35"/>
      <c r="AC871" s="35"/>
      <c r="AD871" s="35"/>
      <c r="AE871" s="35"/>
      <c r="AT871" s="18" t="s">
        <v>167</v>
      </c>
      <c r="AU871" s="18" t="s">
        <v>86</v>
      </c>
    </row>
    <row r="872" spans="1:65" s="2" customFormat="1" ht="24.2" customHeight="1">
      <c r="A872" s="35"/>
      <c r="B872" s="36"/>
      <c r="C872" s="193" t="s">
        <v>568</v>
      </c>
      <c r="D872" s="193" t="s">
        <v>162</v>
      </c>
      <c r="E872" s="194" t="s">
        <v>949</v>
      </c>
      <c r="F872" s="195" t="s">
        <v>950</v>
      </c>
      <c r="G872" s="196" t="s">
        <v>165</v>
      </c>
      <c r="H872" s="197">
        <v>115.9</v>
      </c>
      <c r="I872" s="198"/>
      <c r="J872" s="199">
        <f>ROUND(I872*H872,2)</f>
        <v>0</v>
      </c>
      <c r="K872" s="200"/>
      <c r="L872" s="40"/>
      <c r="M872" s="201" t="s">
        <v>1</v>
      </c>
      <c r="N872" s="202" t="s">
        <v>41</v>
      </c>
      <c r="O872" s="72"/>
      <c r="P872" s="203">
        <f>O872*H872</f>
        <v>0</v>
      </c>
      <c r="Q872" s="203">
        <v>0</v>
      </c>
      <c r="R872" s="203">
        <f>Q872*H872</f>
        <v>0</v>
      </c>
      <c r="S872" s="203">
        <v>0</v>
      </c>
      <c r="T872" s="204">
        <f>S872*H872</f>
        <v>0</v>
      </c>
      <c r="U872" s="35"/>
      <c r="V872" s="35"/>
      <c r="W872" s="35"/>
      <c r="X872" s="35"/>
      <c r="Y872" s="35"/>
      <c r="Z872" s="35"/>
      <c r="AA872" s="35"/>
      <c r="AB872" s="35"/>
      <c r="AC872" s="35"/>
      <c r="AD872" s="35"/>
      <c r="AE872" s="35"/>
      <c r="AR872" s="205" t="s">
        <v>166</v>
      </c>
      <c r="AT872" s="205" t="s">
        <v>162</v>
      </c>
      <c r="AU872" s="205" t="s">
        <v>86</v>
      </c>
      <c r="AY872" s="18" t="s">
        <v>160</v>
      </c>
      <c r="BE872" s="206">
        <f>IF(N872="základní",J872,0)</f>
        <v>0</v>
      </c>
      <c r="BF872" s="206">
        <f>IF(N872="snížená",J872,0)</f>
        <v>0</v>
      </c>
      <c r="BG872" s="206">
        <f>IF(N872="zákl. přenesená",J872,0)</f>
        <v>0</v>
      </c>
      <c r="BH872" s="206">
        <f>IF(N872="sníž. přenesená",J872,0)</f>
        <v>0</v>
      </c>
      <c r="BI872" s="206">
        <f>IF(N872="nulová",J872,0)</f>
        <v>0</v>
      </c>
      <c r="BJ872" s="18" t="s">
        <v>84</v>
      </c>
      <c r="BK872" s="206">
        <f>ROUND(I872*H872,2)</f>
        <v>0</v>
      </c>
      <c r="BL872" s="18" t="s">
        <v>166</v>
      </c>
      <c r="BM872" s="205" t="s">
        <v>951</v>
      </c>
    </row>
    <row r="873" spans="1:65" s="2" customFormat="1" ht="19.5">
      <c r="A873" s="35"/>
      <c r="B873" s="36"/>
      <c r="C873" s="37"/>
      <c r="D873" s="207" t="s">
        <v>167</v>
      </c>
      <c r="E873" s="37"/>
      <c r="F873" s="208" t="s">
        <v>952</v>
      </c>
      <c r="G873" s="37"/>
      <c r="H873" s="37"/>
      <c r="I873" s="209"/>
      <c r="J873" s="37"/>
      <c r="K873" s="37"/>
      <c r="L873" s="40"/>
      <c r="M873" s="210"/>
      <c r="N873" s="211"/>
      <c r="O873" s="72"/>
      <c r="P873" s="72"/>
      <c r="Q873" s="72"/>
      <c r="R873" s="72"/>
      <c r="S873" s="72"/>
      <c r="T873" s="73"/>
      <c r="U873" s="35"/>
      <c r="V873" s="35"/>
      <c r="W873" s="35"/>
      <c r="X873" s="35"/>
      <c r="Y873" s="35"/>
      <c r="Z873" s="35"/>
      <c r="AA873" s="35"/>
      <c r="AB873" s="35"/>
      <c r="AC873" s="35"/>
      <c r="AD873" s="35"/>
      <c r="AE873" s="35"/>
      <c r="AT873" s="18" t="s">
        <v>167</v>
      </c>
      <c r="AU873" s="18" t="s">
        <v>86</v>
      </c>
    </row>
    <row r="874" spans="1:65" s="13" customFormat="1" ht="11.25">
      <c r="B874" s="212"/>
      <c r="C874" s="213"/>
      <c r="D874" s="207" t="s">
        <v>169</v>
      </c>
      <c r="E874" s="214" t="s">
        <v>1</v>
      </c>
      <c r="F874" s="215" t="s">
        <v>935</v>
      </c>
      <c r="G874" s="213"/>
      <c r="H874" s="214" t="s">
        <v>1</v>
      </c>
      <c r="I874" s="216"/>
      <c r="J874" s="213"/>
      <c r="K874" s="213"/>
      <c r="L874" s="217"/>
      <c r="M874" s="218"/>
      <c r="N874" s="219"/>
      <c r="O874" s="219"/>
      <c r="P874" s="219"/>
      <c r="Q874" s="219"/>
      <c r="R874" s="219"/>
      <c r="S874" s="219"/>
      <c r="T874" s="220"/>
      <c r="AT874" s="221" t="s">
        <v>169</v>
      </c>
      <c r="AU874" s="221" t="s">
        <v>86</v>
      </c>
      <c r="AV874" s="13" t="s">
        <v>84</v>
      </c>
      <c r="AW874" s="13" t="s">
        <v>33</v>
      </c>
      <c r="AX874" s="13" t="s">
        <v>76</v>
      </c>
      <c r="AY874" s="221" t="s">
        <v>160</v>
      </c>
    </row>
    <row r="875" spans="1:65" s="14" customFormat="1" ht="11.25">
      <c r="B875" s="222"/>
      <c r="C875" s="223"/>
      <c r="D875" s="207" t="s">
        <v>169</v>
      </c>
      <c r="E875" s="224" t="s">
        <v>1</v>
      </c>
      <c r="F875" s="225" t="s">
        <v>936</v>
      </c>
      <c r="G875" s="223"/>
      <c r="H875" s="226">
        <v>115.9</v>
      </c>
      <c r="I875" s="227"/>
      <c r="J875" s="223"/>
      <c r="K875" s="223"/>
      <c r="L875" s="228"/>
      <c r="M875" s="229"/>
      <c r="N875" s="230"/>
      <c r="O875" s="230"/>
      <c r="P875" s="230"/>
      <c r="Q875" s="230"/>
      <c r="R875" s="230"/>
      <c r="S875" s="230"/>
      <c r="T875" s="231"/>
      <c r="AT875" s="232" t="s">
        <v>169</v>
      </c>
      <c r="AU875" s="232" t="s">
        <v>86</v>
      </c>
      <c r="AV875" s="14" t="s">
        <v>86</v>
      </c>
      <c r="AW875" s="14" t="s">
        <v>33</v>
      </c>
      <c r="AX875" s="14" t="s">
        <v>76</v>
      </c>
      <c r="AY875" s="232" t="s">
        <v>160</v>
      </c>
    </row>
    <row r="876" spans="1:65" s="15" customFormat="1" ht="11.25">
      <c r="B876" s="233"/>
      <c r="C876" s="234"/>
      <c r="D876" s="207" t="s">
        <v>169</v>
      </c>
      <c r="E876" s="235" t="s">
        <v>1</v>
      </c>
      <c r="F876" s="236" t="s">
        <v>172</v>
      </c>
      <c r="G876" s="234"/>
      <c r="H876" s="237">
        <v>115.9</v>
      </c>
      <c r="I876" s="238"/>
      <c r="J876" s="234"/>
      <c r="K876" s="234"/>
      <c r="L876" s="239"/>
      <c r="M876" s="240"/>
      <c r="N876" s="241"/>
      <c r="O876" s="241"/>
      <c r="P876" s="241"/>
      <c r="Q876" s="241"/>
      <c r="R876" s="241"/>
      <c r="S876" s="241"/>
      <c r="T876" s="242"/>
      <c r="AT876" s="243" t="s">
        <v>169</v>
      </c>
      <c r="AU876" s="243" t="s">
        <v>86</v>
      </c>
      <c r="AV876" s="15" t="s">
        <v>166</v>
      </c>
      <c r="AW876" s="15" t="s">
        <v>33</v>
      </c>
      <c r="AX876" s="15" t="s">
        <v>84</v>
      </c>
      <c r="AY876" s="243" t="s">
        <v>160</v>
      </c>
    </row>
    <row r="877" spans="1:65" s="2" customFormat="1" ht="33" customHeight="1">
      <c r="A877" s="35"/>
      <c r="B877" s="36"/>
      <c r="C877" s="193" t="s">
        <v>953</v>
      </c>
      <c r="D877" s="193" t="s">
        <v>162</v>
      </c>
      <c r="E877" s="194" t="s">
        <v>954</v>
      </c>
      <c r="F877" s="195" t="s">
        <v>955</v>
      </c>
      <c r="G877" s="196" t="s">
        <v>165</v>
      </c>
      <c r="H877" s="197">
        <v>1.071</v>
      </c>
      <c r="I877" s="198"/>
      <c r="J877" s="199">
        <f>ROUND(I877*H877,2)</f>
        <v>0</v>
      </c>
      <c r="K877" s="200"/>
      <c r="L877" s="40"/>
      <c r="M877" s="201" t="s">
        <v>1</v>
      </c>
      <c r="N877" s="202" t="s">
        <v>41</v>
      </c>
      <c r="O877" s="72"/>
      <c r="P877" s="203">
        <f>O877*H877</f>
        <v>0</v>
      </c>
      <c r="Q877" s="203">
        <v>0</v>
      </c>
      <c r="R877" s="203">
        <f>Q877*H877</f>
        <v>0</v>
      </c>
      <c r="S877" s="203">
        <v>0</v>
      </c>
      <c r="T877" s="204">
        <f>S877*H877</f>
        <v>0</v>
      </c>
      <c r="U877" s="35"/>
      <c r="V877" s="35"/>
      <c r="W877" s="35"/>
      <c r="X877" s="35"/>
      <c r="Y877" s="35"/>
      <c r="Z877" s="35"/>
      <c r="AA877" s="35"/>
      <c r="AB877" s="35"/>
      <c r="AC877" s="35"/>
      <c r="AD877" s="35"/>
      <c r="AE877" s="35"/>
      <c r="AR877" s="205" t="s">
        <v>166</v>
      </c>
      <c r="AT877" s="205" t="s">
        <v>162</v>
      </c>
      <c r="AU877" s="205" t="s">
        <v>86</v>
      </c>
      <c r="AY877" s="18" t="s">
        <v>160</v>
      </c>
      <c r="BE877" s="206">
        <f>IF(N877="základní",J877,0)</f>
        <v>0</v>
      </c>
      <c r="BF877" s="206">
        <f>IF(N877="snížená",J877,0)</f>
        <v>0</v>
      </c>
      <c r="BG877" s="206">
        <f>IF(N877="zákl. přenesená",J877,0)</f>
        <v>0</v>
      </c>
      <c r="BH877" s="206">
        <f>IF(N877="sníž. přenesená",J877,0)</f>
        <v>0</v>
      </c>
      <c r="BI877" s="206">
        <f>IF(N877="nulová",J877,0)</f>
        <v>0</v>
      </c>
      <c r="BJ877" s="18" t="s">
        <v>84</v>
      </c>
      <c r="BK877" s="206">
        <f>ROUND(I877*H877,2)</f>
        <v>0</v>
      </c>
      <c r="BL877" s="18" t="s">
        <v>166</v>
      </c>
      <c r="BM877" s="205" t="s">
        <v>956</v>
      </c>
    </row>
    <row r="878" spans="1:65" s="2" customFormat="1" ht="19.5">
      <c r="A878" s="35"/>
      <c r="B878" s="36"/>
      <c r="C878" s="37"/>
      <c r="D878" s="207" t="s">
        <v>167</v>
      </c>
      <c r="E878" s="37"/>
      <c r="F878" s="208" t="s">
        <v>957</v>
      </c>
      <c r="G878" s="37"/>
      <c r="H878" s="37"/>
      <c r="I878" s="209"/>
      <c r="J878" s="37"/>
      <c r="K878" s="37"/>
      <c r="L878" s="40"/>
      <c r="M878" s="210"/>
      <c r="N878" s="211"/>
      <c r="O878" s="72"/>
      <c r="P878" s="72"/>
      <c r="Q878" s="72"/>
      <c r="R878" s="72"/>
      <c r="S878" s="72"/>
      <c r="T878" s="73"/>
      <c r="U878" s="35"/>
      <c r="V878" s="35"/>
      <c r="W878" s="35"/>
      <c r="X878" s="35"/>
      <c r="Y878" s="35"/>
      <c r="Z878" s="35"/>
      <c r="AA878" s="35"/>
      <c r="AB878" s="35"/>
      <c r="AC878" s="35"/>
      <c r="AD878" s="35"/>
      <c r="AE878" s="35"/>
      <c r="AT878" s="18" t="s">
        <v>167</v>
      </c>
      <c r="AU878" s="18" t="s">
        <v>86</v>
      </c>
    </row>
    <row r="879" spans="1:65" s="13" customFormat="1" ht="11.25">
      <c r="B879" s="212"/>
      <c r="C879" s="213"/>
      <c r="D879" s="207" t="s">
        <v>169</v>
      </c>
      <c r="E879" s="214" t="s">
        <v>1</v>
      </c>
      <c r="F879" s="215" t="s">
        <v>196</v>
      </c>
      <c r="G879" s="213"/>
      <c r="H879" s="214" t="s">
        <v>1</v>
      </c>
      <c r="I879" s="216"/>
      <c r="J879" s="213"/>
      <c r="K879" s="213"/>
      <c r="L879" s="217"/>
      <c r="M879" s="218"/>
      <c r="N879" s="219"/>
      <c r="O879" s="219"/>
      <c r="P879" s="219"/>
      <c r="Q879" s="219"/>
      <c r="R879" s="219"/>
      <c r="S879" s="219"/>
      <c r="T879" s="220"/>
      <c r="AT879" s="221" t="s">
        <v>169</v>
      </c>
      <c r="AU879" s="221" t="s">
        <v>86</v>
      </c>
      <c r="AV879" s="13" t="s">
        <v>84</v>
      </c>
      <c r="AW879" s="13" t="s">
        <v>33</v>
      </c>
      <c r="AX879" s="13" t="s">
        <v>76</v>
      </c>
      <c r="AY879" s="221" t="s">
        <v>160</v>
      </c>
    </row>
    <row r="880" spans="1:65" s="14" customFormat="1" ht="11.25">
      <c r="B880" s="222"/>
      <c r="C880" s="223"/>
      <c r="D880" s="207" t="s">
        <v>169</v>
      </c>
      <c r="E880" s="224" t="s">
        <v>1</v>
      </c>
      <c r="F880" s="225" t="s">
        <v>958</v>
      </c>
      <c r="G880" s="223"/>
      <c r="H880" s="226">
        <v>1.071</v>
      </c>
      <c r="I880" s="227"/>
      <c r="J880" s="223"/>
      <c r="K880" s="223"/>
      <c r="L880" s="228"/>
      <c r="M880" s="229"/>
      <c r="N880" s="230"/>
      <c r="O880" s="230"/>
      <c r="P880" s="230"/>
      <c r="Q880" s="230"/>
      <c r="R880" s="230"/>
      <c r="S880" s="230"/>
      <c r="T880" s="231"/>
      <c r="AT880" s="232" t="s">
        <v>169</v>
      </c>
      <c r="AU880" s="232" t="s">
        <v>86</v>
      </c>
      <c r="AV880" s="14" t="s">
        <v>86</v>
      </c>
      <c r="AW880" s="14" t="s">
        <v>33</v>
      </c>
      <c r="AX880" s="14" t="s">
        <v>76</v>
      </c>
      <c r="AY880" s="232" t="s">
        <v>160</v>
      </c>
    </row>
    <row r="881" spans="1:65" s="15" customFormat="1" ht="11.25">
      <c r="B881" s="233"/>
      <c r="C881" s="234"/>
      <c r="D881" s="207" t="s">
        <v>169</v>
      </c>
      <c r="E881" s="235" t="s">
        <v>1</v>
      </c>
      <c r="F881" s="236" t="s">
        <v>172</v>
      </c>
      <c r="G881" s="234"/>
      <c r="H881" s="237">
        <v>1.071</v>
      </c>
      <c r="I881" s="238"/>
      <c r="J881" s="234"/>
      <c r="K881" s="234"/>
      <c r="L881" s="239"/>
      <c r="M881" s="240"/>
      <c r="N881" s="241"/>
      <c r="O881" s="241"/>
      <c r="P881" s="241"/>
      <c r="Q881" s="241"/>
      <c r="R881" s="241"/>
      <c r="S881" s="241"/>
      <c r="T881" s="242"/>
      <c r="AT881" s="243" t="s">
        <v>169</v>
      </c>
      <c r="AU881" s="243" t="s">
        <v>86</v>
      </c>
      <c r="AV881" s="15" t="s">
        <v>166</v>
      </c>
      <c r="AW881" s="15" t="s">
        <v>33</v>
      </c>
      <c r="AX881" s="15" t="s">
        <v>84</v>
      </c>
      <c r="AY881" s="243" t="s">
        <v>160</v>
      </c>
    </row>
    <row r="882" spans="1:65" s="2" customFormat="1" ht="24.2" customHeight="1">
      <c r="A882" s="35"/>
      <c r="B882" s="36"/>
      <c r="C882" s="193" t="s">
        <v>573</v>
      </c>
      <c r="D882" s="193" t="s">
        <v>162</v>
      </c>
      <c r="E882" s="194" t="s">
        <v>959</v>
      </c>
      <c r="F882" s="195" t="s">
        <v>960</v>
      </c>
      <c r="G882" s="196" t="s">
        <v>165</v>
      </c>
      <c r="H882" s="197">
        <v>32.515999999999998</v>
      </c>
      <c r="I882" s="198"/>
      <c r="J882" s="199">
        <f>ROUND(I882*H882,2)</f>
        <v>0</v>
      </c>
      <c r="K882" s="200"/>
      <c r="L882" s="40"/>
      <c r="M882" s="201" t="s">
        <v>1</v>
      </c>
      <c r="N882" s="202" t="s">
        <v>41</v>
      </c>
      <c r="O882" s="72"/>
      <c r="P882" s="203">
        <f>O882*H882</f>
        <v>0</v>
      </c>
      <c r="Q882" s="203">
        <v>0</v>
      </c>
      <c r="R882" s="203">
        <f>Q882*H882</f>
        <v>0</v>
      </c>
      <c r="S882" s="203">
        <v>0</v>
      </c>
      <c r="T882" s="204">
        <f>S882*H882</f>
        <v>0</v>
      </c>
      <c r="U882" s="35"/>
      <c r="V882" s="35"/>
      <c r="W882" s="35"/>
      <c r="X882" s="35"/>
      <c r="Y882" s="35"/>
      <c r="Z882" s="35"/>
      <c r="AA882" s="35"/>
      <c r="AB882" s="35"/>
      <c r="AC882" s="35"/>
      <c r="AD882" s="35"/>
      <c r="AE882" s="35"/>
      <c r="AR882" s="205" t="s">
        <v>166</v>
      </c>
      <c r="AT882" s="205" t="s">
        <v>162</v>
      </c>
      <c r="AU882" s="205" t="s">
        <v>86</v>
      </c>
      <c r="AY882" s="18" t="s">
        <v>160</v>
      </c>
      <c r="BE882" s="206">
        <f>IF(N882="základní",J882,0)</f>
        <v>0</v>
      </c>
      <c r="BF882" s="206">
        <f>IF(N882="snížená",J882,0)</f>
        <v>0</v>
      </c>
      <c r="BG882" s="206">
        <f>IF(N882="zákl. přenesená",J882,0)</f>
        <v>0</v>
      </c>
      <c r="BH882" s="206">
        <f>IF(N882="sníž. přenesená",J882,0)</f>
        <v>0</v>
      </c>
      <c r="BI882" s="206">
        <f>IF(N882="nulová",J882,0)</f>
        <v>0</v>
      </c>
      <c r="BJ882" s="18" t="s">
        <v>84</v>
      </c>
      <c r="BK882" s="206">
        <f>ROUND(I882*H882,2)</f>
        <v>0</v>
      </c>
      <c r="BL882" s="18" t="s">
        <v>166</v>
      </c>
      <c r="BM882" s="205" t="s">
        <v>961</v>
      </c>
    </row>
    <row r="883" spans="1:65" s="2" customFormat="1" ht="19.5">
      <c r="A883" s="35"/>
      <c r="B883" s="36"/>
      <c r="C883" s="37"/>
      <c r="D883" s="207" t="s">
        <v>167</v>
      </c>
      <c r="E883" s="37"/>
      <c r="F883" s="208" t="s">
        <v>962</v>
      </c>
      <c r="G883" s="37"/>
      <c r="H883" s="37"/>
      <c r="I883" s="209"/>
      <c r="J883" s="37"/>
      <c r="K883" s="37"/>
      <c r="L883" s="40"/>
      <c r="M883" s="210"/>
      <c r="N883" s="211"/>
      <c r="O883" s="72"/>
      <c r="P883" s="72"/>
      <c r="Q883" s="72"/>
      <c r="R883" s="72"/>
      <c r="S883" s="72"/>
      <c r="T883" s="73"/>
      <c r="U883" s="35"/>
      <c r="V883" s="35"/>
      <c r="W883" s="35"/>
      <c r="X883" s="35"/>
      <c r="Y883" s="35"/>
      <c r="Z883" s="35"/>
      <c r="AA883" s="35"/>
      <c r="AB883" s="35"/>
      <c r="AC883" s="35"/>
      <c r="AD883" s="35"/>
      <c r="AE883" s="35"/>
      <c r="AT883" s="18" t="s">
        <v>167</v>
      </c>
      <c r="AU883" s="18" t="s">
        <v>86</v>
      </c>
    </row>
    <row r="884" spans="1:65" s="14" customFormat="1" ht="11.25">
      <c r="B884" s="222"/>
      <c r="C884" s="223"/>
      <c r="D884" s="207" t="s">
        <v>169</v>
      </c>
      <c r="E884" s="224" t="s">
        <v>1</v>
      </c>
      <c r="F884" s="225" t="s">
        <v>963</v>
      </c>
      <c r="G884" s="223"/>
      <c r="H884" s="226">
        <v>12.983000000000001</v>
      </c>
      <c r="I884" s="227"/>
      <c r="J884" s="223"/>
      <c r="K884" s="223"/>
      <c r="L884" s="228"/>
      <c r="M884" s="229"/>
      <c r="N884" s="230"/>
      <c r="O884" s="230"/>
      <c r="P884" s="230"/>
      <c r="Q884" s="230"/>
      <c r="R884" s="230"/>
      <c r="S884" s="230"/>
      <c r="T884" s="231"/>
      <c r="AT884" s="232" t="s">
        <v>169</v>
      </c>
      <c r="AU884" s="232" t="s">
        <v>86</v>
      </c>
      <c r="AV884" s="14" t="s">
        <v>86</v>
      </c>
      <c r="AW884" s="14" t="s">
        <v>33</v>
      </c>
      <c r="AX884" s="14" t="s">
        <v>76</v>
      </c>
      <c r="AY884" s="232" t="s">
        <v>160</v>
      </c>
    </row>
    <row r="885" spans="1:65" s="14" customFormat="1" ht="11.25">
      <c r="B885" s="222"/>
      <c r="C885" s="223"/>
      <c r="D885" s="207" t="s">
        <v>169</v>
      </c>
      <c r="E885" s="224" t="s">
        <v>1</v>
      </c>
      <c r="F885" s="225" t="s">
        <v>964</v>
      </c>
      <c r="G885" s="223"/>
      <c r="H885" s="226">
        <v>10.868</v>
      </c>
      <c r="I885" s="227"/>
      <c r="J885" s="223"/>
      <c r="K885" s="223"/>
      <c r="L885" s="228"/>
      <c r="M885" s="229"/>
      <c r="N885" s="230"/>
      <c r="O885" s="230"/>
      <c r="P885" s="230"/>
      <c r="Q885" s="230"/>
      <c r="R885" s="230"/>
      <c r="S885" s="230"/>
      <c r="T885" s="231"/>
      <c r="AT885" s="232" t="s">
        <v>169</v>
      </c>
      <c r="AU885" s="232" t="s">
        <v>86</v>
      </c>
      <c r="AV885" s="14" t="s">
        <v>86</v>
      </c>
      <c r="AW885" s="14" t="s">
        <v>33</v>
      </c>
      <c r="AX885" s="14" t="s">
        <v>76</v>
      </c>
      <c r="AY885" s="232" t="s">
        <v>160</v>
      </c>
    </row>
    <row r="886" spans="1:65" s="14" customFormat="1" ht="11.25">
      <c r="B886" s="222"/>
      <c r="C886" s="223"/>
      <c r="D886" s="207" t="s">
        <v>169</v>
      </c>
      <c r="E886" s="224" t="s">
        <v>1</v>
      </c>
      <c r="F886" s="225" t="s">
        <v>965</v>
      </c>
      <c r="G886" s="223"/>
      <c r="H886" s="226">
        <v>8.6649999999999991</v>
      </c>
      <c r="I886" s="227"/>
      <c r="J886" s="223"/>
      <c r="K886" s="223"/>
      <c r="L886" s="228"/>
      <c r="M886" s="229"/>
      <c r="N886" s="230"/>
      <c r="O886" s="230"/>
      <c r="P886" s="230"/>
      <c r="Q886" s="230"/>
      <c r="R886" s="230"/>
      <c r="S886" s="230"/>
      <c r="T886" s="231"/>
      <c r="AT886" s="232" t="s">
        <v>169</v>
      </c>
      <c r="AU886" s="232" t="s">
        <v>86</v>
      </c>
      <c r="AV886" s="14" t="s">
        <v>86</v>
      </c>
      <c r="AW886" s="14" t="s">
        <v>33</v>
      </c>
      <c r="AX886" s="14" t="s">
        <v>76</v>
      </c>
      <c r="AY886" s="232" t="s">
        <v>160</v>
      </c>
    </row>
    <row r="887" spans="1:65" s="15" customFormat="1" ht="11.25">
      <c r="B887" s="233"/>
      <c r="C887" s="234"/>
      <c r="D887" s="207" t="s">
        <v>169</v>
      </c>
      <c r="E887" s="235" t="s">
        <v>1</v>
      </c>
      <c r="F887" s="236" t="s">
        <v>172</v>
      </c>
      <c r="G887" s="234"/>
      <c r="H887" s="237">
        <v>32.515999999999998</v>
      </c>
      <c r="I887" s="238"/>
      <c r="J887" s="234"/>
      <c r="K887" s="234"/>
      <c r="L887" s="239"/>
      <c r="M887" s="240"/>
      <c r="N887" s="241"/>
      <c r="O887" s="241"/>
      <c r="P887" s="241"/>
      <c r="Q887" s="241"/>
      <c r="R887" s="241"/>
      <c r="S887" s="241"/>
      <c r="T887" s="242"/>
      <c r="AT887" s="243" t="s">
        <v>169</v>
      </c>
      <c r="AU887" s="243" t="s">
        <v>86</v>
      </c>
      <c r="AV887" s="15" t="s">
        <v>166</v>
      </c>
      <c r="AW887" s="15" t="s">
        <v>33</v>
      </c>
      <c r="AX887" s="15" t="s">
        <v>84</v>
      </c>
      <c r="AY887" s="243" t="s">
        <v>160</v>
      </c>
    </row>
    <row r="888" spans="1:65" s="2" customFormat="1" ht="24.2" customHeight="1">
      <c r="A888" s="35"/>
      <c r="B888" s="36"/>
      <c r="C888" s="193" t="s">
        <v>966</v>
      </c>
      <c r="D888" s="193" t="s">
        <v>162</v>
      </c>
      <c r="E888" s="194" t="s">
        <v>967</v>
      </c>
      <c r="F888" s="195" t="s">
        <v>968</v>
      </c>
      <c r="G888" s="196" t="s">
        <v>181</v>
      </c>
      <c r="H888" s="197">
        <v>128.4</v>
      </c>
      <c r="I888" s="198"/>
      <c r="J888" s="199">
        <f>ROUND(I888*H888,2)</f>
        <v>0</v>
      </c>
      <c r="K888" s="200"/>
      <c r="L888" s="40"/>
      <c r="M888" s="201" t="s">
        <v>1</v>
      </c>
      <c r="N888" s="202" t="s">
        <v>41</v>
      </c>
      <c r="O888" s="72"/>
      <c r="P888" s="203">
        <f>O888*H888</f>
        <v>0</v>
      </c>
      <c r="Q888" s="203">
        <v>0</v>
      </c>
      <c r="R888" s="203">
        <f>Q888*H888</f>
        <v>0</v>
      </c>
      <c r="S888" s="203">
        <v>0</v>
      </c>
      <c r="T888" s="204">
        <f>S888*H888</f>
        <v>0</v>
      </c>
      <c r="U888" s="35"/>
      <c r="V888" s="35"/>
      <c r="W888" s="35"/>
      <c r="X888" s="35"/>
      <c r="Y888" s="35"/>
      <c r="Z888" s="35"/>
      <c r="AA888" s="35"/>
      <c r="AB888" s="35"/>
      <c r="AC888" s="35"/>
      <c r="AD888" s="35"/>
      <c r="AE888" s="35"/>
      <c r="AR888" s="205" t="s">
        <v>166</v>
      </c>
      <c r="AT888" s="205" t="s">
        <v>162</v>
      </c>
      <c r="AU888" s="205" t="s">
        <v>86</v>
      </c>
      <c r="AY888" s="18" t="s">
        <v>160</v>
      </c>
      <c r="BE888" s="206">
        <f>IF(N888="základní",J888,0)</f>
        <v>0</v>
      </c>
      <c r="BF888" s="206">
        <f>IF(N888="snížená",J888,0)</f>
        <v>0</v>
      </c>
      <c r="BG888" s="206">
        <f>IF(N888="zákl. přenesená",J888,0)</f>
        <v>0</v>
      </c>
      <c r="BH888" s="206">
        <f>IF(N888="sníž. přenesená",J888,0)</f>
        <v>0</v>
      </c>
      <c r="BI888" s="206">
        <f>IF(N888="nulová",J888,0)</f>
        <v>0</v>
      </c>
      <c r="BJ888" s="18" t="s">
        <v>84</v>
      </c>
      <c r="BK888" s="206">
        <f>ROUND(I888*H888,2)</f>
        <v>0</v>
      </c>
      <c r="BL888" s="18" t="s">
        <v>166</v>
      </c>
      <c r="BM888" s="205" t="s">
        <v>969</v>
      </c>
    </row>
    <row r="889" spans="1:65" s="2" customFormat="1" ht="19.5">
      <c r="A889" s="35"/>
      <c r="B889" s="36"/>
      <c r="C889" s="37"/>
      <c r="D889" s="207" t="s">
        <v>167</v>
      </c>
      <c r="E889" s="37"/>
      <c r="F889" s="208" t="s">
        <v>970</v>
      </c>
      <c r="G889" s="37"/>
      <c r="H889" s="37"/>
      <c r="I889" s="209"/>
      <c r="J889" s="37"/>
      <c r="K889" s="37"/>
      <c r="L889" s="40"/>
      <c r="M889" s="210"/>
      <c r="N889" s="211"/>
      <c r="O889" s="72"/>
      <c r="P889" s="72"/>
      <c r="Q889" s="72"/>
      <c r="R889" s="72"/>
      <c r="S889" s="72"/>
      <c r="T889" s="73"/>
      <c r="U889" s="35"/>
      <c r="V889" s="35"/>
      <c r="W889" s="35"/>
      <c r="X889" s="35"/>
      <c r="Y889" s="35"/>
      <c r="Z889" s="35"/>
      <c r="AA889" s="35"/>
      <c r="AB889" s="35"/>
      <c r="AC889" s="35"/>
      <c r="AD889" s="35"/>
      <c r="AE889" s="35"/>
      <c r="AT889" s="18" t="s">
        <v>167</v>
      </c>
      <c r="AU889" s="18" t="s">
        <v>86</v>
      </c>
    </row>
    <row r="890" spans="1:65" s="13" customFormat="1" ht="11.25">
      <c r="B890" s="212"/>
      <c r="C890" s="213"/>
      <c r="D890" s="207" t="s">
        <v>169</v>
      </c>
      <c r="E890" s="214" t="s">
        <v>1</v>
      </c>
      <c r="F890" s="215" t="s">
        <v>971</v>
      </c>
      <c r="G890" s="213"/>
      <c r="H890" s="214" t="s">
        <v>1</v>
      </c>
      <c r="I890" s="216"/>
      <c r="J890" s="213"/>
      <c r="K890" s="213"/>
      <c r="L890" s="217"/>
      <c r="M890" s="218"/>
      <c r="N890" s="219"/>
      <c r="O890" s="219"/>
      <c r="P890" s="219"/>
      <c r="Q890" s="219"/>
      <c r="R890" s="219"/>
      <c r="S890" s="219"/>
      <c r="T890" s="220"/>
      <c r="AT890" s="221" t="s">
        <v>169</v>
      </c>
      <c r="AU890" s="221" t="s">
        <v>86</v>
      </c>
      <c r="AV890" s="13" t="s">
        <v>84</v>
      </c>
      <c r="AW890" s="13" t="s">
        <v>33</v>
      </c>
      <c r="AX890" s="13" t="s">
        <v>76</v>
      </c>
      <c r="AY890" s="221" t="s">
        <v>160</v>
      </c>
    </row>
    <row r="891" spans="1:65" s="14" customFormat="1" ht="11.25">
      <c r="B891" s="222"/>
      <c r="C891" s="223"/>
      <c r="D891" s="207" t="s">
        <v>169</v>
      </c>
      <c r="E891" s="224" t="s">
        <v>1</v>
      </c>
      <c r="F891" s="225" t="s">
        <v>972</v>
      </c>
      <c r="G891" s="223"/>
      <c r="H891" s="226">
        <v>128.4</v>
      </c>
      <c r="I891" s="227"/>
      <c r="J891" s="223"/>
      <c r="K891" s="223"/>
      <c r="L891" s="228"/>
      <c r="M891" s="229"/>
      <c r="N891" s="230"/>
      <c r="O891" s="230"/>
      <c r="P891" s="230"/>
      <c r="Q891" s="230"/>
      <c r="R891" s="230"/>
      <c r="S891" s="230"/>
      <c r="T891" s="231"/>
      <c r="AT891" s="232" t="s">
        <v>169</v>
      </c>
      <c r="AU891" s="232" t="s">
        <v>86</v>
      </c>
      <c r="AV891" s="14" t="s">
        <v>86</v>
      </c>
      <c r="AW891" s="14" t="s">
        <v>33</v>
      </c>
      <c r="AX891" s="14" t="s">
        <v>76</v>
      </c>
      <c r="AY891" s="232" t="s">
        <v>160</v>
      </c>
    </row>
    <row r="892" spans="1:65" s="15" customFormat="1" ht="11.25">
      <c r="B892" s="233"/>
      <c r="C892" s="234"/>
      <c r="D892" s="207" t="s">
        <v>169</v>
      </c>
      <c r="E892" s="235" t="s">
        <v>1</v>
      </c>
      <c r="F892" s="236" t="s">
        <v>172</v>
      </c>
      <c r="G892" s="234"/>
      <c r="H892" s="237">
        <v>128.4</v>
      </c>
      <c r="I892" s="238"/>
      <c r="J892" s="234"/>
      <c r="K892" s="234"/>
      <c r="L892" s="239"/>
      <c r="M892" s="240"/>
      <c r="N892" s="241"/>
      <c r="O892" s="241"/>
      <c r="P892" s="241"/>
      <c r="Q892" s="241"/>
      <c r="R892" s="241"/>
      <c r="S892" s="241"/>
      <c r="T892" s="242"/>
      <c r="AT892" s="243" t="s">
        <v>169</v>
      </c>
      <c r="AU892" s="243" t="s">
        <v>86</v>
      </c>
      <c r="AV892" s="15" t="s">
        <v>166</v>
      </c>
      <c r="AW892" s="15" t="s">
        <v>33</v>
      </c>
      <c r="AX892" s="15" t="s">
        <v>84</v>
      </c>
      <c r="AY892" s="243" t="s">
        <v>160</v>
      </c>
    </row>
    <row r="893" spans="1:65" s="2" customFormat="1" ht="33" customHeight="1">
      <c r="A893" s="35"/>
      <c r="B893" s="36"/>
      <c r="C893" s="193" t="s">
        <v>578</v>
      </c>
      <c r="D893" s="193" t="s">
        <v>162</v>
      </c>
      <c r="E893" s="194" t="s">
        <v>973</v>
      </c>
      <c r="F893" s="195" t="s">
        <v>974</v>
      </c>
      <c r="G893" s="196" t="s">
        <v>193</v>
      </c>
      <c r="H893" s="197">
        <v>18.937999999999999</v>
      </c>
      <c r="I893" s="198"/>
      <c r="J893" s="199">
        <f>ROUND(I893*H893,2)</f>
        <v>0</v>
      </c>
      <c r="K893" s="200"/>
      <c r="L893" s="40"/>
      <c r="M893" s="201" t="s">
        <v>1</v>
      </c>
      <c r="N893" s="202" t="s">
        <v>41</v>
      </c>
      <c r="O893" s="72"/>
      <c r="P893" s="203">
        <f>O893*H893</f>
        <v>0</v>
      </c>
      <c r="Q893" s="203">
        <v>0</v>
      </c>
      <c r="R893" s="203">
        <f>Q893*H893</f>
        <v>0</v>
      </c>
      <c r="S893" s="203">
        <v>0</v>
      </c>
      <c r="T893" s="204">
        <f>S893*H893</f>
        <v>0</v>
      </c>
      <c r="U893" s="35"/>
      <c r="V893" s="35"/>
      <c r="W893" s="35"/>
      <c r="X893" s="35"/>
      <c r="Y893" s="35"/>
      <c r="Z893" s="35"/>
      <c r="AA893" s="35"/>
      <c r="AB893" s="35"/>
      <c r="AC893" s="35"/>
      <c r="AD893" s="35"/>
      <c r="AE893" s="35"/>
      <c r="AR893" s="205" t="s">
        <v>166</v>
      </c>
      <c r="AT893" s="205" t="s">
        <v>162</v>
      </c>
      <c r="AU893" s="205" t="s">
        <v>86</v>
      </c>
      <c r="AY893" s="18" t="s">
        <v>160</v>
      </c>
      <c r="BE893" s="206">
        <f>IF(N893="základní",J893,0)</f>
        <v>0</v>
      </c>
      <c r="BF893" s="206">
        <f>IF(N893="snížená",J893,0)</f>
        <v>0</v>
      </c>
      <c r="BG893" s="206">
        <f>IF(N893="zákl. přenesená",J893,0)</f>
        <v>0</v>
      </c>
      <c r="BH893" s="206">
        <f>IF(N893="sníž. přenesená",J893,0)</f>
        <v>0</v>
      </c>
      <c r="BI893" s="206">
        <f>IF(N893="nulová",J893,0)</f>
        <v>0</v>
      </c>
      <c r="BJ893" s="18" t="s">
        <v>84</v>
      </c>
      <c r="BK893" s="206">
        <f>ROUND(I893*H893,2)</f>
        <v>0</v>
      </c>
      <c r="BL893" s="18" t="s">
        <v>166</v>
      </c>
      <c r="BM893" s="205" t="s">
        <v>975</v>
      </c>
    </row>
    <row r="894" spans="1:65" s="2" customFormat="1" ht="19.5">
      <c r="A894" s="35"/>
      <c r="B894" s="36"/>
      <c r="C894" s="37"/>
      <c r="D894" s="207" t="s">
        <v>167</v>
      </c>
      <c r="E894" s="37"/>
      <c r="F894" s="208" t="s">
        <v>976</v>
      </c>
      <c r="G894" s="37"/>
      <c r="H894" s="37"/>
      <c r="I894" s="209"/>
      <c r="J894" s="37"/>
      <c r="K894" s="37"/>
      <c r="L894" s="40"/>
      <c r="M894" s="210"/>
      <c r="N894" s="211"/>
      <c r="O894" s="72"/>
      <c r="P894" s="72"/>
      <c r="Q894" s="72"/>
      <c r="R894" s="72"/>
      <c r="S894" s="72"/>
      <c r="T894" s="73"/>
      <c r="U894" s="35"/>
      <c r="V894" s="35"/>
      <c r="W894" s="35"/>
      <c r="X894" s="35"/>
      <c r="Y894" s="35"/>
      <c r="Z894" s="35"/>
      <c r="AA894" s="35"/>
      <c r="AB894" s="35"/>
      <c r="AC894" s="35"/>
      <c r="AD894" s="35"/>
      <c r="AE894" s="35"/>
      <c r="AT894" s="18" t="s">
        <v>167</v>
      </c>
      <c r="AU894" s="18" t="s">
        <v>86</v>
      </c>
    </row>
    <row r="895" spans="1:65" s="13" customFormat="1" ht="11.25">
      <c r="B895" s="212"/>
      <c r="C895" s="213"/>
      <c r="D895" s="207" t="s">
        <v>169</v>
      </c>
      <c r="E895" s="214" t="s">
        <v>1</v>
      </c>
      <c r="F895" s="215" t="s">
        <v>977</v>
      </c>
      <c r="G895" s="213"/>
      <c r="H895" s="214" t="s">
        <v>1</v>
      </c>
      <c r="I895" s="216"/>
      <c r="J895" s="213"/>
      <c r="K895" s="213"/>
      <c r="L895" s="217"/>
      <c r="M895" s="218"/>
      <c r="N895" s="219"/>
      <c r="O895" s="219"/>
      <c r="P895" s="219"/>
      <c r="Q895" s="219"/>
      <c r="R895" s="219"/>
      <c r="S895" s="219"/>
      <c r="T895" s="220"/>
      <c r="AT895" s="221" t="s">
        <v>169</v>
      </c>
      <c r="AU895" s="221" t="s">
        <v>86</v>
      </c>
      <c r="AV895" s="13" t="s">
        <v>84</v>
      </c>
      <c r="AW895" s="13" t="s">
        <v>33</v>
      </c>
      <c r="AX895" s="13" t="s">
        <v>76</v>
      </c>
      <c r="AY895" s="221" t="s">
        <v>160</v>
      </c>
    </row>
    <row r="896" spans="1:65" s="14" customFormat="1" ht="11.25">
      <c r="B896" s="222"/>
      <c r="C896" s="223"/>
      <c r="D896" s="207" t="s">
        <v>169</v>
      </c>
      <c r="E896" s="224" t="s">
        <v>1</v>
      </c>
      <c r="F896" s="225" t="s">
        <v>978</v>
      </c>
      <c r="G896" s="223"/>
      <c r="H896" s="226">
        <v>1.2150000000000001</v>
      </c>
      <c r="I896" s="227"/>
      <c r="J896" s="223"/>
      <c r="K896" s="223"/>
      <c r="L896" s="228"/>
      <c r="M896" s="229"/>
      <c r="N896" s="230"/>
      <c r="O896" s="230"/>
      <c r="P896" s="230"/>
      <c r="Q896" s="230"/>
      <c r="R896" s="230"/>
      <c r="S896" s="230"/>
      <c r="T896" s="231"/>
      <c r="AT896" s="232" t="s">
        <v>169</v>
      </c>
      <c r="AU896" s="232" t="s">
        <v>86</v>
      </c>
      <c r="AV896" s="14" t="s">
        <v>86</v>
      </c>
      <c r="AW896" s="14" t="s">
        <v>33</v>
      </c>
      <c r="AX896" s="14" t="s">
        <v>76</v>
      </c>
      <c r="AY896" s="232" t="s">
        <v>160</v>
      </c>
    </row>
    <row r="897" spans="1:65" s="13" customFormat="1" ht="11.25">
      <c r="B897" s="212"/>
      <c r="C897" s="213"/>
      <c r="D897" s="207" t="s">
        <v>169</v>
      </c>
      <c r="E897" s="214" t="s">
        <v>1</v>
      </c>
      <c r="F897" s="215" t="s">
        <v>979</v>
      </c>
      <c r="G897" s="213"/>
      <c r="H897" s="214" t="s">
        <v>1</v>
      </c>
      <c r="I897" s="216"/>
      <c r="J897" s="213"/>
      <c r="K897" s="213"/>
      <c r="L897" s="217"/>
      <c r="M897" s="218"/>
      <c r="N897" s="219"/>
      <c r="O897" s="219"/>
      <c r="P897" s="219"/>
      <c r="Q897" s="219"/>
      <c r="R897" s="219"/>
      <c r="S897" s="219"/>
      <c r="T897" s="220"/>
      <c r="AT897" s="221" t="s">
        <v>169</v>
      </c>
      <c r="AU897" s="221" t="s">
        <v>86</v>
      </c>
      <c r="AV897" s="13" t="s">
        <v>84</v>
      </c>
      <c r="AW897" s="13" t="s">
        <v>33</v>
      </c>
      <c r="AX897" s="13" t="s">
        <v>76</v>
      </c>
      <c r="AY897" s="221" t="s">
        <v>160</v>
      </c>
    </row>
    <row r="898" spans="1:65" s="14" customFormat="1" ht="11.25">
      <c r="B898" s="222"/>
      <c r="C898" s="223"/>
      <c r="D898" s="207" t="s">
        <v>169</v>
      </c>
      <c r="E898" s="224" t="s">
        <v>1</v>
      </c>
      <c r="F898" s="225" t="s">
        <v>980</v>
      </c>
      <c r="G898" s="223"/>
      <c r="H898" s="226">
        <v>17.722999999999999</v>
      </c>
      <c r="I898" s="227"/>
      <c r="J898" s="223"/>
      <c r="K898" s="223"/>
      <c r="L898" s="228"/>
      <c r="M898" s="229"/>
      <c r="N898" s="230"/>
      <c r="O898" s="230"/>
      <c r="P898" s="230"/>
      <c r="Q898" s="230"/>
      <c r="R898" s="230"/>
      <c r="S898" s="230"/>
      <c r="T898" s="231"/>
      <c r="AT898" s="232" t="s">
        <v>169</v>
      </c>
      <c r="AU898" s="232" t="s">
        <v>86</v>
      </c>
      <c r="AV898" s="14" t="s">
        <v>86</v>
      </c>
      <c r="AW898" s="14" t="s">
        <v>33</v>
      </c>
      <c r="AX898" s="14" t="s">
        <v>76</v>
      </c>
      <c r="AY898" s="232" t="s">
        <v>160</v>
      </c>
    </row>
    <row r="899" spans="1:65" s="15" customFormat="1" ht="11.25">
      <c r="B899" s="233"/>
      <c r="C899" s="234"/>
      <c r="D899" s="207" t="s">
        <v>169</v>
      </c>
      <c r="E899" s="235" t="s">
        <v>1</v>
      </c>
      <c r="F899" s="236" t="s">
        <v>172</v>
      </c>
      <c r="G899" s="234"/>
      <c r="H899" s="237">
        <v>18.937999999999999</v>
      </c>
      <c r="I899" s="238"/>
      <c r="J899" s="234"/>
      <c r="K899" s="234"/>
      <c r="L899" s="239"/>
      <c r="M899" s="240"/>
      <c r="N899" s="241"/>
      <c r="O899" s="241"/>
      <c r="P899" s="241"/>
      <c r="Q899" s="241"/>
      <c r="R899" s="241"/>
      <c r="S899" s="241"/>
      <c r="T899" s="242"/>
      <c r="AT899" s="243" t="s">
        <v>169</v>
      </c>
      <c r="AU899" s="243" t="s">
        <v>86</v>
      </c>
      <c r="AV899" s="15" t="s">
        <v>166</v>
      </c>
      <c r="AW899" s="15" t="s">
        <v>33</v>
      </c>
      <c r="AX899" s="15" t="s">
        <v>84</v>
      </c>
      <c r="AY899" s="243" t="s">
        <v>160</v>
      </c>
    </row>
    <row r="900" spans="1:65" s="2" customFormat="1" ht="24.2" customHeight="1">
      <c r="A900" s="35"/>
      <c r="B900" s="36"/>
      <c r="C900" s="193" t="s">
        <v>981</v>
      </c>
      <c r="D900" s="193" t="s">
        <v>162</v>
      </c>
      <c r="E900" s="194" t="s">
        <v>982</v>
      </c>
      <c r="F900" s="195" t="s">
        <v>983</v>
      </c>
      <c r="G900" s="196" t="s">
        <v>193</v>
      </c>
      <c r="H900" s="197">
        <v>0.124</v>
      </c>
      <c r="I900" s="198"/>
      <c r="J900" s="199">
        <f>ROUND(I900*H900,2)</f>
        <v>0</v>
      </c>
      <c r="K900" s="200"/>
      <c r="L900" s="40"/>
      <c r="M900" s="201" t="s">
        <v>1</v>
      </c>
      <c r="N900" s="202" t="s">
        <v>41</v>
      </c>
      <c r="O900" s="72"/>
      <c r="P900" s="203">
        <f>O900*H900</f>
        <v>0</v>
      </c>
      <c r="Q900" s="203">
        <v>0</v>
      </c>
      <c r="R900" s="203">
        <f>Q900*H900</f>
        <v>0</v>
      </c>
      <c r="S900" s="203">
        <v>0</v>
      </c>
      <c r="T900" s="204">
        <f>S900*H900</f>
        <v>0</v>
      </c>
      <c r="U900" s="35"/>
      <c r="V900" s="35"/>
      <c r="W900" s="35"/>
      <c r="X900" s="35"/>
      <c r="Y900" s="35"/>
      <c r="Z900" s="35"/>
      <c r="AA900" s="35"/>
      <c r="AB900" s="35"/>
      <c r="AC900" s="35"/>
      <c r="AD900" s="35"/>
      <c r="AE900" s="35"/>
      <c r="AR900" s="205" t="s">
        <v>166</v>
      </c>
      <c r="AT900" s="205" t="s">
        <v>162</v>
      </c>
      <c r="AU900" s="205" t="s">
        <v>86</v>
      </c>
      <c r="AY900" s="18" t="s">
        <v>160</v>
      </c>
      <c r="BE900" s="206">
        <f>IF(N900="základní",J900,0)</f>
        <v>0</v>
      </c>
      <c r="BF900" s="206">
        <f>IF(N900="snížená",J900,0)</f>
        <v>0</v>
      </c>
      <c r="BG900" s="206">
        <f>IF(N900="zákl. přenesená",J900,0)</f>
        <v>0</v>
      </c>
      <c r="BH900" s="206">
        <f>IF(N900="sníž. přenesená",J900,0)</f>
        <v>0</v>
      </c>
      <c r="BI900" s="206">
        <f>IF(N900="nulová",J900,0)</f>
        <v>0</v>
      </c>
      <c r="BJ900" s="18" t="s">
        <v>84</v>
      </c>
      <c r="BK900" s="206">
        <f>ROUND(I900*H900,2)</f>
        <v>0</v>
      </c>
      <c r="BL900" s="18" t="s">
        <v>166</v>
      </c>
      <c r="BM900" s="205" t="s">
        <v>984</v>
      </c>
    </row>
    <row r="901" spans="1:65" s="2" customFormat="1" ht="19.5">
      <c r="A901" s="35"/>
      <c r="B901" s="36"/>
      <c r="C901" s="37"/>
      <c r="D901" s="207" t="s">
        <v>167</v>
      </c>
      <c r="E901" s="37"/>
      <c r="F901" s="208" t="s">
        <v>985</v>
      </c>
      <c r="G901" s="37"/>
      <c r="H901" s="37"/>
      <c r="I901" s="209"/>
      <c r="J901" s="37"/>
      <c r="K901" s="37"/>
      <c r="L901" s="40"/>
      <c r="M901" s="210"/>
      <c r="N901" s="211"/>
      <c r="O901" s="72"/>
      <c r="P901" s="72"/>
      <c r="Q901" s="72"/>
      <c r="R901" s="72"/>
      <c r="S901" s="72"/>
      <c r="T901" s="73"/>
      <c r="U901" s="35"/>
      <c r="V901" s="35"/>
      <c r="W901" s="35"/>
      <c r="X901" s="35"/>
      <c r="Y901" s="35"/>
      <c r="Z901" s="35"/>
      <c r="AA901" s="35"/>
      <c r="AB901" s="35"/>
      <c r="AC901" s="35"/>
      <c r="AD901" s="35"/>
      <c r="AE901" s="35"/>
      <c r="AT901" s="18" t="s">
        <v>167</v>
      </c>
      <c r="AU901" s="18" t="s">
        <v>86</v>
      </c>
    </row>
    <row r="902" spans="1:65" s="13" customFormat="1" ht="11.25">
      <c r="B902" s="212"/>
      <c r="C902" s="213"/>
      <c r="D902" s="207" t="s">
        <v>169</v>
      </c>
      <c r="E902" s="214" t="s">
        <v>1</v>
      </c>
      <c r="F902" s="215" t="s">
        <v>216</v>
      </c>
      <c r="G902" s="213"/>
      <c r="H902" s="214" t="s">
        <v>1</v>
      </c>
      <c r="I902" s="216"/>
      <c r="J902" s="213"/>
      <c r="K902" s="213"/>
      <c r="L902" s="217"/>
      <c r="M902" s="218"/>
      <c r="N902" s="219"/>
      <c r="O902" s="219"/>
      <c r="P902" s="219"/>
      <c r="Q902" s="219"/>
      <c r="R902" s="219"/>
      <c r="S902" s="219"/>
      <c r="T902" s="220"/>
      <c r="AT902" s="221" t="s">
        <v>169</v>
      </c>
      <c r="AU902" s="221" t="s">
        <v>86</v>
      </c>
      <c r="AV902" s="13" t="s">
        <v>84</v>
      </c>
      <c r="AW902" s="13" t="s">
        <v>33</v>
      </c>
      <c r="AX902" s="13" t="s">
        <v>76</v>
      </c>
      <c r="AY902" s="221" t="s">
        <v>160</v>
      </c>
    </row>
    <row r="903" spans="1:65" s="14" customFormat="1" ht="11.25">
      <c r="B903" s="222"/>
      <c r="C903" s="223"/>
      <c r="D903" s="207" t="s">
        <v>169</v>
      </c>
      <c r="E903" s="224" t="s">
        <v>1</v>
      </c>
      <c r="F903" s="225" t="s">
        <v>986</v>
      </c>
      <c r="G903" s="223"/>
      <c r="H903" s="226">
        <v>0.124</v>
      </c>
      <c r="I903" s="227"/>
      <c r="J903" s="223"/>
      <c r="K903" s="223"/>
      <c r="L903" s="228"/>
      <c r="M903" s="229"/>
      <c r="N903" s="230"/>
      <c r="O903" s="230"/>
      <c r="P903" s="230"/>
      <c r="Q903" s="230"/>
      <c r="R903" s="230"/>
      <c r="S903" s="230"/>
      <c r="T903" s="231"/>
      <c r="AT903" s="232" t="s">
        <v>169</v>
      </c>
      <c r="AU903" s="232" t="s">
        <v>86</v>
      </c>
      <c r="AV903" s="14" t="s">
        <v>86</v>
      </c>
      <c r="AW903" s="14" t="s">
        <v>33</v>
      </c>
      <c r="AX903" s="14" t="s">
        <v>76</v>
      </c>
      <c r="AY903" s="232" t="s">
        <v>160</v>
      </c>
    </row>
    <row r="904" spans="1:65" s="15" customFormat="1" ht="11.25">
      <c r="B904" s="233"/>
      <c r="C904" s="234"/>
      <c r="D904" s="207" t="s">
        <v>169</v>
      </c>
      <c r="E904" s="235" t="s">
        <v>1</v>
      </c>
      <c r="F904" s="236" t="s">
        <v>172</v>
      </c>
      <c r="G904" s="234"/>
      <c r="H904" s="237">
        <v>0.124</v>
      </c>
      <c r="I904" s="238"/>
      <c r="J904" s="234"/>
      <c r="K904" s="234"/>
      <c r="L904" s="239"/>
      <c r="M904" s="240"/>
      <c r="N904" s="241"/>
      <c r="O904" s="241"/>
      <c r="P904" s="241"/>
      <c r="Q904" s="241"/>
      <c r="R904" s="241"/>
      <c r="S904" s="241"/>
      <c r="T904" s="242"/>
      <c r="AT904" s="243" t="s">
        <v>169</v>
      </c>
      <c r="AU904" s="243" t="s">
        <v>86</v>
      </c>
      <c r="AV904" s="15" t="s">
        <v>166</v>
      </c>
      <c r="AW904" s="15" t="s">
        <v>33</v>
      </c>
      <c r="AX904" s="15" t="s">
        <v>84</v>
      </c>
      <c r="AY904" s="243" t="s">
        <v>160</v>
      </c>
    </row>
    <row r="905" spans="1:65" s="2" customFormat="1" ht="33" customHeight="1">
      <c r="A905" s="35"/>
      <c r="B905" s="36"/>
      <c r="C905" s="193" t="s">
        <v>584</v>
      </c>
      <c r="D905" s="193" t="s">
        <v>162</v>
      </c>
      <c r="E905" s="194" t="s">
        <v>987</v>
      </c>
      <c r="F905" s="195" t="s">
        <v>988</v>
      </c>
      <c r="G905" s="196" t="s">
        <v>193</v>
      </c>
      <c r="H905" s="197">
        <v>18.937999999999999</v>
      </c>
      <c r="I905" s="198"/>
      <c r="J905" s="199">
        <f>ROUND(I905*H905,2)</f>
        <v>0</v>
      </c>
      <c r="K905" s="200"/>
      <c r="L905" s="40"/>
      <c r="M905" s="201" t="s">
        <v>1</v>
      </c>
      <c r="N905" s="202" t="s">
        <v>41</v>
      </c>
      <c r="O905" s="72"/>
      <c r="P905" s="203">
        <f>O905*H905</f>
        <v>0</v>
      </c>
      <c r="Q905" s="203">
        <v>0</v>
      </c>
      <c r="R905" s="203">
        <f>Q905*H905</f>
        <v>0</v>
      </c>
      <c r="S905" s="203">
        <v>0</v>
      </c>
      <c r="T905" s="204">
        <f>S905*H905</f>
        <v>0</v>
      </c>
      <c r="U905" s="35"/>
      <c r="V905" s="35"/>
      <c r="W905" s="35"/>
      <c r="X905" s="35"/>
      <c r="Y905" s="35"/>
      <c r="Z905" s="35"/>
      <c r="AA905" s="35"/>
      <c r="AB905" s="35"/>
      <c r="AC905" s="35"/>
      <c r="AD905" s="35"/>
      <c r="AE905" s="35"/>
      <c r="AR905" s="205" t="s">
        <v>166</v>
      </c>
      <c r="AT905" s="205" t="s">
        <v>162</v>
      </c>
      <c r="AU905" s="205" t="s">
        <v>86</v>
      </c>
      <c r="AY905" s="18" t="s">
        <v>160</v>
      </c>
      <c r="BE905" s="206">
        <f>IF(N905="základní",J905,0)</f>
        <v>0</v>
      </c>
      <c r="BF905" s="206">
        <f>IF(N905="snížená",J905,0)</f>
        <v>0</v>
      </c>
      <c r="BG905" s="206">
        <f>IF(N905="zákl. přenesená",J905,0)</f>
        <v>0</v>
      </c>
      <c r="BH905" s="206">
        <f>IF(N905="sníž. přenesená",J905,0)</f>
        <v>0</v>
      </c>
      <c r="BI905" s="206">
        <f>IF(N905="nulová",J905,0)</f>
        <v>0</v>
      </c>
      <c r="BJ905" s="18" t="s">
        <v>84</v>
      </c>
      <c r="BK905" s="206">
        <f>ROUND(I905*H905,2)</f>
        <v>0</v>
      </c>
      <c r="BL905" s="18" t="s">
        <v>166</v>
      </c>
      <c r="BM905" s="205" t="s">
        <v>989</v>
      </c>
    </row>
    <row r="906" spans="1:65" s="2" customFormat="1" ht="29.25">
      <c r="A906" s="35"/>
      <c r="B906" s="36"/>
      <c r="C906" s="37"/>
      <c r="D906" s="207" t="s">
        <v>167</v>
      </c>
      <c r="E906" s="37"/>
      <c r="F906" s="208" t="s">
        <v>990</v>
      </c>
      <c r="G906" s="37"/>
      <c r="H906" s="37"/>
      <c r="I906" s="209"/>
      <c r="J906" s="37"/>
      <c r="K906" s="37"/>
      <c r="L906" s="40"/>
      <c r="M906" s="210"/>
      <c r="N906" s="211"/>
      <c r="O906" s="72"/>
      <c r="P906" s="72"/>
      <c r="Q906" s="72"/>
      <c r="R906" s="72"/>
      <c r="S906" s="72"/>
      <c r="T906" s="73"/>
      <c r="U906" s="35"/>
      <c r="V906" s="35"/>
      <c r="W906" s="35"/>
      <c r="X906" s="35"/>
      <c r="Y906" s="35"/>
      <c r="Z906" s="35"/>
      <c r="AA906" s="35"/>
      <c r="AB906" s="35"/>
      <c r="AC906" s="35"/>
      <c r="AD906" s="35"/>
      <c r="AE906" s="35"/>
      <c r="AT906" s="18" t="s">
        <v>167</v>
      </c>
      <c r="AU906" s="18" t="s">
        <v>86</v>
      </c>
    </row>
    <row r="907" spans="1:65" s="13" customFormat="1" ht="11.25">
      <c r="B907" s="212"/>
      <c r="C907" s="213"/>
      <c r="D907" s="207" t="s">
        <v>169</v>
      </c>
      <c r="E907" s="214" t="s">
        <v>1</v>
      </c>
      <c r="F907" s="215" t="s">
        <v>977</v>
      </c>
      <c r="G907" s="213"/>
      <c r="H907" s="214" t="s">
        <v>1</v>
      </c>
      <c r="I907" s="216"/>
      <c r="J907" s="213"/>
      <c r="K907" s="213"/>
      <c r="L907" s="217"/>
      <c r="M907" s="218"/>
      <c r="N907" s="219"/>
      <c r="O907" s="219"/>
      <c r="P907" s="219"/>
      <c r="Q907" s="219"/>
      <c r="R907" s="219"/>
      <c r="S907" s="219"/>
      <c r="T907" s="220"/>
      <c r="AT907" s="221" t="s">
        <v>169</v>
      </c>
      <c r="AU907" s="221" t="s">
        <v>86</v>
      </c>
      <c r="AV907" s="13" t="s">
        <v>84</v>
      </c>
      <c r="AW907" s="13" t="s">
        <v>33</v>
      </c>
      <c r="AX907" s="13" t="s">
        <v>76</v>
      </c>
      <c r="AY907" s="221" t="s">
        <v>160</v>
      </c>
    </row>
    <row r="908" spans="1:65" s="14" customFormat="1" ht="11.25">
      <c r="B908" s="222"/>
      <c r="C908" s="223"/>
      <c r="D908" s="207" t="s">
        <v>169</v>
      </c>
      <c r="E908" s="224" t="s">
        <v>1</v>
      </c>
      <c r="F908" s="225" t="s">
        <v>978</v>
      </c>
      <c r="G908" s="223"/>
      <c r="H908" s="226">
        <v>1.2150000000000001</v>
      </c>
      <c r="I908" s="227"/>
      <c r="J908" s="223"/>
      <c r="K908" s="223"/>
      <c r="L908" s="228"/>
      <c r="M908" s="229"/>
      <c r="N908" s="230"/>
      <c r="O908" s="230"/>
      <c r="P908" s="230"/>
      <c r="Q908" s="230"/>
      <c r="R908" s="230"/>
      <c r="S908" s="230"/>
      <c r="T908" s="231"/>
      <c r="AT908" s="232" t="s">
        <v>169</v>
      </c>
      <c r="AU908" s="232" t="s">
        <v>86</v>
      </c>
      <c r="AV908" s="14" t="s">
        <v>86</v>
      </c>
      <c r="AW908" s="14" t="s">
        <v>33</v>
      </c>
      <c r="AX908" s="14" t="s">
        <v>76</v>
      </c>
      <c r="AY908" s="232" t="s">
        <v>160</v>
      </c>
    </row>
    <row r="909" spans="1:65" s="13" customFormat="1" ht="11.25">
      <c r="B909" s="212"/>
      <c r="C909" s="213"/>
      <c r="D909" s="207" t="s">
        <v>169</v>
      </c>
      <c r="E909" s="214" t="s">
        <v>1</v>
      </c>
      <c r="F909" s="215" t="s">
        <v>979</v>
      </c>
      <c r="G909" s="213"/>
      <c r="H909" s="214" t="s">
        <v>1</v>
      </c>
      <c r="I909" s="216"/>
      <c r="J909" s="213"/>
      <c r="K909" s="213"/>
      <c r="L909" s="217"/>
      <c r="M909" s="218"/>
      <c r="N909" s="219"/>
      <c r="O909" s="219"/>
      <c r="P909" s="219"/>
      <c r="Q909" s="219"/>
      <c r="R909" s="219"/>
      <c r="S909" s="219"/>
      <c r="T909" s="220"/>
      <c r="AT909" s="221" t="s">
        <v>169</v>
      </c>
      <c r="AU909" s="221" t="s">
        <v>86</v>
      </c>
      <c r="AV909" s="13" t="s">
        <v>84</v>
      </c>
      <c r="AW909" s="13" t="s">
        <v>33</v>
      </c>
      <c r="AX909" s="13" t="s">
        <v>76</v>
      </c>
      <c r="AY909" s="221" t="s">
        <v>160</v>
      </c>
    </row>
    <row r="910" spans="1:65" s="14" customFormat="1" ht="11.25">
      <c r="B910" s="222"/>
      <c r="C910" s="223"/>
      <c r="D910" s="207" t="s">
        <v>169</v>
      </c>
      <c r="E910" s="224" t="s">
        <v>1</v>
      </c>
      <c r="F910" s="225" t="s">
        <v>980</v>
      </c>
      <c r="G910" s="223"/>
      <c r="H910" s="226">
        <v>17.722999999999999</v>
      </c>
      <c r="I910" s="227"/>
      <c r="J910" s="223"/>
      <c r="K910" s="223"/>
      <c r="L910" s="228"/>
      <c r="M910" s="229"/>
      <c r="N910" s="230"/>
      <c r="O910" s="230"/>
      <c r="P910" s="230"/>
      <c r="Q910" s="230"/>
      <c r="R910" s="230"/>
      <c r="S910" s="230"/>
      <c r="T910" s="231"/>
      <c r="AT910" s="232" t="s">
        <v>169</v>
      </c>
      <c r="AU910" s="232" t="s">
        <v>86</v>
      </c>
      <c r="AV910" s="14" t="s">
        <v>86</v>
      </c>
      <c r="AW910" s="14" t="s">
        <v>33</v>
      </c>
      <c r="AX910" s="14" t="s">
        <v>76</v>
      </c>
      <c r="AY910" s="232" t="s">
        <v>160</v>
      </c>
    </row>
    <row r="911" spans="1:65" s="15" customFormat="1" ht="11.25">
      <c r="B911" s="233"/>
      <c r="C911" s="234"/>
      <c r="D911" s="207" t="s">
        <v>169</v>
      </c>
      <c r="E911" s="235" t="s">
        <v>1</v>
      </c>
      <c r="F911" s="236" t="s">
        <v>172</v>
      </c>
      <c r="G911" s="234"/>
      <c r="H911" s="237">
        <v>18.937999999999999</v>
      </c>
      <c r="I911" s="238"/>
      <c r="J911" s="234"/>
      <c r="K911" s="234"/>
      <c r="L911" s="239"/>
      <c r="M911" s="240"/>
      <c r="N911" s="241"/>
      <c r="O911" s="241"/>
      <c r="P911" s="241"/>
      <c r="Q911" s="241"/>
      <c r="R911" s="241"/>
      <c r="S911" s="241"/>
      <c r="T911" s="242"/>
      <c r="AT911" s="243" t="s">
        <v>169</v>
      </c>
      <c r="AU911" s="243" t="s">
        <v>86</v>
      </c>
      <c r="AV911" s="15" t="s">
        <v>166</v>
      </c>
      <c r="AW911" s="15" t="s">
        <v>33</v>
      </c>
      <c r="AX911" s="15" t="s">
        <v>84</v>
      </c>
      <c r="AY911" s="243" t="s">
        <v>160</v>
      </c>
    </row>
    <row r="912" spans="1:65" s="2" customFormat="1" ht="16.5" customHeight="1">
      <c r="A912" s="35"/>
      <c r="B912" s="36"/>
      <c r="C912" s="193" t="s">
        <v>991</v>
      </c>
      <c r="D912" s="193" t="s">
        <v>162</v>
      </c>
      <c r="E912" s="194" t="s">
        <v>992</v>
      </c>
      <c r="F912" s="195" t="s">
        <v>993</v>
      </c>
      <c r="G912" s="196" t="s">
        <v>165</v>
      </c>
      <c r="H912" s="197">
        <v>2.4</v>
      </c>
      <c r="I912" s="198"/>
      <c r="J912" s="199">
        <f>ROUND(I912*H912,2)</f>
        <v>0</v>
      </c>
      <c r="K912" s="200"/>
      <c r="L912" s="40"/>
      <c r="M912" s="201" t="s">
        <v>1</v>
      </c>
      <c r="N912" s="202" t="s">
        <v>41</v>
      </c>
      <c r="O912" s="72"/>
      <c r="P912" s="203">
        <f>O912*H912</f>
        <v>0</v>
      </c>
      <c r="Q912" s="203">
        <v>0</v>
      </c>
      <c r="R912" s="203">
        <f>Q912*H912</f>
        <v>0</v>
      </c>
      <c r="S912" s="203">
        <v>0</v>
      </c>
      <c r="T912" s="204">
        <f>S912*H912</f>
        <v>0</v>
      </c>
      <c r="U912" s="35"/>
      <c r="V912" s="35"/>
      <c r="W912" s="35"/>
      <c r="X912" s="35"/>
      <c r="Y912" s="35"/>
      <c r="Z912" s="35"/>
      <c r="AA912" s="35"/>
      <c r="AB912" s="35"/>
      <c r="AC912" s="35"/>
      <c r="AD912" s="35"/>
      <c r="AE912" s="35"/>
      <c r="AR912" s="205" t="s">
        <v>166</v>
      </c>
      <c r="AT912" s="205" t="s">
        <v>162</v>
      </c>
      <c r="AU912" s="205" t="s">
        <v>86</v>
      </c>
      <c r="AY912" s="18" t="s">
        <v>160</v>
      </c>
      <c r="BE912" s="206">
        <f>IF(N912="základní",J912,0)</f>
        <v>0</v>
      </c>
      <c r="BF912" s="206">
        <f>IF(N912="snížená",J912,0)</f>
        <v>0</v>
      </c>
      <c r="BG912" s="206">
        <f>IF(N912="zákl. přenesená",J912,0)</f>
        <v>0</v>
      </c>
      <c r="BH912" s="206">
        <f>IF(N912="sníž. přenesená",J912,0)</f>
        <v>0</v>
      </c>
      <c r="BI912" s="206">
        <f>IF(N912="nulová",J912,0)</f>
        <v>0</v>
      </c>
      <c r="BJ912" s="18" t="s">
        <v>84</v>
      </c>
      <c r="BK912" s="206">
        <f>ROUND(I912*H912,2)</f>
        <v>0</v>
      </c>
      <c r="BL912" s="18" t="s">
        <v>166</v>
      </c>
      <c r="BM912" s="205" t="s">
        <v>994</v>
      </c>
    </row>
    <row r="913" spans="1:65" s="2" customFormat="1" ht="11.25">
      <c r="A913" s="35"/>
      <c r="B913" s="36"/>
      <c r="C913" s="37"/>
      <c r="D913" s="207" t="s">
        <v>167</v>
      </c>
      <c r="E913" s="37"/>
      <c r="F913" s="208" t="s">
        <v>995</v>
      </c>
      <c r="G913" s="37"/>
      <c r="H913" s="37"/>
      <c r="I913" s="209"/>
      <c r="J913" s="37"/>
      <c r="K913" s="37"/>
      <c r="L913" s="40"/>
      <c r="M913" s="210"/>
      <c r="N913" s="211"/>
      <c r="O913" s="72"/>
      <c r="P913" s="72"/>
      <c r="Q913" s="72"/>
      <c r="R913" s="72"/>
      <c r="S913" s="72"/>
      <c r="T913" s="73"/>
      <c r="U913" s="35"/>
      <c r="V913" s="35"/>
      <c r="W913" s="35"/>
      <c r="X913" s="35"/>
      <c r="Y913" s="35"/>
      <c r="Z913" s="35"/>
      <c r="AA913" s="35"/>
      <c r="AB913" s="35"/>
      <c r="AC913" s="35"/>
      <c r="AD913" s="35"/>
      <c r="AE913" s="35"/>
      <c r="AT913" s="18" t="s">
        <v>167</v>
      </c>
      <c r="AU913" s="18" t="s">
        <v>86</v>
      </c>
    </row>
    <row r="914" spans="1:65" s="13" customFormat="1" ht="11.25">
      <c r="B914" s="212"/>
      <c r="C914" s="213"/>
      <c r="D914" s="207" t="s">
        <v>169</v>
      </c>
      <c r="E914" s="214" t="s">
        <v>1</v>
      </c>
      <c r="F914" s="215" t="s">
        <v>657</v>
      </c>
      <c r="G914" s="213"/>
      <c r="H914" s="214" t="s">
        <v>1</v>
      </c>
      <c r="I914" s="216"/>
      <c r="J914" s="213"/>
      <c r="K914" s="213"/>
      <c r="L914" s="217"/>
      <c r="M914" s="218"/>
      <c r="N914" s="219"/>
      <c r="O914" s="219"/>
      <c r="P914" s="219"/>
      <c r="Q914" s="219"/>
      <c r="R914" s="219"/>
      <c r="S914" s="219"/>
      <c r="T914" s="220"/>
      <c r="AT914" s="221" t="s">
        <v>169</v>
      </c>
      <c r="AU914" s="221" t="s">
        <v>86</v>
      </c>
      <c r="AV914" s="13" t="s">
        <v>84</v>
      </c>
      <c r="AW914" s="13" t="s">
        <v>33</v>
      </c>
      <c r="AX914" s="13" t="s">
        <v>76</v>
      </c>
      <c r="AY914" s="221" t="s">
        <v>160</v>
      </c>
    </row>
    <row r="915" spans="1:65" s="14" customFormat="1" ht="11.25">
      <c r="B915" s="222"/>
      <c r="C915" s="223"/>
      <c r="D915" s="207" t="s">
        <v>169</v>
      </c>
      <c r="E915" s="224" t="s">
        <v>1</v>
      </c>
      <c r="F915" s="225" t="s">
        <v>996</v>
      </c>
      <c r="G915" s="223"/>
      <c r="H915" s="226">
        <v>2.4</v>
      </c>
      <c r="I915" s="227"/>
      <c r="J915" s="223"/>
      <c r="K915" s="223"/>
      <c r="L915" s="228"/>
      <c r="M915" s="229"/>
      <c r="N915" s="230"/>
      <c r="O915" s="230"/>
      <c r="P915" s="230"/>
      <c r="Q915" s="230"/>
      <c r="R915" s="230"/>
      <c r="S915" s="230"/>
      <c r="T915" s="231"/>
      <c r="AT915" s="232" t="s">
        <v>169</v>
      </c>
      <c r="AU915" s="232" t="s">
        <v>86</v>
      </c>
      <c r="AV915" s="14" t="s">
        <v>86</v>
      </c>
      <c r="AW915" s="14" t="s">
        <v>33</v>
      </c>
      <c r="AX915" s="14" t="s">
        <v>76</v>
      </c>
      <c r="AY915" s="232" t="s">
        <v>160</v>
      </c>
    </row>
    <row r="916" spans="1:65" s="15" customFormat="1" ht="11.25">
      <c r="B916" s="233"/>
      <c r="C916" s="234"/>
      <c r="D916" s="207" t="s">
        <v>169</v>
      </c>
      <c r="E916" s="235" t="s">
        <v>1</v>
      </c>
      <c r="F916" s="236" t="s">
        <v>172</v>
      </c>
      <c r="G916" s="234"/>
      <c r="H916" s="237">
        <v>2.4</v>
      </c>
      <c r="I916" s="238"/>
      <c r="J916" s="234"/>
      <c r="K916" s="234"/>
      <c r="L916" s="239"/>
      <c r="M916" s="240"/>
      <c r="N916" s="241"/>
      <c r="O916" s="241"/>
      <c r="P916" s="241"/>
      <c r="Q916" s="241"/>
      <c r="R916" s="241"/>
      <c r="S916" s="241"/>
      <c r="T916" s="242"/>
      <c r="AT916" s="243" t="s">
        <v>169</v>
      </c>
      <c r="AU916" s="243" t="s">
        <v>86</v>
      </c>
      <c r="AV916" s="15" t="s">
        <v>166</v>
      </c>
      <c r="AW916" s="15" t="s">
        <v>33</v>
      </c>
      <c r="AX916" s="15" t="s">
        <v>84</v>
      </c>
      <c r="AY916" s="243" t="s">
        <v>160</v>
      </c>
    </row>
    <row r="917" spans="1:65" s="2" customFormat="1" ht="21.75" customHeight="1">
      <c r="A917" s="35"/>
      <c r="B917" s="36"/>
      <c r="C917" s="193" t="s">
        <v>589</v>
      </c>
      <c r="D917" s="193" t="s">
        <v>162</v>
      </c>
      <c r="E917" s="194" t="s">
        <v>997</v>
      </c>
      <c r="F917" s="195" t="s">
        <v>998</v>
      </c>
      <c r="G917" s="196" t="s">
        <v>165</v>
      </c>
      <c r="H917" s="197">
        <v>2.4</v>
      </c>
      <c r="I917" s="198"/>
      <c r="J917" s="199">
        <f>ROUND(I917*H917,2)</f>
        <v>0</v>
      </c>
      <c r="K917" s="200"/>
      <c r="L917" s="40"/>
      <c r="M917" s="201" t="s">
        <v>1</v>
      </c>
      <c r="N917" s="202" t="s">
        <v>41</v>
      </c>
      <c r="O917" s="72"/>
      <c r="P917" s="203">
        <f>O917*H917</f>
        <v>0</v>
      </c>
      <c r="Q917" s="203">
        <v>0</v>
      </c>
      <c r="R917" s="203">
        <f>Q917*H917</f>
        <v>0</v>
      </c>
      <c r="S917" s="203">
        <v>0</v>
      </c>
      <c r="T917" s="204">
        <f>S917*H917</f>
        <v>0</v>
      </c>
      <c r="U917" s="35"/>
      <c r="V917" s="35"/>
      <c r="W917" s="35"/>
      <c r="X917" s="35"/>
      <c r="Y917" s="35"/>
      <c r="Z917" s="35"/>
      <c r="AA917" s="35"/>
      <c r="AB917" s="35"/>
      <c r="AC917" s="35"/>
      <c r="AD917" s="35"/>
      <c r="AE917" s="35"/>
      <c r="AR917" s="205" t="s">
        <v>166</v>
      </c>
      <c r="AT917" s="205" t="s">
        <v>162</v>
      </c>
      <c r="AU917" s="205" t="s">
        <v>86</v>
      </c>
      <c r="AY917" s="18" t="s">
        <v>160</v>
      </c>
      <c r="BE917" s="206">
        <f>IF(N917="základní",J917,0)</f>
        <v>0</v>
      </c>
      <c r="BF917" s="206">
        <f>IF(N917="snížená",J917,0)</f>
        <v>0</v>
      </c>
      <c r="BG917" s="206">
        <f>IF(N917="zákl. přenesená",J917,0)</f>
        <v>0</v>
      </c>
      <c r="BH917" s="206">
        <f>IF(N917="sníž. přenesená",J917,0)</f>
        <v>0</v>
      </c>
      <c r="BI917" s="206">
        <f>IF(N917="nulová",J917,0)</f>
        <v>0</v>
      </c>
      <c r="BJ917" s="18" t="s">
        <v>84</v>
      </c>
      <c r="BK917" s="206">
        <f>ROUND(I917*H917,2)</f>
        <v>0</v>
      </c>
      <c r="BL917" s="18" t="s">
        <v>166</v>
      </c>
      <c r="BM917" s="205" t="s">
        <v>999</v>
      </c>
    </row>
    <row r="918" spans="1:65" s="2" customFormat="1" ht="11.25">
      <c r="A918" s="35"/>
      <c r="B918" s="36"/>
      <c r="C918" s="37"/>
      <c r="D918" s="207" t="s">
        <v>167</v>
      </c>
      <c r="E918" s="37"/>
      <c r="F918" s="208" t="s">
        <v>1000</v>
      </c>
      <c r="G918" s="37"/>
      <c r="H918" s="37"/>
      <c r="I918" s="209"/>
      <c r="J918" s="37"/>
      <c r="K918" s="37"/>
      <c r="L918" s="40"/>
      <c r="M918" s="210"/>
      <c r="N918" s="211"/>
      <c r="O918" s="72"/>
      <c r="P918" s="72"/>
      <c r="Q918" s="72"/>
      <c r="R918" s="72"/>
      <c r="S918" s="72"/>
      <c r="T918" s="73"/>
      <c r="U918" s="35"/>
      <c r="V918" s="35"/>
      <c r="W918" s="35"/>
      <c r="X918" s="35"/>
      <c r="Y918" s="35"/>
      <c r="Z918" s="35"/>
      <c r="AA918" s="35"/>
      <c r="AB918" s="35"/>
      <c r="AC918" s="35"/>
      <c r="AD918" s="35"/>
      <c r="AE918" s="35"/>
      <c r="AT918" s="18" t="s">
        <v>167</v>
      </c>
      <c r="AU918" s="18" t="s">
        <v>86</v>
      </c>
    </row>
    <row r="919" spans="1:65" s="2" customFormat="1" ht="16.5" customHeight="1">
      <c r="A919" s="35"/>
      <c r="B919" s="36"/>
      <c r="C919" s="193" t="s">
        <v>1001</v>
      </c>
      <c r="D919" s="193" t="s">
        <v>162</v>
      </c>
      <c r="E919" s="194" t="s">
        <v>1002</v>
      </c>
      <c r="F919" s="195" t="s">
        <v>1003</v>
      </c>
      <c r="G919" s="196" t="s">
        <v>294</v>
      </c>
      <c r="H919" s="197">
        <v>0.71899999999999997</v>
      </c>
      <c r="I919" s="198"/>
      <c r="J919" s="199">
        <f>ROUND(I919*H919,2)</f>
        <v>0</v>
      </c>
      <c r="K919" s="200"/>
      <c r="L919" s="40"/>
      <c r="M919" s="201" t="s">
        <v>1</v>
      </c>
      <c r="N919" s="202" t="s">
        <v>41</v>
      </c>
      <c r="O919" s="72"/>
      <c r="P919" s="203">
        <f>O919*H919</f>
        <v>0</v>
      </c>
      <c r="Q919" s="203">
        <v>0</v>
      </c>
      <c r="R919" s="203">
        <f>Q919*H919</f>
        <v>0</v>
      </c>
      <c r="S919" s="203">
        <v>0</v>
      </c>
      <c r="T919" s="204">
        <f>S919*H919</f>
        <v>0</v>
      </c>
      <c r="U919" s="35"/>
      <c r="V919" s="35"/>
      <c r="W919" s="35"/>
      <c r="X919" s="35"/>
      <c r="Y919" s="35"/>
      <c r="Z919" s="35"/>
      <c r="AA919" s="35"/>
      <c r="AB919" s="35"/>
      <c r="AC919" s="35"/>
      <c r="AD919" s="35"/>
      <c r="AE919" s="35"/>
      <c r="AR919" s="205" t="s">
        <v>166</v>
      </c>
      <c r="AT919" s="205" t="s">
        <v>162</v>
      </c>
      <c r="AU919" s="205" t="s">
        <v>86</v>
      </c>
      <c r="AY919" s="18" t="s">
        <v>160</v>
      </c>
      <c r="BE919" s="206">
        <f>IF(N919="základní",J919,0)</f>
        <v>0</v>
      </c>
      <c r="BF919" s="206">
        <f>IF(N919="snížená",J919,0)</f>
        <v>0</v>
      </c>
      <c r="BG919" s="206">
        <f>IF(N919="zákl. přenesená",J919,0)</f>
        <v>0</v>
      </c>
      <c r="BH919" s="206">
        <f>IF(N919="sníž. přenesená",J919,0)</f>
        <v>0</v>
      </c>
      <c r="BI919" s="206">
        <f>IF(N919="nulová",J919,0)</f>
        <v>0</v>
      </c>
      <c r="BJ919" s="18" t="s">
        <v>84</v>
      </c>
      <c r="BK919" s="206">
        <f>ROUND(I919*H919,2)</f>
        <v>0</v>
      </c>
      <c r="BL919" s="18" t="s">
        <v>166</v>
      </c>
      <c r="BM919" s="205" t="s">
        <v>1004</v>
      </c>
    </row>
    <row r="920" spans="1:65" s="2" customFormat="1" ht="11.25">
      <c r="A920" s="35"/>
      <c r="B920" s="36"/>
      <c r="C920" s="37"/>
      <c r="D920" s="207" t="s">
        <v>167</v>
      </c>
      <c r="E920" s="37"/>
      <c r="F920" s="208" t="s">
        <v>1005</v>
      </c>
      <c r="G920" s="37"/>
      <c r="H920" s="37"/>
      <c r="I920" s="209"/>
      <c r="J920" s="37"/>
      <c r="K920" s="37"/>
      <c r="L920" s="40"/>
      <c r="M920" s="210"/>
      <c r="N920" s="211"/>
      <c r="O920" s="72"/>
      <c r="P920" s="72"/>
      <c r="Q920" s="72"/>
      <c r="R920" s="72"/>
      <c r="S920" s="72"/>
      <c r="T920" s="73"/>
      <c r="U920" s="35"/>
      <c r="V920" s="35"/>
      <c r="W920" s="35"/>
      <c r="X920" s="35"/>
      <c r="Y920" s="35"/>
      <c r="Z920" s="35"/>
      <c r="AA920" s="35"/>
      <c r="AB920" s="35"/>
      <c r="AC920" s="35"/>
      <c r="AD920" s="35"/>
      <c r="AE920" s="35"/>
      <c r="AT920" s="18" t="s">
        <v>167</v>
      </c>
      <c r="AU920" s="18" t="s">
        <v>86</v>
      </c>
    </row>
    <row r="921" spans="1:65" s="13" customFormat="1" ht="11.25">
      <c r="B921" s="212"/>
      <c r="C921" s="213"/>
      <c r="D921" s="207" t="s">
        <v>169</v>
      </c>
      <c r="E921" s="214" t="s">
        <v>1</v>
      </c>
      <c r="F921" s="215" t="s">
        <v>977</v>
      </c>
      <c r="G921" s="213"/>
      <c r="H921" s="214" t="s">
        <v>1</v>
      </c>
      <c r="I921" s="216"/>
      <c r="J921" s="213"/>
      <c r="K921" s="213"/>
      <c r="L921" s="217"/>
      <c r="M921" s="218"/>
      <c r="N921" s="219"/>
      <c r="O921" s="219"/>
      <c r="P921" s="219"/>
      <c r="Q921" s="219"/>
      <c r="R921" s="219"/>
      <c r="S921" s="219"/>
      <c r="T921" s="220"/>
      <c r="AT921" s="221" t="s">
        <v>169</v>
      </c>
      <c r="AU921" s="221" t="s">
        <v>86</v>
      </c>
      <c r="AV921" s="13" t="s">
        <v>84</v>
      </c>
      <c r="AW921" s="13" t="s">
        <v>33</v>
      </c>
      <c r="AX921" s="13" t="s">
        <v>76</v>
      </c>
      <c r="AY921" s="221" t="s">
        <v>160</v>
      </c>
    </row>
    <row r="922" spans="1:65" s="14" customFormat="1" ht="11.25">
      <c r="B922" s="222"/>
      <c r="C922" s="223"/>
      <c r="D922" s="207" t="s">
        <v>169</v>
      </c>
      <c r="E922" s="224" t="s">
        <v>1</v>
      </c>
      <c r="F922" s="225" t="s">
        <v>1006</v>
      </c>
      <c r="G922" s="223"/>
      <c r="H922" s="226">
        <v>4.5999999999999999E-2</v>
      </c>
      <c r="I922" s="227"/>
      <c r="J922" s="223"/>
      <c r="K922" s="223"/>
      <c r="L922" s="228"/>
      <c r="M922" s="229"/>
      <c r="N922" s="230"/>
      <c r="O922" s="230"/>
      <c r="P922" s="230"/>
      <c r="Q922" s="230"/>
      <c r="R922" s="230"/>
      <c r="S922" s="230"/>
      <c r="T922" s="231"/>
      <c r="AT922" s="232" t="s">
        <v>169</v>
      </c>
      <c r="AU922" s="232" t="s">
        <v>86</v>
      </c>
      <c r="AV922" s="14" t="s">
        <v>86</v>
      </c>
      <c r="AW922" s="14" t="s">
        <v>33</v>
      </c>
      <c r="AX922" s="14" t="s">
        <v>76</v>
      </c>
      <c r="AY922" s="232" t="s">
        <v>160</v>
      </c>
    </row>
    <row r="923" spans="1:65" s="13" customFormat="1" ht="11.25">
      <c r="B923" s="212"/>
      <c r="C923" s="213"/>
      <c r="D923" s="207" t="s">
        <v>169</v>
      </c>
      <c r="E923" s="214" t="s">
        <v>1</v>
      </c>
      <c r="F923" s="215" t="s">
        <v>979</v>
      </c>
      <c r="G923" s="213"/>
      <c r="H923" s="214" t="s">
        <v>1</v>
      </c>
      <c r="I923" s="216"/>
      <c r="J923" s="213"/>
      <c r="K923" s="213"/>
      <c r="L923" s="217"/>
      <c r="M923" s="218"/>
      <c r="N923" s="219"/>
      <c r="O923" s="219"/>
      <c r="P923" s="219"/>
      <c r="Q923" s="219"/>
      <c r="R923" s="219"/>
      <c r="S923" s="219"/>
      <c r="T923" s="220"/>
      <c r="AT923" s="221" t="s">
        <v>169</v>
      </c>
      <c r="AU923" s="221" t="s">
        <v>86</v>
      </c>
      <c r="AV923" s="13" t="s">
        <v>84</v>
      </c>
      <c r="AW923" s="13" t="s">
        <v>33</v>
      </c>
      <c r="AX923" s="13" t="s">
        <v>76</v>
      </c>
      <c r="AY923" s="221" t="s">
        <v>160</v>
      </c>
    </row>
    <row r="924" spans="1:65" s="14" customFormat="1" ht="11.25">
      <c r="B924" s="222"/>
      <c r="C924" s="223"/>
      <c r="D924" s="207" t="s">
        <v>169</v>
      </c>
      <c r="E924" s="224" t="s">
        <v>1</v>
      </c>
      <c r="F924" s="225" t="s">
        <v>1007</v>
      </c>
      <c r="G924" s="223"/>
      <c r="H924" s="226">
        <v>0.67300000000000004</v>
      </c>
      <c r="I924" s="227"/>
      <c r="J924" s="223"/>
      <c r="K924" s="223"/>
      <c r="L924" s="228"/>
      <c r="M924" s="229"/>
      <c r="N924" s="230"/>
      <c r="O924" s="230"/>
      <c r="P924" s="230"/>
      <c r="Q924" s="230"/>
      <c r="R924" s="230"/>
      <c r="S924" s="230"/>
      <c r="T924" s="231"/>
      <c r="AT924" s="232" t="s">
        <v>169</v>
      </c>
      <c r="AU924" s="232" t="s">
        <v>86</v>
      </c>
      <c r="AV924" s="14" t="s">
        <v>86</v>
      </c>
      <c r="AW924" s="14" t="s">
        <v>33</v>
      </c>
      <c r="AX924" s="14" t="s">
        <v>76</v>
      </c>
      <c r="AY924" s="232" t="s">
        <v>160</v>
      </c>
    </row>
    <row r="925" spans="1:65" s="15" customFormat="1" ht="11.25">
      <c r="B925" s="233"/>
      <c r="C925" s="234"/>
      <c r="D925" s="207" t="s">
        <v>169</v>
      </c>
      <c r="E925" s="235" t="s">
        <v>1</v>
      </c>
      <c r="F925" s="236" t="s">
        <v>172</v>
      </c>
      <c r="G925" s="234"/>
      <c r="H925" s="237">
        <v>0.71899999999999997</v>
      </c>
      <c r="I925" s="238"/>
      <c r="J925" s="234"/>
      <c r="K925" s="234"/>
      <c r="L925" s="239"/>
      <c r="M925" s="240"/>
      <c r="N925" s="241"/>
      <c r="O925" s="241"/>
      <c r="P925" s="241"/>
      <c r="Q925" s="241"/>
      <c r="R925" s="241"/>
      <c r="S925" s="241"/>
      <c r="T925" s="242"/>
      <c r="AT925" s="243" t="s">
        <v>169</v>
      </c>
      <c r="AU925" s="243" t="s">
        <v>86</v>
      </c>
      <c r="AV925" s="15" t="s">
        <v>166</v>
      </c>
      <c r="AW925" s="15" t="s">
        <v>33</v>
      </c>
      <c r="AX925" s="15" t="s">
        <v>84</v>
      </c>
      <c r="AY925" s="243" t="s">
        <v>160</v>
      </c>
    </row>
    <row r="926" spans="1:65" s="2" customFormat="1" ht="24.2" customHeight="1">
      <c r="A926" s="35"/>
      <c r="B926" s="36"/>
      <c r="C926" s="193" t="s">
        <v>596</v>
      </c>
      <c r="D926" s="193" t="s">
        <v>162</v>
      </c>
      <c r="E926" s="194" t="s">
        <v>1008</v>
      </c>
      <c r="F926" s="195" t="s">
        <v>1009</v>
      </c>
      <c r="G926" s="196" t="s">
        <v>165</v>
      </c>
      <c r="H926" s="197">
        <v>126.25</v>
      </c>
      <c r="I926" s="198"/>
      <c r="J926" s="199">
        <f>ROUND(I926*H926,2)</f>
        <v>0</v>
      </c>
      <c r="K926" s="200"/>
      <c r="L926" s="40"/>
      <c r="M926" s="201" t="s">
        <v>1</v>
      </c>
      <c r="N926" s="202" t="s">
        <v>41</v>
      </c>
      <c r="O926" s="72"/>
      <c r="P926" s="203">
        <f>O926*H926</f>
        <v>0</v>
      </c>
      <c r="Q926" s="203">
        <v>0</v>
      </c>
      <c r="R926" s="203">
        <f>Q926*H926</f>
        <v>0</v>
      </c>
      <c r="S926" s="203">
        <v>0</v>
      </c>
      <c r="T926" s="204">
        <f>S926*H926</f>
        <v>0</v>
      </c>
      <c r="U926" s="35"/>
      <c r="V926" s="35"/>
      <c r="W926" s="35"/>
      <c r="X926" s="35"/>
      <c r="Y926" s="35"/>
      <c r="Z926" s="35"/>
      <c r="AA926" s="35"/>
      <c r="AB926" s="35"/>
      <c r="AC926" s="35"/>
      <c r="AD926" s="35"/>
      <c r="AE926" s="35"/>
      <c r="AR926" s="205" t="s">
        <v>166</v>
      </c>
      <c r="AT926" s="205" t="s">
        <v>162</v>
      </c>
      <c r="AU926" s="205" t="s">
        <v>86</v>
      </c>
      <c r="AY926" s="18" t="s">
        <v>160</v>
      </c>
      <c r="BE926" s="206">
        <f>IF(N926="základní",J926,0)</f>
        <v>0</v>
      </c>
      <c r="BF926" s="206">
        <f>IF(N926="snížená",J926,0)</f>
        <v>0</v>
      </c>
      <c r="BG926" s="206">
        <f>IF(N926="zákl. přenesená",J926,0)</f>
        <v>0</v>
      </c>
      <c r="BH926" s="206">
        <f>IF(N926="sníž. přenesená",J926,0)</f>
        <v>0</v>
      </c>
      <c r="BI926" s="206">
        <f>IF(N926="nulová",J926,0)</f>
        <v>0</v>
      </c>
      <c r="BJ926" s="18" t="s">
        <v>84</v>
      </c>
      <c r="BK926" s="206">
        <f>ROUND(I926*H926,2)</f>
        <v>0</v>
      </c>
      <c r="BL926" s="18" t="s">
        <v>166</v>
      </c>
      <c r="BM926" s="205" t="s">
        <v>1010</v>
      </c>
    </row>
    <row r="927" spans="1:65" s="2" customFormat="1" ht="19.5">
      <c r="A927" s="35"/>
      <c r="B927" s="36"/>
      <c r="C927" s="37"/>
      <c r="D927" s="207" t="s">
        <v>167</v>
      </c>
      <c r="E927" s="37"/>
      <c r="F927" s="208" t="s">
        <v>1011</v>
      </c>
      <c r="G927" s="37"/>
      <c r="H927" s="37"/>
      <c r="I927" s="209"/>
      <c r="J927" s="37"/>
      <c r="K927" s="37"/>
      <c r="L927" s="40"/>
      <c r="M927" s="210"/>
      <c r="N927" s="211"/>
      <c r="O927" s="72"/>
      <c r="P927" s="72"/>
      <c r="Q927" s="72"/>
      <c r="R927" s="72"/>
      <c r="S927" s="72"/>
      <c r="T927" s="73"/>
      <c r="U927" s="35"/>
      <c r="V927" s="35"/>
      <c r="W927" s="35"/>
      <c r="X927" s="35"/>
      <c r="Y927" s="35"/>
      <c r="Z927" s="35"/>
      <c r="AA927" s="35"/>
      <c r="AB927" s="35"/>
      <c r="AC927" s="35"/>
      <c r="AD927" s="35"/>
      <c r="AE927" s="35"/>
      <c r="AT927" s="18" t="s">
        <v>167</v>
      </c>
      <c r="AU927" s="18" t="s">
        <v>86</v>
      </c>
    </row>
    <row r="928" spans="1:65" s="13" customFormat="1" ht="11.25">
      <c r="B928" s="212"/>
      <c r="C928" s="213"/>
      <c r="D928" s="207" t="s">
        <v>169</v>
      </c>
      <c r="E928" s="214" t="s">
        <v>1</v>
      </c>
      <c r="F928" s="215" t="s">
        <v>977</v>
      </c>
      <c r="G928" s="213"/>
      <c r="H928" s="214" t="s">
        <v>1</v>
      </c>
      <c r="I928" s="216"/>
      <c r="J928" s="213"/>
      <c r="K928" s="213"/>
      <c r="L928" s="217"/>
      <c r="M928" s="218"/>
      <c r="N928" s="219"/>
      <c r="O928" s="219"/>
      <c r="P928" s="219"/>
      <c r="Q928" s="219"/>
      <c r="R928" s="219"/>
      <c r="S928" s="219"/>
      <c r="T928" s="220"/>
      <c r="AT928" s="221" t="s">
        <v>169</v>
      </c>
      <c r="AU928" s="221" t="s">
        <v>86</v>
      </c>
      <c r="AV928" s="13" t="s">
        <v>84</v>
      </c>
      <c r="AW928" s="13" t="s">
        <v>33</v>
      </c>
      <c r="AX928" s="13" t="s">
        <v>76</v>
      </c>
      <c r="AY928" s="221" t="s">
        <v>160</v>
      </c>
    </row>
    <row r="929" spans="1:65" s="14" customFormat="1" ht="11.25">
      <c r="B929" s="222"/>
      <c r="C929" s="223"/>
      <c r="D929" s="207" t="s">
        <v>169</v>
      </c>
      <c r="E929" s="224" t="s">
        <v>1</v>
      </c>
      <c r="F929" s="225" t="s">
        <v>1012</v>
      </c>
      <c r="G929" s="223"/>
      <c r="H929" s="226">
        <v>8.1</v>
      </c>
      <c r="I929" s="227"/>
      <c r="J929" s="223"/>
      <c r="K929" s="223"/>
      <c r="L929" s="228"/>
      <c r="M929" s="229"/>
      <c r="N929" s="230"/>
      <c r="O929" s="230"/>
      <c r="P929" s="230"/>
      <c r="Q929" s="230"/>
      <c r="R929" s="230"/>
      <c r="S929" s="230"/>
      <c r="T929" s="231"/>
      <c r="AT929" s="232" t="s">
        <v>169</v>
      </c>
      <c r="AU929" s="232" t="s">
        <v>86</v>
      </c>
      <c r="AV929" s="14" t="s">
        <v>86</v>
      </c>
      <c r="AW929" s="14" t="s">
        <v>33</v>
      </c>
      <c r="AX929" s="14" t="s">
        <v>76</v>
      </c>
      <c r="AY929" s="232" t="s">
        <v>160</v>
      </c>
    </row>
    <row r="930" spans="1:65" s="13" customFormat="1" ht="11.25">
      <c r="B930" s="212"/>
      <c r="C930" s="213"/>
      <c r="D930" s="207" t="s">
        <v>169</v>
      </c>
      <c r="E930" s="214" t="s">
        <v>1</v>
      </c>
      <c r="F930" s="215" t="s">
        <v>979</v>
      </c>
      <c r="G930" s="213"/>
      <c r="H930" s="214" t="s">
        <v>1</v>
      </c>
      <c r="I930" s="216"/>
      <c r="J930" s="213"/>
      <c r="K930" s="213"/>
      <c r="L930" s="217"/>
      <c r="M930" s="218"/>
      <c r="N930" s="219"/>
      <c r="O930" s="219"/>
      <c r="P930" s="219"/>
      <c r="Q930" s="219"/>
      <c r="R930" s="219"/>
      <c r="S930" s="219"/>
      <c r="T930" s="220"/>
      <c r="AT930" s="221" t="s">
        <v>169</v>
      </c>
      <c r="AU930" s="221" t="s">
        <v>86</v>
      </c>
      <c r="AV930" s="13" t="s">
        <v>84</v>
      </c>
      <c r="AW930" s="13" t="s">
        <v>33</v>
      </c>
      <c r="AX930" s="13" t="s">
        <v>76</v>
      </c>
      <c r="AY930" s="221" t="s">
        <v>160</v>
      </c>
    </row>
    <row r="931" spans="1:65" s="14" customFormat="1" ht="11.25">
      <c r="B931" s="222"/>
      <c r="C931" s="223"/>
      <c r="D931" s="207" t="s">
        <v>169</v>
      </c>
      <c r="E931" s="224" t="s">
        <v>1</v>
      </c>
      <c r="F931" s="225" t="s">
        <v>1013</v>
      </c>
      <c r="G931" s="223"/>
      <c r="H931" s="226">
        <v>118.15</v>
      </c>
      <c r="I931" s="227"/>
      <c r="J931" s="223"/>
      <c r="K931" s="223"/>
      <c r="L931" s="228"/>
      <c r="M931" s="229"/>
      <c r="N931" s="230"/>
      <c r="O931" s="230"/>
      <c r="P931" s="230"/>
      <c r="Q931" s="230"/>
      <c r="R931" s="230"/>
      <c r="S931" s="230"/>
      <c r="T931" s="231"/>
      <c r="AT931" s="232" t="s">
        <v>169</v>
      </c>
      <c r="AU931" s="232" t="s">
        <v>86</v>
      </c>
      <c r="AV931" s="14" t="s">
        <v>86</v>
      </c>
      <c r="AW931" s="14" t="s">
        <v>33</v>
      </c>
      <c r="AX931" s="14" t="s">
        <v>76</v>
      </c>
      <c r="AY931" s="232" t="s">
        <v>160</v>
      </c>
    </row>
    <row r="932" spans="1:65" s="15" customFormat="1" ht="11.25">
      <c r="B932" s="233"/>
      <c r="C932" s="234"/>
      <c r="D932" s="207" t="s">
        <v>169</v>
      </c>
      <c r="E932" s="235" t="s">
        <v>1</v>
      </c>
      <c r="F932" s="236" t="s">
        <v>172</v>
      </c>
      <c r="G932" s="234"/>
      <c r="H932" s="237">
        <v>126.25</v>
      </c>
      <c r="I932" s="238"/>
      <c r="J932" s="234"/>
      <c r="K932" s="234"/>
      <c r="L932" s="239"/>
      <c r="M932" s="240"/>
      <c r="N932" s="241"/>
      <c r="O932" s="241"/>
      <c r="P932" s="241"/>
      <c r="Q932" s="241"/>
      <c r="R932" s="241"/>
      <c r="S932" s="241"/>
      <c r="T932" s="242"/>
      <c r="AT932" s="243" t="s">
        <v>169</v>
      </c>
      <c r="AU932" s="243" t="s">
        <v>86</v>
      </c>
      <c r="AV932" s="15" t="s">
        <v>166</v>
      </c>
      <c r="AW932" s="15" t="s">
        <v>33</v>
      </c>
      <c r="AX932" s="15" t="s">
        <v>84</v>
      </c>
      <c r="AY932" s="243" t="s">
        <v>160</v>
      </c>
    </row>
    <row r="933" spans="1:65" s="2" customFormat="1" ht="33" customHeight="1">
      <c r="A933" s="35"/>
      <c r="B933" s="36"/>
      <c r="C933" s="193" t="s">
        <v>1014</v>
      </c>
      <c r="D933" s="193" t="s">
        <v>162</v>
      </c>
      <c r="E933" s="194" t="s">
        <v>1015</v>
      </c>
      <c r="F933" s="195" t="s">
        <v>1016</v>
      </c>
      <c r="G933" s="196" t="s">
        <v>165</v>
      </c>
      <c r="H933" s="197">
        <v>118.15</v>
      </c>
      <c r="I933" s="198"/>
      <c r="J933" s="199">
        <f>ROUND(I933*H933,2)</f>
        <v>0</v>
      </c>
      <c r="K933" s="200"/>
      <c r="L933" s="40"/>
      <c r="M933" s="201" t="s">
        <v>1</v>
      </c>
      <c r="N933" s="202" t="s">
        <v>41</v>
      </c>
      <c r="O933" s="72"/>
      <c r="P933" s="203">
        <f>O933*H933</f>
        <v>0</v>
      </c>
      <c r="Q933" s="203">
        <v>0</v>
      </c>
      <c r="R933" s="203">
        <f>Q933*H933</f>
        <v>0</v>
      </c>
      <c r="S933" s="203">
        <v>0</v>
      </c>
      <c r="T933" s="204">
        <f>S933*H933</f>
        <v>0</v>
      </c>
      <c r="U933" s="35"/>
      <c r="V933" s="35"/>
      <c r="W933" s="35"/>
      <c r="X933" s="35"/>
      <c r="Y933" s="35"/>
      <c r="Z933" s="35"/>
      <c r="AA933" s="35"/>
      <c r="AB933" s="35"/>
      <c r="AC933" s="35"/>
      <c r="AD933" s="35"/>
      <c r="AE933" s="35"/>
      <c r="AR933" s="205" t="s">
        <v>166</v>
      </c>
      <c r="AT933" s="205" t="s">
        <v>162</v>
      </c>
      <c r="AU933" s="205" t="s">
        <v>86</v>
      </c>
      <c r="AY933" s="18" t="s">
        <v>160</v>
      </c>
      <c r="BE933" s="206">
        <f>IF(N933="základní",J933,0)</f>
        <v>0</v>
      </c>
      <c r="BF933" s="206">
        <f>IF(N933="snížená",J933,0)</f>
        <v>0</v>
      </c>
      <c r="BG933" s="206">
        <f>IF(N933="zákl. přenesená",J933,0)</f>
        <v>0</v>
      </c>
      <c r="BH933" s="206">
        <f>IF(N933="sníž. přenesená",J933,0)</f>
        <v>0</v>
      </c>
      <c r="BI933" s="206">
        <f>IF(N933="nulová",J933,0)</f>
        <v>0</v>
      </c>
      <c r="BJ933" s="18" t="s">
        <v>84</v>
      </c>
      <c r="BK933" s="206">
        <f>ROUND(I933*H933,2)</f>
        <v>0</v>
      </c>
      <c r="BL933" s="18" t="s">
        <v>166</v>
      </c>
      <c r="BM933" s="205" t="s">
        <v>1017</v>
      </c>
    </row>
    <row r="934" spans="1:65" s="2" customFormat="1" ht="29.25">
      <c r="A934" s="35"/>
      <c r="B934" s="36"/>
      <c r="C934" s="37"/>
      <c r="D934" s="207" t="s">
        <v>167</v>
      </c>
      <c r="E934" s="37"/>
      <c r="F934" s="208" t="s">
        <v>1018</v>
      </c>
      <c r="G934" s="37"/>
      <c r="H934" s="37"/>
      <c r="I934" s="209"/>
      <c r="J934" s="37"/>
      <c r="K934" s="37"/>
      <c r="L934" s="40"/>
      <c r="M934" s="210"/>
      <c r="N934" s="211"/>
      <c r="O934" s="72"/>
      <c r="P934" s="72"/>
      <c r="Q934" s="72"/>
      <c r="R934" s="72"/>
      <c r="S934" s="72"/>
      <c r="T934" s="73"/>
      <c r="U934" s="35"/>
      <c r="V934" s="35"/>
      <c r="W934" s="35"/>
      <c r="X934" s="35"/>
      <c r="Y934" s="35"/>
      <c r="Z934" s="35"/>
      <c r="AA934" s="35"/>
      <c r="AB934" s="35"/>
      <c r="AC934" s="35"/>
      <c r="AD934" s="35"/>
      <c r="AE934" s="35"/>
      <c r="AT934" s="18" t="s">
        <v>167</v>
      </c>
      <c r="AU934" s="18" t="s">
        <v>86</v>
      </c>
    </row>
    <row r="935" spans="1:65" s="13" customFormat="1" ht="11.25">
      <c r="B935" s="212"/>
      <c r="C935" s="213"/>
      <c r="D935" s="207" t="s">
        <v>169</v>
      </c>
      <c r="E935" s="214" t="s">
        <v>1</v>
      </c>
      <c r="F935" s="215" t="s">
        <v>979</v>
      </c>
      <c r="G935" s="213"/>
      <c r="H935" s="214" t="s">
        <v>1</v>
      </c>
      <c r="I935" s="216"/>
      <c r="J935" s="213"/>
      <c r="K935" s="213"/>
      <c r="L935" s="217"/>
      <c r="M935" s="218"/>
      <c r="N935" s="219"/>
      <c r="O935" s="219"/>
      <c r="P935" s="219"/>
      <c r="Q935" s="219"/>
      <c r="R935" s="219"/>
      <c r="S935" s="219"/>
      <c r="T935" s="220"/>
      <c r="AT935" s="221" t="s">
        <v>169</v>
      </c>
      <c r="AU935" s="221" t="s">
        <v>86</v>
      </c>
      <c r="AV935" s="13" t="s">
        <v>84</v>
      </c>
      <c r="AW935" s="13" t="s">
        <v>33</v>
      </c>
      <c r="AX935" s="13" t="s">
        <v>76</v>
      </c>
      <c r="AY935" s="221" t="s">
        <v>160</v>
      </c>
    </row>
    <row r="936" spans="1:65" s="14" customFormat="1" ht="11.25">
      <c r="B936" s="222"/>
      <c r="C936" s="223"/>
      <c r="D936" s="207" t="s">
        <v>169</v>
      </c>
      <c r="E936" s="224" t="s">
        <v>1</v>
      </c>
      <c r="F936" s="225" t="s">
        <v>1013</v>
      </c>
      <c r="G936" s="223"/>
      <c r="H936" s="226">
        <v>118.15</v>
      </c>
      <c r="I936" s="227"/>
      <c r="J936" s="223"/>
      <c r="K936" s="223"/>
      <c r="L936" s="228"/>
      <c r="M936" s="229"/>
      <c r="N936" s="230"/>
      <c r="O936" s="230"/>
      <c r="P936" s="230"/>
      <c r="Q936" s="230"/>
      <c r="R936" s="230"/>
      <c r="S936" s="230"/>
      <c r="T936" s="231"/>
      <c r="AT936" s="232" t="s">
        <v>169</v>
      </c>
      <c r="AU936" s="232" t="s">
        <v>86</v>
      </c>
      <c r="AV936" s="14" t="s">
        <v>86</v>
      </c>
      <c r="AW936" s="14" t="s">
        <v>33</v>
      </c>
      <c r="AX936" s="14" t="s">
        <v>76</v>
      </c>
      <c r="AY936" s="232" t="s">
        <v>160</v>
      </c>
    </row>
    <row r="937" spans="1:65" s="15" customFormat="1" ht="11.25">
      <c r="B937" s="233"/>
      <c r="C937" s="234"/>
      <c r="D937" s="207" t="s">
        <v>169</v>
      </c>
      <c r="E937" s="235" t="s">
        <v>1</v>
      </c>
      <c r="F937" s="236" t="s">
        <v>172</v>
      </c>
      <c r="G937" s="234"/>
      <c r="H937" s="237">
        <v>118.15</v>
      </c>
      <c r="I937" s="238"/>
      <c r="J937" s="234"/>
      <c r="K937" s="234"/>
      <c r="L937" s="239"/>
      <c r="M937" s="240"/>
      <c r="N937" s="241"/>
      <c r="O937" s="241"/>
      <c r="P937" s="241"/>
      <c r="Q937" s="241"/>
      <c r="R937" s="241"/>
      <c r="S937" s="241"/>
      <c r="T937" s="242"/>
      <c r="AT937" s="243" t="s">
        <v>169</v>
      </c>
      <c r="AU937" s="243" t="s">
        <v>86</v>
      </c>
      <c r="AV937" s="15" t="s">
        <v>166</v>
      </c>
      <c r="AW937" s="15" t="s">
        <v>33</v>
      </c>
      <c r="AX937" s="15" t="s">
        <v>84</v>
      </c>
      <c r="AY937" s="243" t="s">
        <v>160</v>
      </c>
    </row>
    <row r="938" spans="1:65" s="2" customFormat="1" ht="24.2" customHeight="1">
      <c r="A938" s="35"/>
      <c r="B938" s="36"/>
      <c r="C938" s="193" t="s">
        <v>604</v>
      </c>
      <c r="D938" s="193" t="s">
        <v>162</v>
      </c>
      <c r="E938" s="194" t="s">
        <v>1019</v>
      </c>
      <c r="F938" s="195" t="s">
        <v>1020</v>
      </c>
      <c r="G938" s="196" t="s">
        <v>165</v>
      </c>
      <c r="H938" s="197">
        <v>11.489000000000001</v>
      </c>
      <c r="I938" s="198"/>
      <c r="J938" s="199">
        <f>ROUND(I938*H938,2)</f>
        <v>0</v>
      </c>
      <c r="K938" s="200"/>
      <c r="L938" s="40"/>
      <c r="M938" s="201" t="s">
        <v>1</v>
      </c>
      <c r="N938" s="202" t="s">
        <v>41</v>
      </c>
      <c r="O938" s="72"/>
      <c r="P938" s="203">
        <f>O938*H938</f>
        <v>0</v>
      </c>
      <c r="Q938" s="203">
        <v>0</v>
      </c>
      <c r="R938" s="203">
        <f>Q938*H938</f>
        <v>0</v>
      </c>
      <c r="S938" s="203">
        <v>0</v>
      </c>
      <c r="T938" s="204">
        <f>S938*H938</f>
        <v>0</v>
      </c>
      <c r="U938" s="35"/>
      <c r="V938" s="35"/>
      <c r="W938" s="35"/>
      <c r="X938" s="35"/>
      <c r="Y938" s="35"/>
      <c r="Z938" s="35"/>
      <c r="AA938" s="35"/>
      <c r="AB938" s="35"/>
      <c r="AC938" s="35"/>
      <c r="AD938" s="35"/>
      <c r="AE938" s="35"/>
      <c r="AR938" s="205" t="s">
        <v>166</v>
      </c>
      <c r="AT938" s="205" t="s">
        <v>162</v>
      </c>
      <c r="AU938" s="205" t="s">
        <v>86</v>
      </c>
      <c r="AY938" s="18" t="s">
        <v>160</v>
      </c>
      <c r="BE938" s="206">
        <f>IF(N938="základní",J938,0)</f>
        <v>0</v>
      </c>
      <c r="BF938" s="206">
        <f>IF(N938="snížená",J938,0)</f>
        <v>0</v>
      </c>
      <c r="BG938" s="206">
        <f>IF(N938="zákl. přenesená",J938,0)</f>
        <v>0</v>
      </c>
      <c r="BH938" s="206">
        <f>IF(N938="sníž. přenesená",J938,0)</f>
        <v>0</v>
      </c>
      <c r="BI938" s="206">
        <f>IF(N938="nulová",J938,0)</f>
        <v>0</v>
      </c>
      <c r="BJ938" s="18" t="s">
        <v>84</v>
      </c>
      <c r="BK938" s="206">
        <f>ROUND(I938*H938,2)</f>
        <v>0</v>
      </c>
      <c r="BL938" s="18" t="s">
        <v>166</v>
      </c>
      <c r="BM938" s="205" t="s">
        <v>1021</v>
      </c>
    </row>
    <row r="939" spans="1:65" s="2" customFormat="1" ht="19.5">
      <c r="A939" s="35"/>
      <c r="B939" s="36"/>
      <c r="C939" s="37"/>
      <c r="D939" s="207" t="s">
        <v>167</v>
      </c>
      <c r="E939" s="37"/>
      <c r="F939" s="208" t="s">
        <v>1022</v>
      </c>
      <c r="G939" s="37"/>
      <c r="H939" s="37"/>
      <c r="I939" s="209"/>
      <c r="J939" s="37"/>
      <c r="K939" s="37"/>
      <c r="L939" s="40"/>
      <c r="M939" s="210"/>
      <c r="N939" s="211"/>
      <c r="O939" s="72"/>
      <c r="P939" s="72"/>
      <c r="Q939" s="72"/>
      <c r="R939" s="72"/>
      <c r="S939" s="72"/>
      <c r="T939" s="73"/>
      <c r="U939" s="35"/>
      <c r="V939" s="35"/>
      <c r="W939" s="35"/>
      <c r="X939" s="35"/>
      <c r="Y939" s="35"/>
      <c r="Z939" s="35"/>
      <c r="AA939" s="35"/>
      <c r="AB939" s="35"/>
      <c r="AC939" s="35"/>
      <c r="AD939" s="35"/>
      <c r="AE939" s="35"/>
      <c r="AT939" s="18" t="s">
        <v>167</v>
      </c>
      <c r="AU939" s="18" t="s">
        <v>86</v>
      </c>
    </row>
    <row r="940" spans="1:65" s="13" customFormat="1" ht="11.25">
      <c r="B940" s="212"/>
      <c r="C940" s="213"/>
      <c r="D940" s="207" t="s">
        <v>169</v>
      </c>
      <c r="E940" s="214" t="s">
        <v>1</v>
      </c>
      <c r="F940" s="215" t="s">
        <v>1023</v>
      </c>
      <c r="G940" s="213"/>
      <c r="H940" s="214" t="s">
        <v>1</v>
      </c>
      <c r="I940" s="216"/>
      <c r="J940" s="213"/>
      <c r="K940" s="213"/>
      <c r="L940" s="217"/>
      <c r="M940" s="218"/>
      <c r="N940" s="219"/>
      <c r="O940" s="219"/>
      <c r="P940" s="219"/>
      <c r="Q940" s="219"/>
      <c r="R940" s="219"/>
      <c r="S940" s="219"/>
      <c r="T940" s="220"/>
      <c r="AT940" s="221" t="s">
        <v>169</v>
      </c>
      <c r="AU940" s="221" t="s">
        <v>86</v>
      </c>
      <c r="AV940" s="13" t="s">
        <v>84</v>
      </c>
      <c r="AW940" s="13" t="s">
        <v>33</v>
      </c>
      <c r="AX940" s="13" t="s">
        <v>76</v>
      </c>
      <c r="AY940" s="221" t="s">
        <v>160</v>
      </c>
    </row>
    <row r="941" spans="1:65" s="14" customFormat="1" ht="11.25">
      <c r="B941" s="222"/>
      <c r="C941" s="223"/>
      <c r="D941" s="207" t="s">
        <v>169</v>
      </c>
      <c r="E941" s="224" t="s">
        <v>1</v>
      </c>
      <c r="F941" s="225" t="s">
        <v>1024</v>
      </c>
      <c r="G941" s="223"/>
      <c r="H941" s="226">
        <v>11.489000000000001</v>
      </c>
      <c r="I941" s="227"/>
      <c r="J941" s="223"/>
      <c r="K941" s="223"/>
      <c r="L941" s="228"/>
      <c r="M941" s="229"/>
      <c r="N941" s="230"/>
      <c r="O941" s="230"/>
      <c r="P941" s="230"/>
      <c r="Q941" s="230"/>
      <c r="R941" s="230"/>
      <c r="S941" s="230"/>
      <c r="T941" s="231"/>
      <c r="AT941" s="232" t="s">
        <v>169</v>
      </c>
      <c r="AU941" s="232" t="s">
        <v>86</v>
      </c>
      <c r="AV941" s="14" t="s">
        <v>86</v>
      </c>
      <c r="AW941" s="14" t="s">
        <v>33</v>
      </c>
      <c r="AX941" s="14" t="s">
        <v>76</v>
      </c>
      <c r="AY941" s="232" t="s">
        <v>160</v>
      </c>
    </row>
    <row r="942" spans="1:65" s="15" customFormat="1" ht="11.25">
      <c r="B942" s="233"/>
      <c r="C942" s="234"/>
      <c r="D942" s="207" t="s">
        <v>169</v>
      </c>
      <c r="E942" s="235" t="s">
        <v>1</v>
      </c>
      <c r="F942" s="236" t="s">
        <v>172</v>
      </c>
      <c r="G942" s="234"/>
      <c r="H942" s="237">
        <v>11.489000000000001</v>
      </c>
      <c r="I942" s="238"/>
      <c r="J942" s="234"/>
      <c r="K942" s="234"/>
      <c r="L942" s="239"/>
      <c r="M942" s="240"/>
      <c r="N942" s="241"/>
      <c r="O942" s="241"/>
      <c r="P942" s="241"/>
      <c r="Q942" s="241"/>
      <c r="R942" s="241"/>
      <c r="S942" s="241"/>
      <c r="T942" s="242"/>
      <c r="AT942" s="243" t="s">
        <v>169</v>
      </c>
      <c r="AU942" s="243" t="s">
        <v>86</v>
      </c>
      <c r="AV942" s="15" t="s">
        <v>166</v>
      </c>
      <c r="AW942" s="15" t="s">
        <v>33</v>
      </c>
      <c r="AX942" s="15" t="s">
        <v>84</v>
      </c>
      <c r="AY942" s="243" t="s">
        <v>160</v>
      </c>
    </row>
    <row r="943" spans="1:65" s="2" customFormat="1" ht="24.2" customHeight="1">
      <c r="A943" s="35"/>
      <c r="B943" s="36"/>
      <c r="C943" s="193" t="s">
        <v>1025</v>
      </c>
      <c r="D943" s="193" t="s">
        <v>162</v>
      </c>
      <c r="E943" s="194" t="s">
        <v>1026</v>
      </c>
      <c r="F943" s="195" t="s">
        <v>1027</v>
      </c>
      <c r="G943" s="196" t="s">
        <v>165</v>
      </c>
      <c r="H943" s="197">
        <v>2.2850000000000001</v>
      </c>
      <c r="I943" s="198"/>
      <c r="J943" s="199">
        <f>ROUND(I943*H943,2)</f>
        <v>0</v>
      </c>
      <c r="K943" s="200"/>
      <c r="L943" s="40"/>
      <c r="M943" s="201" t="s">
        <v>1</v>
      </c>
      <c r="N943" s="202" t="s">
        <v>41</v>
      </c>
      <c r="O943" s="72"/>
      <c r="P943" s="203">
        <f>O943*H943</f>
        <v>0</v>
      </c>
      <c r="Q943" s="203">
        <v>0</v>
      </c>
      <c r="R943" s="203">
        <f>Q943*H943</f>
        <v>0</v>
      </c>
      <c r="S943" s="203">
        <v>0</v>
      </c>
      <c r="T943" s="204">
        <f>S943*H943</f>
        <v>0</v>
      </c>
      <c r="U943" s="35"/>
      <c r="V943" s="35"/>
      <c r="W943" s="35"/>
      <c r="X943" s="35"/>
      <c r="Y943" s="35"/>
      <c r="Z943" s="35"/>
      <c r="AA943" s="35"/>
      <c r="AB943" s="35"/>
      <c r="AC943" s="35"/>
      <c r="AD943" s="35"/>
      <c r="AE943" s="35"/>
      <c r="AR943" s="205" t="s">
        <v>166</v>
      </c>
      <c r="AT943" s="205" t="s">
        <v>162</v>
      </c>
      <c r="AU943" s="205" t="s">
        <v>86</v>
      </c>
      <c r="AY943" s="18" t="s">
        <v>160</v>
      </c>
      <c r="BE943" s="206">
        <f>IF(N943="základní",J943,0)</f>
        <v>0</v>
      </c>
      <c r="BF943" s="206">
        <f>IF(N943="snížená",J943,0)</f>
        <v>0</v>
      </c>
      <c r="BG943" s="206">
        <f>IF(N943="zákl. přenesená",J943,0)</f>
        <v>0</v>
      </c>
      <c r="BH943" s="206">
        <f>IF(N943="sníž. přenesená",J943,0)</f>
        <v>0</v>
      </c>
      <c r="BI943" s="206">
        <f>IF(N943="nulová",J943,0)</f>
        <v>0</v>
      </c>
      <c r="BJ943" s="18" t="s">
        <v>84</v>
      </c>
      <c r="BK943" s="206">
        <f>ROUND(I943*H943,2)</f>
        <v>0</v>
      </c>
      <c r="BL943" s="18" t="s">
        <v>166</v>
      </c>
      <c r="BM943" s="205" t="s">
        <v>1028</v>
      </c>
    </row>
    <row r="944" spans="1:65" s="2" customFormat="1" ht="29.25">
      <c r="A944" s="35"/>
      <c r="B944" s="36"/>
      <c r="C944" s="37"/>
      <c r="D944" s="207" t="s">
        <v>167</v>
      </c>
      <c r="E944" s="37"/>
      <c r="F944" s="208" t="s">
        <v>1029</v>
      </c>
      <c r="G944" s="37"/>
      <c r="H944" s="37"/>
      <c r="I944" s="209"/>
      <c r="J944" s="37"/>
      <c r="K944" s="37"/>
      <c r="L944" s="40"/>
      <c r="M944" s="210"/>
      <c r="N944" s="211"/>
      <c r="O944" s="72"/>
      <c r="P944" s="72"/>
      <c r="Q944" s="72"/>
      <c r="R944" s="72"/>
      <c r="S944" s="72"/>
      <c r="T944" s="73"/>
      <c r="U944" s="35"/>
      <c r="V944" s="35"/>
      <c r="W944" s="35"/>
      <c r="X944" s="35"/>
      <c r="Y944" s="35"/>
      <c r="Z944" s="35"/>
      <c r="AA944" s="35"/>
      <c r="AB944" s="35"/>
      <c r="AC944" s="35"/>
      <c r="AD944" s="35"/>
      <c r="AE944" s="35"/>
      <c r="AT944" s="18" t="s">
        <v>167</v>
      </c>
      <c r="AU944" s="18" t="s">
        <v>86</v>
      </c>
    </row>
    <row r="945" spans="1:65" s="13" customFormat="1" ht="11.25">
      <c r="B945" s="212"/>
      <c r="C945" s="213"/>
      <c r="D945" s="207" t="s">
        <v>169</v>
      </c>
      <c r="E945" s="214" t="s">
        <v>1</v>
      </c>
      <c r="F945" s="215" t="s">
        <v>624</v>
      </c>
      <c r="G945" s="213"/>
      <c r="H945" s="214" t="s">
        <v>1</v>
      </c>
      <c r="I945" s="216"/>
      <c r="J945" s="213"/>
      <c r="K945" s="213"/>
      <c r="L945" s="217"/>
      <c r="M945" s="218"/>
      <c r="N945" s="219"/>
      <c r="O945" s="219"/>
      <c r="P945" s="219"/>
      <c r="Q945" s="219"/>
      <c r="R945" s="219"/>
      <c r="S945" s="219"/>
      <c r="T945" s="220"/>
      <c r="AT945" s="221" t="s">
        <v>169</v>
      </c>
      <c r="AU945" s="221" t="s">
        <v>86</v>
      </c>
      <c r="AV945" s="13" t="s">
        <v>84</v>
      </c>
      <c r="AW945" s="13" t="s">
        <v>33</v>
      </c>
      <c r="AX945" s="13" t="s">
        <v>76</v>
      </c>
      <c r="AY945" s="221" t="s">
        <v>160</v>
      </c>
    </row>
    <row r="946" spans="1:65" s="14" customFormat="1" ht="11.25">
      <c r="B946" s="222"/>
      <c r="C946" s="223"/>
      <c r="D946" s="207" t="s">
        <v>169</v>
      </c>
      <c r="E946" s="224" t="s">
        <v>1</v>
      </c>
      <c r="F946" s="225" t="s">
        <v>1030</v>
      </c>
      <c r="G946" s="223"/>
      <c r="H946" s="226">
        <v>0.34</v>
      </c>
      <c r="I946" s="227"/>
      <c r="J946" s="223"/>
      <c r="K946" s="223"/>
      <c r="L946" s="228"/>
      <c r="M946" s="229"/>
      <c r="N946" s="230"/>
      <c r="O946" s="230"/>
      <c r="P946" s="230"/>
      <c r="Q946" s="230"/>
      <c r="R946" s="230"/>
      <c r="S946" s="230"/>
      <c r="T946" s="231"/>
      <c r="AT946" s="232" t="s">
        <v>169</v>
      </c>
      <c r="AU946" s="232" t="s">
        <v>86</v>
      </c>
      <c r="AV946" s="14" t="s">
        <v>86</v>
      </c>
      <c r="AW946" s="14" t="s">
        <v>33</v>
      </c>
      <c r="AX946" s="14" t="s">
        <v>76</v>
      </c>
      <c r="AY946" s="232" t="s">
        <v>160</v>
      </c>
    </row>
    <row r="947" spans="1:65" s="13" customFormat="1" ht="11.25">
      <c r="B947" s="212"/>
      <c r="C947" s="213"/>
      <c r="D947" s="207" t="s">
        <v>169</v>
      </c>
      <c r="E947" s="214" t="s">
        <v>1</v>
      </c>
      <c r="F947" s="215" t="s">
        <v>626</v>
      </c>
      <c r="G947" s="213"/>
      <c r="H947" s="214" t="s">
        <v>1</v>
      </c>
      <c r="I947" s="216"/>
      <c r="J947" s="213"/>
      <c r="K947" s="213"/>
      <c r="L947" s="217"/>
      <c r="M947" s="218"/>
      <c r="N947" s="219"/>
      <c r="O947" s="219"/>
      <c r="P947" s="219"/>
      <c r="Q947" s="219"/>
      <c r="R947" s="219"/>
      <c r="S947" s="219"/>
      <c r="T947" s="220"/>
      <c r="AT947" s="221" t="s">
        <v>169</v>
      </c>
      <c r="AU947" s="221" t="s">
        <v>86</v>
      </c>
      <c r="AV947" s="13" t="s">
        <v>84</v>
      </c>
      <c r="AW947" s="13" t="s">
        <v>33</v>
      </c>
      <c r="AX947" s="13" t="s">
        <v>76</v>
      </c>
      <c r="AY947" s="221" t="s">
        <v>160</v>
      </c>
    </row>
    <row r="948" spans="1:65" s="14" customFormat="1" ht="11.25">
      <c r="B948" s="222"/>
      <c r="C948" s="223"/>
      <c r="D948" s="207" t="s">
        <v>169</v>
      </c>
      <c r="E948" s="224" t="s">
        <v>1</v>
      </c>
      <c r="F948" s="225" t="s">
        <v>1031</v>
      </c>
      <c r="G948" s="223"/>
      <c r="H948" s="226">
        <v>0.95</v>
      </c>
      <c r="I948" s="227"/>
      <c r="J948" s="223"/>
      <c r="K948" s="223"/>
      <c r="L948" s="228"/>
      <c r="M948" s="229"/>
      <c r="N948" s="230"/>
      <c r="O948" s="230"/>
      <c r="P948" s="230"/>
      <c r="Q948" s="230"/>
      <c r="R948" s="230"/>
      <c r="S948" s="230"/>
      <c r="T948" s="231"/>
      <c r="AT948" s="232" t="s">
        <v>169</v>
      </c>
      <c r="AU948" s="232" t="s">
        <v>86</v>
      </c>
      <c r="AV948" s="14" t="s">
        <v>86</v>
      </c>
      <c r="AW948" s="14" t="s">
        <v>33</v>
      </c>
      <c r="AX948" s="14" t="s">
        <v>76</v>
      </c>
      <c r="AY948" s="232" t="s">
        <v>160</v>
      </c>
    </row>
    <row r="949" spans="1:65" s="14" customFormat="1" ht="11.25">
      <c r="B949" s="222"/>
      <c r="C949" s="223"/>
      <c r="D949" s="207" t="s">
        <v>169</v>
      </c>
      <c r="E949" s="224" t="s">
        <v>1</v>
      </c>
      <c r="F949" s="225" t="s">
        <v>1032</v>
      </c>
      <c r="G949" s="223"/>
      <c r="H949" s="226">
        <v>0.995</v>
      </c>
      <c r="I949" s="227"/>
      <c r="J949" s="223"/>
      <c r="K949" s="223"/>
      <c r="L949" s="228"/>
      <c r="M949" s="229"/>
      <c r="N949" s="230"/>
      <c r="O949" s="230"/>
      <c r="P949" s="230"/>
      <c r="Q949" s="230"/>
      <c r="R949" s="230"/>
      <c r="S949" s="230"/>
      <c r="T949" s="231"/>
      <c r="AT949" s="232" t="s">
        <v>169</v>
      </c>
      <c r="AU949" s="232" t="s">
        <v>86</v>
      </c>
      <c r="AV949" s="14" t="s">
        <v>86</v>
      </c>
      <c r="AW949" s="14" t="s">
        <v>33</v>
      </c>
      <c r="AX949" s="14" t="s">
        <v>76</v>
      </c>
      <c r="AY949" s="232" t="s">
        <v>160</v>
      </c>
    </row>
    <row r="950" spans="1:65" s="15" customFormat="1" ht="11.25">
      <c r="B950" s="233"/>
      <c r="C950" s="234"/>
      <c r="D950" s="207" t="s">
        <v>169</v>
      </c>
      <c r="E950" s="235" t="s">
        <v>1</v>
      </c>
      <c r="F950" s="236" t="s">
        <v>172</v>
      </c>
      <c r="G950" s="234"/>
      <c r="H950" s="237">
        <v>2.2850000000000001</v>
      </c>
      <c r="I950" s="238"/>
      <c r="J950" s="234"/>
      <c r="K950" s="234"/>
      <c r="L950" s="239"/>
      <c r="M950" s="240"/>
      <c r="N950" s="241"/>
      <c r="O950" s="241"/>
      <c r="P950" s="241"/>
      <c r="Q950" s="241"/>
      <c r="R950" s="241"/>
      <c r="S950" s="241"/>
      <c r="T950" s="242"/>
      <c r="AT950" s="243" t="s">
        <v>169</v>
      </c>
      <c r="AU950" s="243" t="s">
        <v>86</v>
      </c>
      <c r="AV950" s="15" t="s">
        <v>166</v>
      </c>
      <c r="AW950" s="15" t="s">
        <v>33</v>
      </c>
      <c r="AX950" s="15" t="s">
        <v>84</v>
      </c>
      <c r="AY950" s="243" t="s">
        <v>160</v>
      </c>
    </row>
    <row r="951" spans="1:65" s="2" customFormat="1" ht="24.2" customHeight="1">
      <c r="A951" s="35"/>
      <c r="B951" s="36"/>
      <c r="C951" s="193" t="s">
        <v>611</v>
      </c>
      <c r="D951" s="193" t="s">
        <v>162</v>
      </c>
      <c r="E951" s="194" t="s">
        <v>1033</v>
      </c>
      <c r="F951" s="195" t="s">
        <v>1034</v>
      </c>
      <c r="G951" s="196" t="s">
        <v>165</v>
      </c>
      <c r="H951" s="197">
        <v>5.3029999999999999</v>
      </c>
      <c r="I951" s="198"/>
      <c r="J951" s="199">
        <f>ROUND(I951*H951,2)</f>
        <v>0</v>
      </c>
      <c r="K951" s="200"/>
      <c r="L951" s="40"/>
      <c r="M951" s="201" t="s">
        <v>1</v>
      </c>
      <c r="N951" s="202" t="s">
        <v>41</v>
      </c>
      <c r="O951" s="72"/>
      <c r="P951" s="203">
        <f>O951*H951</f>
        <v>0</v>
      </c>
      <c r="Q951" s="203">
        <v>0</v>
      </c>
      <c r="R951" s="203">
        <f>Q951*H951</f>
        <v>0</v>
      </c>
      <c r="S951" s="203">
        <v>0</v>
      </c>
      <c r="T951" s="204">
        <f>S951*H951</f>
        <v>0</v>
      </c>
      <c r="U951" s="35"/>
      <c r="V951" s="35"/>
      <c r="W951" s="35"/>
      <c r="X951" s="35"/>
      <c r="Y951" s="35"/>
      <c r="Z951" s="35"/>
      <c r="AA951" s="35"/>
      <c r="AB951" s="35"/>
      <c r="AC951" s="35"/>
      <c r="AD951" s="35"/>
      <c r="AE951" s="35"/>
      <c r="AR951" s="205" t="s">
        <v>166</v>
      </c>
      <c r="AT951" s="205" t="s">
        <v>162</v>
      </c>
      <c r="AU951" s="205" t="s">
        <v>86</v>
      </c>
      <c r="AY951" s="18" t="s">
        <v>160</v>
      </c>
      <c r="BE951" s="206">
        <f>IF(N951="základní",J951,0)</f>
        <v>0</v>
      </c>
      <c r="BF951" s="206">
        <f>IF(N951="snížená",J951,0)</f>
        <v>0</v>
      </c>
      <c r="BG951" s="206">
        <f>IF(N951="zákl. přenesená",J951,0)</f>
        <v>0</v>
      </c>
      <c r="BH951" s="206">
        <f>IF(N951="sníž. přenesená",J951,0)</f>
        <v>0</v>
      </c>
      <c r="BI951" s="206">
        <f>IF(N951="nulová",J951,0)</f>
        <v>0</v>
      </c>
      <c r="BJ951" s="18" t="s">
        <v>84</v>
      </c>
      <c r="BK951" s="206">
        <f>ROUND(I951*H951,2)</f>
        <v>0</v>
      </c>
      <c r="BL951" s="18" t="s">
        <v>166</v>
      </c>
      <c r="BM951" s="205" t="s">
        <v>1035</v>
      </c>
    </row>
    <row r="952" spans="1:65" s="2" customFormat="1" ht="39">
      <c r="A952" s="35"/>
      <c r="B952" s="36"/>
      <c r="C952" s="37"/>
      <c r="D952" s="207" t="s">
        <v>167</v>
      </c>
      <c r="E952" s="37"/>
      <c r="F952" s="208" t="s">
        <v>1036</v>
      </c>
      <c r="G952" s="37"/>
      <c r="H952" s="37"/>
      <c r="I952" s="209"/>
      <c r="J952" s="37"/>
      <c r="K952" s="37"/>
      <c r="L952" s="40"/>
      <c r="M952" s="210"/>
      <c r="N952" s="211"/>
      <c r="O952" s="72"/>
      <c r="P952" s="72"/>
      <c r="Q952" s="72"/>
      <c r="R952" s="72"/>
      <c r="S952" s="72"/>
      <c r="T952" s="73"/>
      <c r="U952" s="35"/>
      <c r="V952" s="35"/>
      <c r="W952" s="35"/>
      <c r="X952" s="35"/>
      <c r="Y952" s="35"/>
      <c r="Z952" s="35"/>
      <c r="AA952" s="35"/>
      <c r="AB952" s="35"/>
      <c r="AC952" s="35"/>
      <c r="AD952" s="35"/>
      <c r="AE952" s="35"/>
      <c r="AT952" s="18" t="s">
        <v>167</v>
      </c>
      <c r="AU952" s="18" t="s">
        <v>86</v>
      </c>
    </row>
    <row r="953" spans="1:65" s="13" customFormat="1" ht="11.25">
      <c r="B953" s="212"/>
      <c r="C953" s="213"/>
      <c r="D953" s="207" t="s">
        <v>169</v>
      </c>
      <c r="E953" s="214" t="s">
        <v>1</v>
      </c>
      <c r="F953" s="215" t="s">
        <v>626</v>
      </c>
      <c r="G953" s="213"/>
      <c r="H953" s="214" t="s">
        <v>1</v>
      </c>
      <c r="I953" s="216"/>
      <c r="J953" s="213"/>
      <c r="K953" s="213"/>
      <c r="L953" s="217"/>
      <c r="M953" s="218"/>
      <c r="N953" s="219"/>
      <c r="O953" s="219"/>
      <c r="P953" s="219"/>
      <c r="Q953" s="219"/>
      <c r="R953" s="219"/>
      <c r="S953" s="219"/>
      <c r="T953" s="220"/>
      <c r="AT953" s="221" t="s">
        <v>169</v>
      </c>
      <c r="AU953" s="221" t="s">
        <v>86</v>
      </c>
      <c r="AV953" s="13" t="s">
        <v>84</v>
      </c>
      <c r="AW953" s="13" t="s">
        <v>33</v>
      </c>
      <c r="AX953" s="13" t="s">
        <v>76</v>
      </c>
      <c r="AY953" s="221" t="s">
        <v>160</v>
      </c>
    </row>
    <row r="954" spans="1:65" s="14" customFormat="1" ht="11.25">
      <c r="B954" s="222"/>
      <c r="C954" s="223"/>
      <c r="D954" s="207" t="s">
        <v>169</v>
      </c>
      <c r="E954" s="224" t="s">
        <v>1</v>
      </c>
      <c r="F954" s="225" t="s">
        <v>1037</v>
      </c>
      <c r="G954" s="223"/>
      <c r="H954" s="226">
        <v>1.5840000000000001</v>
      </c>
      <c r="I954" s="227"/>
      <c r="J954" s="223"/>
      <c r="K954" s="223"/>
      <c r="L954" s="228"/>
      <c r="M954" s="229"/>
      <c r="N954" s="230"/>
      <c r="O954" s="230"/>
      <c r="P954" s="230"/>
      <c r="Q954" s="230"/>
      <c r="R954" s="230"/>
      <c r="S954" s="230"/>
      <c r="T954" s="231"/>
      <c r="AT954" s="232" t="s">
        <v>169</v>
      </c>
      <c r="AU954" s="232" t="s">
        <v>86</v>
      </c>
      <c r="AV954" s="14" t="s">
        <v>86</v>
      </c>
      <c r="AW954" s="14" t="s">
        <v>33</v>
      </c>
      <c r="AX954" s="14" t="s">
        <v>76</v>
      </c>
      <c r="AY954" s="232" t="s">
        <v>160</v>
      </c>
    </row>
    <row r="955" spans="1:65" s="14" customFormat="1" ht="11.25">
      <c r="B955" s="222"/>
      <c r="C955" s="223"/>
      <c r="D955" s="207" t="s">
        <v>169</v>
      </c>
      <c r="E955" s="224" t="s">
        <v>1</v>
      </c>
      <c r="F955" s="225" t="s">
        <v>1038</v>
      </c>
      <c r="G955" s="223"/>
      <c r="H955" s="226">
        <v>3.7189999999999999</v>
      </c>
      <c r="I955" s="227"/>
      <c r="J955" s="223"/>
      <c r="K955" s="223"/>
      <c r="L955" s="228"/>
      <c r="M955" s="229"/>
      <c r="N955" s="230"/>
      <c r="O955" s="230"/>
      <c r="P955" s="230"/>
      <c r="Q955" s="230"/>
      <c r="R955" s="230"/>
      <c r="S955" s="230"/>
      <c r="T955" s="231"/>
      <c r="AT955" s="232" t="s">
        <v>169</v>
      </c>
      <c r="AU955" s="232" t="s">
        <v>86</v>
      </c>
      <c r="AV955" s="14" t="s">
        <v>86</v>
      </c>
      <c r="AW955" s="14" t="s">
        <v>33</v>
      </c>
      <c r="AX955" s="14" t="s">
        <v>76</v>
      </c>
      <c r="AY955" s="232" t="s">
        <v>160</v>
      </c>
    </row>
    <row r="956" spans="1:65" s="15" customFormat="1" ht="11.25">
      <c r="B956" s="233"/>
      <c r="C956" s="234"/>
      <c r="D956" s="207" t="s">
        <v>169</v>
      </c>
      <c r="E956" s="235" t="s">
        <v>1</v>
      </c>
      <c r="F956" s="236" t="s">
        <v>172</v>
      </c>
      <c r="G956" s="234"/>
      <c r="H956" s="237">
        <v>5.3029999999999999</v>
      </c>
      <c r="I956" s="238"/>
      <c r="J956" s="234"/>
      <c r="K956" s="234"/>
      <c r="L956" s="239"/>
      <c r="M956" s="240"/>
      <c r="N956" s="241"/>
      <c r="O956" s="241"/>
      <c r="P956" s="241"/>
      <c r="Q956" s="241"/>
      <c r="R956" s="241"/>
      <c r="S956" s="241"/>
      <c r="T956" s="242"/>
      <c r="AT956" s="243" t="s">
        <v>169</v>
      </c>
      <c r="AU956" s="243" t="s">
        <v>86</v>
      </c>
      <c r="AV956" s="15" t="s">
        <v>166</v>
      </c>
      <c r="AW956" s="15" t="s">
        <v>33</v>
      </c>
      <c r="AX956" s="15" t="s">
        <v>84</v>
      </c>
      <c r="AY956" s="243" t="s">
        <v>160</v>
      </c>
    </row>
    <row r="957" spans="1:65" s="2" customFormat="1" ht="24.2" customHeight="1">
      <c r="A957" s="35"/>
      <c r="B957" s="36"/>
      <c r="C957" s="193" t="s">
        <v>1039</v>
      </c>
      <c r="D957" s="193" t="s">
        <v>162</v>
      </c>
      <c r="E957" s="194" t="s">
        <v>1040</v>
      </c>
      <c r="F957" s="195" t="s">
        <v>1041</v>
      </c>
      <c r="G957" s="196" t="s">
        <v>165</v>
      </c>
      <c r="H957" s="197">
        <v>126.25</v>
      </c>
      <c r="I957" s="198"/>
      <c r="J957" s="199">
        <f>ROUND(I957*H957,2)</f>
        <v>0</v>
      </c>
      <c r="K957" s="200"/>
      <c r="L957" s="40"/>
      <c r="M957" s="201" t="s">
        <v>1</v>
      </c>
      <c r="N957" s="202" t="s">
        <v>41</v>
      </c>
      <c r="O957" s="72"/>
      <c r="P957" s="203">
        <f>O957*H957</f>
        <v>0</v>
      </c>
      <c r="Q957" s="203">
        <v>0</v>
      </c>
      <c r="R957" s="203">
        <f>Q957*H957</f>
        <v>0</v>
      </c>
      <c r="S957" s="203">
        <v>0</v>
      </c>
      <c r="T957" s="204">
        <f>S957*H957</f>
        <v>0</v>
      </c>
      <c r="U957" s="35"/>
      <c r="V957" s="35"/>
      <c r="W957" s="35"/>
      <c r="X957" s="35"/>
      <c r="Y957" s="35"/>
      <c r="Z957" s="35"/>
      <c r="AA957" s="35"/>
      <c r="AB957" s="35"/>
      <c r="AC957" s="35"/>
      <c r="AD957" s="35"/>
      <c r="AE957" s="35"/>
      <c r="AR957" s="205" t="s">
        <v>166</v>
      </c>
      <c r="AT957" s="205" t="s">
        <v>162</v>
      </c>
      <c r="AU957" s="205" t="s">
        <v>86</v>
      </c>
      <c r="AY957" s="18" t="s">
        <v>160</v>
      </c>
      <c r="BE957" s="206">
        <f>IF(N957="základní",J957,0)</f>
        <v>0</v>
      </c>
      <c r="BF957" s="206">
        <f>IF(N957="snížená",J957,0)</f>
        <v>0</v>
      </c>
      <c r="BG957" s="206">
        <f>IF(N957="zákl. přenesená",J957,0)</f>
        <v>0</v>
      </c>
      <c r="BH957" s="206">
        <f>IF(N957="sníž. přenesená",J957,0)</f>
        <v>0</v>
      </c>
      <c r="BI957" s="206">
        <f>IF(N957="nulová",J957,0)</f>
        <v>0</v>
      </c>
      <c r="BJ957" s="18" t="s">
        <v>84</v>
      </c>
      <c r="BK957" s="206">
        <f>ROUND(I957*H957,2)</f>
        <v>0</v>
      </c>
      <c r="BL957" s="18" t="s">
        <v>166</v>
      </c>
      <c r="BM957" s="205" t="s">
        <v>1042</v>
      </c>
    </row>
    <row r="958" spans="1:65" s="2" customFormat="1" ht="11.25">
      <c r="A958" s="35"/>
      <c r="B958" s="36"/>
      <c r="C958" s="37"/>
      <c r="D958" s="207" t="s">
        <v>167</v>
      </c>
      <c r="E958" s="37"/>
      <c r="F958" s="208" t="s">
        <v>1043</v>
      </c>
      <c r="G958" s="37"/>
      <c r="H958" s="37"/>
      <c r="I958" s="209"/>
      <c r="J958" s="37"/>
      <c r="K958" s="37"/>
      <c r="L958" s="40"/>
      <c r="M958" s="210"/>
      <c r="N958" s="211"/>
      <c r="O958" s="72"/>
      <c r="P958" s="72"/>
      <c r="Q958" s="72"/>
      <c r="R958" s="72"/>
      <c r="S958" s="72"/>
      <c r="T958" s="73"/>
      <c r="U958" s="35"/>
      <c r="V958" s="35"/>
      <c r="W958" s="35"/>
      <c r="X958" s="35"/>
      <c r="Y958" s="35"/>
      <c r="Z958" s="35"/>
      <c r="AA958" s="35"/>
      <c r="AB958" s="35"/>
      <c r="AC958" s="35"/>
      <c r="AD958" s="35"/>
      <c r="AE958" s="35"/>
      <c r="AT958" s="18" t="s">
        <v>167</v>
      </c>
      <c r="AU958" s="18" t="s">
        <v>86</v>
      </c>
    </row>
    <row r="959" spans="1:65" s="13" customFormat="1" ht="11.25">
      <c r="B959" s="212"/>
      <c r="C959" s="213"/>
      <c r="D959" s="207" t="s">
        <v>169</v>
      </c>
      <c r="E959" s="214" t="s">
        <v>1</v>
      </c>
      <c r="F959" s="215" t="s">
        <v>977</v>
      </c>
      <c r="G959" s="213"/>
      <c r="H959" s="214" t="s">
        <v>1</v>
      </c>
      <c r="I959" s="216"/>
      <c r="J959" s="213"/>
      <c r="K959" s="213"/>
      <c r="L959" s="217"/>
      <c r="M959" s="218"/>
      <c r="N959" s="219"/>
      <c r="O959" s="219"/>
      <c r="P959" s="219"/>
      <c r="Q959" s="219"/>
      <c r="R959" s="219"/>
      <c r="S959" s="219"/>
      <c r="T959" s="220"/>
      <c r="AT959" s="221" t="s">
        <v>169</v>
      </c>
      <c r="AU959" s="221" t="s">
        <v>86</v>
      </c>
      <c r="AV959" s="13" t="s">
        <v>84</v>
      </c>
      <c r="AW959" s="13" t="s">
        <v>33</v>
      </c>
      <c r="AX959" s="13" t="s">
        <v>76</v>
      </c>
      <c r="AY959" s="221" t="s">
        <v>160</v>
      </c>
    </row>
    <row r="960" spans="1:65" s="14" customFormat="1" ht="11.25">
      <c r="B960" s="222"/>
      <c r="C960" s="223"/>
      <c r="D960" s="207" t="s">
        <v>169</v>
      </c>
      <c r="E960" s="224" t="s">
        <v>1</v>
      </c>
      <c r="F960" s="225" t="s">
        <v>1012</v>
      </c>
      <c r="G960" s="223"/>
      <c r="H960" s="226">
        <v>8.1</v>
      </c>
      <c r="I960" s="227"/>
      <c r="J960" s="223"/>
      <c r="K960" s="223"/>
      <c r="L960" s="228"/>
      <c r="M960" s="229"/>
      <c r="N960" s="230"/>
      <c r="O960" s="230"/>
      <c r="P960" s="230"/>
      <c r="Q960" s="230"/>
      <c r="R960" s="230"/>
      <c r="S960" s="230"/>
      <c r="T960" s="231"/>
      <c r="AT960" s="232" t="s">
        <v>169</v>
      </c>
      <c r="AU960" s="232" t="s">
        <v>86</v>
      </c>
      <c r="AV960" s="14" t="s">
        <v>86</v>
      </c>
      <c r="AW960" s="14" t="s">
        <v>33</v>
      </c>
      <c r="AX960" s="14" t="s">
        <v>76</v>
      </c>
      <c r="AY960" s="232" t="s">
        <v>160</v>
      </c>
    </row>
    <row r="961" spans="1:65" s="13" customFormat="1" ht="11.25">
      <c r="B961" s="212"/>
      <c r="C961" s="213"/>
      <c r="D961" s="207" t="s">
        <v>169</v>
      </c>
      <c r="E961" s="214" t="s">
        <v>1</v>
      </c>
      <c r="F961" s="215" t="s">
        <v>979</v>
      </c>
      <c r="G961" s="213"/>
      <c r="H961" s="214" t="s">
        <v>1</v>
      </c>
      <c r="I961" s="216"/>
      <c r="J961" s="213"/>
      <c r="K961" s="213"/>
      <c r="L961" s="217"/>
      <c r="M961" s="218"/>
      <c r="N961" s="219"/>
      <c r="O961" s="219"/>
      <c r="P961" s="219"/>
      <c r="Q961" s="219"/>
      <c r="R961" s="219"/>
      <c r="S961" s="219"/>
      <c r="T961" s="220"/>
      <c r="AT961" s="221" t="s">
        <v>169</v>
      </c>
      <c r="AU961" s="221" t="s">
        <v>86</v>
      </c>
      <c r="AV961" s="13" t="s">
        <v>84</v>
      </c>
      <c r="AW961" s="13" t="s">
        <v>33</v>
      </c>
      <c r="AX961" s="13" t="s">
        <v>76</v>
      </c>
      <c r="AY961" s="221" t="s">
        <v>160</v>
      </c>
    </row>
    <row r="962" spans="1:65" s="14" customFormat="1" ht="11.25">
      <c r="B962" s="222"/>
      <c r="C962" s="223"/>
      <c r="D962" s="207" t="s">
        <v>169</v>
      </c>
      <c r="E962" s="224" t="s">
        <v>1</v>
      </c>
      <c r="F962" s="225" t="s">
        <v>1013</v>
      </c>
      <c r="G962" s="223"/>
      <c r="H962" s="226">
        <v>118.15</v>
      </c>
      <c r="I962" s="227"/>
      <c r="J962" s="223"/>
      <c r="K962" s="223"/>
      <c r="L962" s="228"/>
      <c r="M962" s="229"/>
      <c r="N962" s="230"/>
      <c r="O962" s="230"/>
      <c r="P962" s="230"/>
      <c r="Q962" s="230"/>
      <c r="R962" s="230"/>
      <c r="S962" s="230"/>
      <c r="T962" s="231"/>
      <c r="AT962" s="232" t="s">
        <v>169</v>
      </c>
      <c r="AU962" s="232" t="s">
        <v>86</v>
      </c>
      <c r="AV962" s="14" t="s">
        <v>86</v>
      </c>
      <c r="AW962" s="14" t="s">
        <v>33</v>
      </c>
      <c r="AX962" s="14" t="s">
        <v>76</v>
      </c>
      <c r="AY962" s="232" t="s">
        <v>160</v>
      </c>
    </row>
    <row r="963" spans="1:65" s="15" customFormat="1" ht="11.25">
      <c r="B963" s="233"/>
      <c r="C963" s="234"/>
      <c r="D963" s="207" t="s">
        <v>169</v>
      </c>
      <c r="E963" s="235" t="s">
        <v>1</v>
      </c>
      <c r="F963" s="236" t="s">
        <v>172</v>
      </c>
      <c r="G963" s="234"/>
      <c r="H963" s="237">
        <v>126.25</v>
      </c>
      <c r="I963" s="238"/>
      <c r="J963" s="234"/>
      <c r="K963" s="234"/>
      <c r="L963" s="239"/>
      <c r="M963" s="240"/>
      <c r="N963" s="241"/>
      <c r="O963" s="241"/>
      <c r="P963" s="241"/>
      <c r="Q963" s="241"/>
      <c r="R963" s="241"/>
      <c r="S963" s="241"/>
      <c r="T963" s="242"/>
      <c r="AT963" s="243" t="s">
        <v>169</v>
      </c>
      <c r="AU963" s="243" t="s">
        <v>86</v>
      </c>
      <c r="AV963" s="15" t="s">
        <v>166</v>
      </c>
      <c r="AW963" s="15" t="s">
        <v>33</v>
      </c>
      <c r="AX963" s="15" t="s">
        <v>84</v>
      </c>
      <c r="AY963" s="243" t="s">
        <v>160</v>
      </c>
    </row>
    <row r="964" spans="1:65" s="2" customFormat="1" ht="24.2" customHeight="1">
      <c r="A964" s="35"/>
      <c r="B964" s="36"/>
      <c r="C964" s="193" t="s">
        <v>615</v>
      </c>
      <c r="D964" s="193" t="s">
        <v>162</v>
      </c>
      <c r="E964" s="194" t="s">
        <v>1044</v>
      </c>
      <c r="F964" s="195" t="s">
        <v>1045</v>
      </c>
      <c r="G964" s="196" t="s">
        <v>181</v>
      </c>
      <c r="H964" s="197">
        <v>56.25</v>
      </c>
      <c r="I964" s="198"/>
      <c r="J964" s="199">
        <f>ROUND(I964*H964,2)</f>
        <v>0</v>
      </c>
      <c r="K964" s="200"/>
      <c r="L964" s="40"/>
      <c r="M964" s="201" t="s">
        <v>1</v>
      </c>
      <c r="N964" s="202" t="s">
        <v>41</v>
      </c>
      <c r="O964" s="72"/>
      <c r="P964" s="203">
        <f>O964*H964</f>
        <v>0</v>
      </c>
      <c r="Q964" s="203">
        <v>0</v>
      </c>
      <c r="R964" s="203">
        <f>Q964*H964</f>
        <v>0</v>
      </c>
      <c r="S964" s="203">
        <v>0</v>
      </c>
      <c r="T964" s="204">
        <f>S964*H964</f>
        <v>0</v>
      </c>
      <c r="U964" s="35"/>
      <c r="V964" s="35"/>
      <c r="W964" s="35"/>
      <c r="X964" s="35"/>
      <c r="Y964" s="35"/>
      <c r="Z964" s="35"/>
      <c r="AA964" s="35"/>
      <c r="AB964" s="35"/>
      <c r="AC964" s="35"/>
      <c r="AD964" s="35"/>
      <c r="AE964" s="35"/>
      <c r="AR964" s="205" t="s">
        <v>166</v>
      </c>
      <c r="AT964" s="205" t="s">
        <v>162</v>
      </c>
      <c r="AU964" s="205" t="s">
        <v>86</v>
      </c>
      <c r="AY964" s="18" t="s">
        <v>160</v>
      </c>
      <c r="BE964" s="206">
        <f>IF(N964="základní",J964,0)</f>
        <v>0</v>
      </c>
      <c r="BF964" s="206">
        <f>IF(N964="snížená",J964,0)</f>
        <v>0</v>
      </c>
      <c r="BG964" s="206">
        <f>IF(N964="zákl. přenesená",J964,0)</f>
        <v>0</v>
      </c>
      <c r="BH964" s="206">
        <f>IF(N964="sníž. přenesená",J964,0)</f>
        <v>0</v>
      </c>
      <c r="BI964" s="206">
        <f>IF(N964="nulová",J964,0)</f>
        <v>0</v>
      </c>
      <c r="BJ964" s="18" t="s">
        <v>84</v>
      </c>
      <c r="BK964" s="206">
        <f>ROUND(I964*H964,2)</f>
        <v>0</v>
      </c>
      <c r="BL964" s="18" t="s">
        <v>166</v>
      </c>
      <c r="BM964" s="205" t="s">
        <v>1046</v>
      </c>
    </row>
    <row r="965" spans="1:65" s="2" customFormat="1" ht="19.5">
      <c r="A965" s="35"/>
      <c r="B965" s="36"/>
      <c r="C965" s="37"/>
      <c r="D965" s="207" t="s">
        <v>167</v>
      </c>
      <c r="E965" s="37"/>
      <c r="F965" s="208" t="s">
        <v>1047</v>
      </c>
      <c r="G965" s="37"/>
      <c r="H965" s="37"/>
      <c r="I965" s="209"/>
      <c r="J965" s="37"/>
      <c r="K965" s="37"/>
      <c r="L965" s="40"/>
      <c r="M965" s="210"/>
      <c r="N965" s="211"/>
      <c r="O965" s="72"/>
      <c r="P965" s="72"/>
      <c r="Q965" s="72"/>
      <c r="R965" s="72"/>
      <c r="S965" s="72"/>
      <c r="T965" s="73"/>
      <c r="U965" s="35"/>
      <c r="V965" s="35"/>
      <c r="W965" s="35"/>
      <c r="X965" s="35"/>
      <c r="Y965" s="35"/>
      <c r="Z965" s="35"/>
      <c r="AA965" s="35"/>
      <c r="AB965" s="35"/>
      <c r="AC965" s="35"/>
      <c r="AD965" s="35"/>
      <c r="AE965" s="35"/>
      <c r="AT965" s="18" t="s">
        <v>167</v>
      </c>
      <c r="AU965" s="18" t="s">
        <v>86</v>
      </c>
    </row>
    <row r="966" spans="1:65" s="13" customFormat="1" ht="11.25">
      <c r="B966" s="212"/>
      <c r="C966" s="213"/>
      <c r="D966" s="207" t="s">
        <v>169</v>
      </c>
      <c r="E966" s="214" t="s">
        <v>1</v>
      </c>
      <c r="F966" s="215" t="s">
        <v>977</v>
      </c>
      <c r="G966" s="213"/>
      <c r="H966" s="214" t="s">
        <v>1</v>
      </c>
      <c r="I966" s="216"/>
      <c r="J966" s="213"/>
      <c r="K966" s="213"/>
      <c r="L966" s="217"/>
      <c r="M966" s="218"/>
      <c r="N966" s="219"/>
      <c r="O966" s="219"/>
      <c r="P966" s="219"/>
      <c r="Q966" s="219"/>
      <c r="R966" s="219"/>
      <c r="S966" s="219"/>
      <c r="T966" s="220"/>
      <c r="AT966" s="221" t="s">
        <v>169</v>
      </c>
      <c r="AU966" s="221" t="s">
        <v>86</v>
      </c>
      <c r="AV966" s="13" t="s">
        <v>84</v>
      </c>
      <c r="AW966" s="13" t="s">
        <v>33</v>
      </c>
      <c r="AX966" s="13" t="s">
        <v>76</v>
      </c>
      <c r="AY966" s="221" t="s">
        <v>160</v>
      </c>
    </row>
    <row r="967" spans="1:65" s="14" customFormat="1" ht="11.25">
      <c r="B967" s="222"/>
      <c r="C967" s="223"/>
      <c r="D967" s="207" t="s">
        <v>169</v>
      </c>
      <c r="E967" s="224" t="s">
        <v>1</v>
      </c>
      <c r="F967" s="225" t="s">
        <v>1048</v>
      </c>
      <c r="G967" s="223"/>
      <c r="H967" s="226">
        <v>12.25</v>
      </c>
      <c r="I967" s="227"/>
      <c r="J967" s="223"/>
      <c r="K967" s="223"/>
      <c r="L967" s="228"/>
      <c r="M967" s="229"/>
      <c r="N967" s="230"/>
      <c r="O967" s="230"/>
      <c r="P967" s="230"/>
      <c r="Q967" s="230"/>
      <c r="R967" s="230"/>
      <c r="S967" s="230"/>
      <c r="T967" s="231"/>
      <c r="AT967" s="232" t="s">
        <v>169</v>
      </c>
      <c r="AU967" s="232" t="s">
        <v>86</v>
      </c>
      <c r="AV967" s="14" t="s">
        <v>86</v>
      </c>
      <c r="AW967" s="14" t="s">
        <v>33</v>
      </c>
      <c r="AX967" s="14" t="s">
        <v>76</v>
      </c>
      <c r="AY967" s="232" t="s">
        <v>160</v>
      </c>
    </row>
    <row r="968" spans="1:65" s="13" customFormat="1" ht="11.25">
      <c r="B968" s="212"/>
      <c r="C968" s="213"/>
      <c r="D968" s="207" t="s">
        <v>169</v>
      </c>
      <c r="E968" s="214" t="s">
        <v>1</v>
      </c>
      <c r="F968" s="215" t="s">
        <v>979</v>
      </c>
      <c r="G968" s="213"/>
      <c r="H968" s="214" t="s">
        <v>1</v>
      </c>
      <c r="I968" s="216"/>
      <c r="J968" s="213"/>
      <c r="K968" s="213"/>
      <c r="L968" s="217"/>
      <c r="M968" s="218"/>
      <c r="N968" s="219"/>
      <c r="O968" s="219"/>
      <c r="P968" s="219"/>
      <c r="Q968" s="219"/>
      <c r="R968" s="219"/>
      <c r="S968" s="219"/>
      <c r="T968" s="220"/>
      <c r="AT968" s="221" t="s">
        <v>169</v>
      </c>
      <c r="AU968" s="221" t="s">
        <v>86</v>
      </c>
      <c r="AV968" s="13" t="s">
        <v>84</v>
      </c>
      <c r="AW968" s="13" t="s">
        <v>33</v>
      </c>
      <c r="AX968" s="13" t="s">
        <v>76</v>
      </c>
      <c r="AY968" s="221" t="s">
        <v>160</v>
      </c>
    </row>
    <row r="969" spans="1:65" s="14" customFormat="1" ht="11.25">
      <c r="B969" s="222"/>
      <c r="C969" s="223"/>
      <c r="D969" s="207" t="s">
        <v>169</v>
      </c>
      <c r="E969" s="224" t="s">
        <v>1</v>
      </c>
      <c r="F969" s="225" t="s">
        <v>1049</v>
      </c>
      <c r="G969" s="223"/>
      <c r="H969" s="226">
        <v>44</v>
      </c>
      <c r="I969" s="227"/>
      <c r="J969" s="223"/>
      <c r="K969" s="223"/>
      <c r="L969" s="228"/>
      <c r="M969" s="229"/>
      <c r="N969" s="230"/>
      <c r="O969" s="230"/>
      <c r="P969" s="230"/>
      <c r="Q969" s="230"/>
      <c r="R969" s="230"/>
      <c r="S969" s="230"/>
      <c r="T969" s="231"/>
      <c r="AT969" s="232" t="s">
        <v>169</v>
      </c>
      <c r="AU969" s="232" t="s">
        <v>86</v>
      </c>
      <c r="AV969" s="14" t="s">
        <v>86</v>
      </c>
      <c r="AW969" s="14" t="s">
        <v>33</v>
      </c>
      <c r="AX969" s="14" t="s">
        <v>76</v>
      </c>
      <c r="AY969" s="232" t="s">
        <v>160</v>
      </c>
    </row>
    <row r="970" spans="1:65" s="15" customFormat="1" ht="11.25">
      <c r="B970" s="233"/>
      <c r="C970" s="234"/>
      <c r="D970" s="207" t="s">
        <v>169</v>
      </c>
      <c r="E970" s="235" t="s">
        <v>1</v>
      </c>
      <c r="F970" s="236" t="s">
        <v>172</v>
      </c>
      <c r="G970" s="234"/>
      <c r="H970" s="237">
        <v>56.25</v>
      </c>
      <c r="I970" s="238"/>
      <c r="J970" s="234"/>
      <c r="K970" s="234"/>
      <c r="L970" s="239"/>
      <c r="M970" s="240"/>
      <c r="N970" s="241"/>
      <c r="O970" s="241"/>
      <c r="P970" s="241"/>
      <c r="Q970" s="241"/>
      <c r="R970" s="241"/>
      <c r="S970" s="241"/>
      <c r="T970" s="242"/>
      <c r="AT970" s="243" t="s">
        <v>169</v>
      </c>
      <c r="AU970" s="243" t="s">
        <v>86</v>
      </c>
      <c r="AV970" s="15" t="s">
        <v>166</v>
      </c>
      <c r="AW970" s="15" t="s">
        <v>33</v>
      </c>
      <c r="AX970" s="15" t="s">
        <v>84</v>
      </c>
      <c r="AY970" s="243" t="s">
        <v>160</v>
      </c>
    </row>
    <row r="971" spans="1:65" s="2" customFormat="1" ht="24.2" customHeight="1">
      <c r="A971" s="35"/>
      <c r="B971" s="36"/>
      <c r="C971" s="193" t="s">
        <v>1050</v>
      </c>
      <c r="D971" s="193" t="s">
        <v>162</v>
      </c>
      <c r="E971" s="194" t="s">
        <v>1051</v>
      </c>
      <c r="F971" s="195" t="s">
        <v>1052</v>
      </c>
      <c r="G971" s="196" t="s">
        <v>181</v>
      </c>
      <c r="H971" s="197">
        <v>1.905</v>
      </c>
      <c r="I971" s="198"/>
      <c r="J971" s="199">
        <f>ROUND(I971*H971,2)</f>
        <v>0</v>
      </c>
      <c r="K971" s="200"/>
      <c r="L971" s="40"/>
      <c r="M971" s="201" t="s">
        <v>1</v>
      </c>
      <c r="N971" s="202" t="s">
        <v>41</v>
      </c>
      <c r="O971" s="72"/>
      <c r="P971" s="203">
        <f>O971*H971</f>
        <v>0</v>
      </c>
      <c r="Q971" s="203">
        <v>0</v>
      </c>
      <c r="R971" s="203">
        <f>Q971*H971</f>
        <v>0</v>
      </c>
      <c r="S971" s="203">
        <v>0</v>
      </c>
      <c r="T971" s="204">
        <f>S971*H971</f>
        <v>0</v>
      </c>
      <c r="U971" s="35"/>
      <c r="V971" s="35"/>
      <c r="W971" s="35"/>
      <c r="X971" s="35"/>
      <c r="Y971" s="35"/>
      <c r="Z971" s="35"/>
      <c r="AA971" s="35"/>
      <c r="AB971" s="35"/>
      <c r="AC971" s="35"/>
      <c r="AD971" s="35"/>
      <c r="AE971" s="35"/>
      <c r="AR971" s="205" t="s">
        <v>166</v>
      </c>
      <c r="AT971" s="205" t="s">
        <v>162</v>
      </c>
      <c r="AU971" s="205" t="s">
        <v>86</v>
      </c>
      <c r="AY971" s="18" t="s">
        <v>160</v>
      </c>
      <c r="BE971" s="206">
        <f>IF(N971="základní",J971,0)</f>
        <v>0</v>
      </c>
      <c r="BF971" s="206">
        <f>IF(N971="snížená",J971,0)</f>
        <v>0</v>
      </c>
      <c r="BG971" s="206">
        <f>IF(N971="zákl. přenesená",J971,0)</f>
        <v>0</v>
      </c>
      <c r="BH971" s="206">
        <f>IF(N971="sníž. přenesená",J971,0)</f>
        <v>0</v>
      </c>
      <c r="BI971" s="206">
        <f>IF(N971="nulová",J971,0)</f>
        <v>0</v>
      </c>
      <c r="BJ971" s="18" t="s">
        <v>84</v>
      </c>
      <c r="BK971" s="206">
        <f>ROUND(I971*H971,2)</f>
        <v>0</v>
      </c>
      <c r="BL971" s="18" t="s">
        <v>166</v>
      </c>
      <c r="BM971" s="205" t="s">
        <v>1053</v>
      </c>
    </row>
    <row r="972" spans="1:65" s="2" customFormat="1" ht="11.25">
      <c r="A972" s="35"/>
      <c r="B972" s="36"/>
      <c r="C972" s="37"/>
      <c r="D972" s="207" t="s">
        <v>167</v>
      </c>
      <c r="E972" s="37"/>
      <c r="F972" s="208" t="s">
        <v>1054</v>
      </c>
      <c r="G972" s="37"/>
      <c r="H972" s="37"/>
      <c r="I972" s="209"/>
      <c r="J972" s="37"/>
      <c r="K972" s="37"/>
      <c r="L972" s="40"/>
      <c r="M972" s="210"/>
      <c r="N972" s="211"/>
      <c r="O972" s="72"/>
      <c r="P972" s="72"/>
      <c r="Q972" s="72"/>
      <c r="R972" s="72"/>
      <c r="S972" s="72"/>
      <c r="T972" s="73"/>
      <c r="U972" s="35"/>
      <c r="V972" s="35"/>
      <c r="W972" s="35"/>
      <c r="X972" s="35"/>
      <c r="Y972" s="35"/>
      <c r="Z972" s="35"/>
      <c r="AA972" s="35"/>
      <c r="AB972" s="35"/>
      <c r="AC972" s="35"/>
      <c r="AD972" s="35"/>
      <c r="AE972" s="35"/>
      <c r="AT972" s="18" t="s">
        <v>167</v>
      </c>
      <c r="AU972" s="18" t="s">
        <v>86</v>
      </c>
    </row>
    <row r="973" spans="1:65" s="13" customFormat="1" ht="11.25">
      <c r="B973" s="212"/>
      <c r="C973" s="213"/>
      <c r="D973" s="207" t="s">
        <v>169</v>
      </c>
      <c r="E973" s="214" t="s">
        <v>1</v>
      </c>
      <c r="F973" s="215" t="s">
        <v>196</v>
      </c>
      <c r="G973" s="213"/>
      <c r="H973" s="214" t="s">
        <v>1</v>
      </c>
      <c r="I973" s="216"/>
      <c r="J973" s="213"/>
      <c r="K973" s="213"/>
      <c r="L973" s="217"/>
      <c r="M973" s="218"/>
      <c r="N973" s="219"/>
      <c r="O973" s="219"/>
      <c r="P973" s="219"/>
      <c r="Q973" s="219"/>
      <c r="R973" s="219"/>
      <c r="S973" s="219"/>
      <c r="T973" s="220"/>
      <c r="AT973" s="221" t="s">
        <v>169</v>
      </c>
      <c r="AU973" s="221" t="s">
        <v>86</v>
      </c>
      <c r="AV973" s="13" t="s">
        <v>84</v>
      </c>
      <c r="AW973" s="13" t="s">
        <v>33</v>
      </c>
      <c r="AX973" s="13" t="s">
        <v>76</v>
      </c>
      <c r="AY973" s="221" t="s">
        <v>160</v>
      </c>
    </row>
    <row r="974" spans="1:65" s="14" customFormat="1" ht="11.25">
      <c r="B974" s="222"/>
      <c r="C974" s="223"/>
      <c r="D974" s="207" t="s">
        <v>169</v>
      </c>
      <c r="E974" s="224" t="s">
        <v>1</v>
      </c>
      <c r="F974" s="225" t="s">
        <v>1055</v>
      </c>
      <c r="G974" s="223"/>
      <c r="H974" s="226">
        <v>1.905</v>
      </c>
      <c r="I974" s="227"/>
      <c r="J974" s="223"/>
      <c r="K974" s="223"/>
      <c r="L974" s="228"/>
      <c r="M974" s="229"/>
      <c r="N974" s="230"/>
      <c r="O974" s="230"/>
      <c r="P974" s="230"/>
      <c r="Q974" s="230"/>
      <c r="R974" s="230"/>
      <c r="S974" s="230"/>
      <c r="T974" s="231"/>
      <c r="AT974" s="232" t="s">
        <v>169</v>
      </c>
      <c r="AU974" s="232" t="s">
        <v>86</v>
      </c>
      <c r="AV974" s="14" t="s">
        <v>86</v>
      </c>
      <c r="AW974" s="14" t="s">
        <v>33</v>
      </c>
      <c r="AX974" s="14" t="s">
        <v>76</v>
      </c>
      <c r="AY974" s="232" t="s">
        <v>160</v>
      </c>
    </row>
    <row r="975" spans="1:65" s="15" customFormat="1" ht="11.25">
      <c r="B975" s="233"/>
      <c r="C975" s="234"/>
      <c r="D975" s="207" t="s">
        <v>169</v>
      </c>
      <c r="E975" s="235" t="s">
        <v>1</v>
      </c>
      <c r="F975" s="236" t="s">
        <v>172</v>
      </c>
      <c r="G975" s="234"/>
      <c r="H975" s="237">
        <v>1.905</v>
      </c>
      <c r="I975" s="238"/>
      <c r="J975" s="234"/>
      <c r="K975" s="234"/>
      <c r="L975" s="239"/>
      <c r="M975" s="240"/>
      <c r="N975" s="241"/>
      <c r="O975" s="241"/>
      <c r="P975" s="241"/>
      <c r="Q975" s="241"/>
      <c r="R975" s="241"/>
      <c r="S975" s="241"/>
      <c r="T975" s="242"/>
      <c r="AT975" s="243" t="s">
        <v>169</v>
      </c>
      <c r="AU975" s="243" t="s">
        <v>86</v>
      </c>
      <c r="AV975" s="15" t="s">
        <v>166</v>
      </c>
      <c r="AW975" s="15" t="s">
        <v>33</v>
      </c>
      <c r="AX975" s="15" t="s">
        <v>84</v>
      </c>
      <c r="AY975" s="243" t="s">
        <v>160</v>
      </c>
    </row>
    <row r="976" spans="1:65" s="2" customFormat="1" ht="24.2" customHeight="1">
      <c r="A976" s="35"/>
      <c r="B976" s="36"/>
      <c r="C976" s="193" t="s">
        <v>622</v>
      </c>
      <c r="D976" s="193" t="s">
        <v>162</v>
      </c>
      <c r="E976" s="194" t="s">
        <v>1056</v>
      </c>
      <c r="F976" s="195" t="s">
        <v>1057</v>
      </c>
      <c r="G976" s="196" t="s">
        <v>193</v>
      </c>
      <c r="H976" s="197">
        <v>14.425000000000001</v>
      </c>
      <c r="I976" s="198"/>
      <c r="J976" s="199">
        <f>ROUND(I976*H976,2)</f>
        <v>0</v>
      </c>
      <c r="K976" s="200"/>
      <c r="L976" s="40"/>
      <c r="M976" s="201" t="s">
        <v>1</v>
      </c>
      <c r="N976" s="202" t="s">
        <v>41</v>
      </c>
      <c r="O976" s="72"/>
      <c r="P976" s="203">
        <f>O976*H976</f>
        <v>0</v>
      </c>
      <c r="Q976" s="203">
        <v>0</v>
      </c>
      <c r="R976" s="203">
        <f>Q976*H976</f>
        <v>0</v>
      </c>
      <c r="S976" s="203">
        <v>0</v>
      </c>
      <c r="T976" s="204">
        <f>S976*H976</f>
        <v>0</v>
      </c>
      <c r="U976" s="35"/>
      <c r="V976" s="35"/>
      <c r="W976" s="35"/>
      <c r="X976" s="35"/>
      <c r="Y976" s="35"/>
      <c r="Z976" s="35"/>
      <c r="AA976" s="35"/>
      <c r="AB976" s="35"/>
      <c r="AC976" s="35"/>
      <c r="AD976" s="35"/>
      <c r="AE976" s="35"/>
      <c r="AR976" s="205" t="s">
        <v>166</v>
      </c>
      <c r="AT976" s="205" t="s">
        <v>162</v>
      </c>
      <c r="AU976" s="205" t="s">
        <v>86</v>
      </c>
      <c r="AY976" s="18" t="s">
        <v>160</v>
      </c>
      <c r="BE976" s="206">
        <f>IF(N976="základní",J976,0)</f>
        <v>0</v>
      </c>
      <c r="BF976" s="206">
        <f>IF(N976="snížená",J976,0)</f>
        <v>0</v>
      </c>
      <c r="BG976" s="206">
        <f>IF(N976="zákl. přenesená",J976,0)</f>
        <v>0</v>
      </c>
      <c r="BH976" s="206">
        <f>IF(N976="sníž. přenesená",J976,0)</f>
        <v>0</v>
      </c>
      <c r="BI976" s="206">
        <f>IF(N976="nulová",J976,0)</f>
        <v>0</v>
      </c>
      <c r="BJ976" s="18" t="s">
        <v>84</v>
      </c>
      <c r="BK976" s="206">
        <f>ROUND(I976*H976,2)</f>
        <v>0</v>
      </c>
      <c r="BL976" s="18" t="s">
        <v>166</v>
      </c>
      <c r="BM976" s="205" t="s">
        <v>1058</v>
      </c>
    </row>
    <row r="977" spans="1:65" s="2" customFormat="1" ht="19.5">
      <c r="A977" s="35"/>
      <c r="B977" s="36"/>
      <c r="C977" s="37"/>
      <c r="D977" s="207" t="s">
        <v>167</v>
      </c>
      <c r="E977" s="37"/>
      <c r="F977" s="208" t="s">
        <v>1059</v>
      </c>
      <c r="G977" s="37"/>
      <c r="H977" s="37"/>
      <c r="I977" s="209"/>
      <c r="J977" s="37"/>
      <c r="K977" s="37"/>
      <c r="L977" s="40"/>
      <c r="M977" s="210"/>
      <c r="N977" s="211"/>
      <c r="O977" s="72"/>
      <c r="P977" s="72"/>
      <c r="Q977" s="72"/>
      <c r="R977" s="72"/>
      <c r="S977" s="72"/>
      <c r="T977" s="73"/>
      <c r="U977" s="35"/>
      <c r="V977" s="35"/>
      <c r="W977" s="35"/>
      <c r="X977" s="35"/>
      <c r="Y977" s="35"/>
      <c r="Z977" s="35"/>
      <c r="AA977" s="35"/>
      <c r="AB977" s="35"/>
      <c r="AC977" s="35"/>
      <c r="AD977" s="35"/>
      <c r="AE977" s="35"/>
      <c r="AT977" s="18" t="s">
        <v>167</v>
      </c>
      <c r="AU977" s="18" t="s">
        <v>86</v>
      </c>
    </row>
    <row r="978" spans="1:65" s="13" customFormat="1" ht="11.25">
      <c r="B978" s="212"/>
      <c r="C978" s="213"/>
      <c r="D978" s="207" t="s">
        <v>169</v>
      </c>
      <c r="E978" s="214" t="s">
        <v>1</v>
      </c>
      <c r="F978" s="215" t="s">
        <v>977</v>
      </c>
      <c r="G978" s="213"/>
      <c r="H978" s="214" t="s">
        <v>1</v>
      </c>
      <c r="I978" s="216"/>
      <c r="J978" s="213"/>
      <c r="K978" s="213"/>
      <c r="L978" s="217"/>
      <c r="M978" s="218"/>
      <c r="N978" s="219"/>
      <c r="O978" s="219"/>
      <c r="P978" s="219"/>
      <c r="Q978" s="219"/>
      <c r="R978" s="219"/>
      <c r="S978" s="219"/>
      <c r="T978" s="220"/>
      <c r="AT978" s="221" t="s">
        <v>169</v>
      </c>
      <c r="AU978" s="221" t="s">
        <v>86</v>
      </c>
      <c r="AV978" s="13" t="s">
        <v>84</v>
      </c>
      <c r="AW978" s="13" t="s">
        <v>33</v>
      </c>
      <c r="AX978" s="13" t="s">
        <v>76</v>
      </c>
      <c r="AY978" s="221" t="s">
        <v>160</v>
      </c>
    </row>
    <row r="979" spans="1:65" s="14" customFormat="1" ht="11.25">
      <c r="B979" s="222"/>
      <c r="C979" s="223"/>
      <c r="D979" s="207" t="s">
        <v>169</v>
      </c>
      <c r="E979" s="224" t="s">
        <v>1</v>
      </c>
      <c r="F979" s="225" t="s">
        <v>1060</v>
      </c>
      <c r="G979" s="223"/>
      <c r="H979" s="226">
        <v>0.81</v>
      </c>
      <c r="I979" s="227"/>
      <c r="J979" s="223"/>
      <c r="K979" s="223"/>
      <c r="L979" s="228"/>
      <c r="M979" s="229"/>
      <c r="N979" s="230"/>
      <c r="O979" s="230"/>
      <c r="P979" s="230"/>
      <c r="Q979" s="230"/>
      <c r="R979" s="230"/>
      <c r="S979" s="230"/>
      <c r="T979" s="231"/>
      <c r="AT979" s="232" t="s">
        <v>169</v>
      </c>
      <c r="AU979" s="232" t="s">
        <v>86</v>
      </c>
      <c r="AV979" s="14" t="s">
        <v>86</v>
      </c>
      <c r="AW979" s="14" t="s">
        <v>33</v>
      </c>
      <c r="AX979" s="14" t="s">
        <v>76</v>
      </c>
      <c r="AY979" s="232" t="s">
        <v>160</v>
      </c>
    </row>
    <row r="980" spans="1:65" s="13" customFormat="1" ht="11.25">
      <c r="B980" s="212"/>
      <c r="C980" s="213"/>
      <c r="D980" s="207" t="s">
        <v>169</v>
      </c>
      <c r="E980" s="214" t="s">
        <v>1</v>
      </c>
      <c r="F980" s="215" t="s">
        <v>979</v>
      </c>
      <c r="G980" s="213"/>
      <c r="H980" s="214" t="s">
        <v>1</v>
      </c>
      <c r="I980" s="216"/>
      <c r="J980" s="213"/>
      <c r="K980" s="213"/>
      <c r="L980" s="217"/>
      <c r="M980" s="218"/>
      <c r="N980" s="219"/>
      <c r="O980" s="219"/>
      <c r="P980" s="219"/>
      <c r="Q980" s="219"/>
      <c r="R980" s="219"/>
      <c r="S980" s="219"/>
      <c r="T980" s="220"/>
      <c r="AT980" s="221" t="s">
        <v>169</v>
      </c>
      <c r="AU980" s="221" t="s">
        <v>86</v>
      </c>
      <c r="AV980" s="13" t="s">
        <v>84</v>
      </c>
      <c r="AW980" s="13" t="s">
        <v>33</v>
      </c>
      <c r="AX980" s="13" t="s">
        <v>76</v>
      </c>
      <c r="AY980" s="221" t="s">
        <v>160</v>
      </c>
    </row>
    <row r="981" spans="1:65" s="14" customFormat="1" ht="11.25">
      <c r="B981" s="222"/>
      <c r="C981" s="223"/>
      <c r="D981" s="207" t="s">
        <v>169</v>
      </c>
      <c r="E981" s="224" t="s">
        <v>1</v>
      </c>
      <c r="F981" s="225" t="s">
        <v>1061</v>
      </c>
      <c r="G981" s="223"/>
      <c r="H981" s="226">
        <v>11.815</v>
      </c>
      <c r="I981" s="227"/>
      <c r="J981" s="223"/>
      <c r="K981" s="223"/>
      <c r="L981" s="228"/>
      <c r="M981" s="229"/>
      <c r="N981" s="230"/>
      <c r="O981" s="230"/>
      <c r="P981" s="230"/>
      <c r="Q981" s="230"/>
      <c r="R981" s="230"/>
      <c r="S981" s="230"/>
      <c r="T981" s="231"/>
      <c r="AT981" s="232" t="s">
        <v>169</v>
      </c>
      <c r="AU981" s="232" t="s">
        <v>86</v>
      </c>
      <c r="AV981" s="14" t="s">
        <v>86</v>
      </c>
      <c r="AW981" s="14" t="s">
        <v>33</v>
      </c>
      <c r="AX981" s="14" t="s">
        <v>76</v>
      </c>
      <c r="AY981" s="232" t="s">
        <v>160</v>
      </c>
    </row>
    <row r="982" spans="1:65" s="13" customFormat="1" ht="11.25">
      <c r="B982" s="212"/>
      <c r="C982" s="213"/>
      <c r="D982" s="207" t="s">
        <v>169</v>
      </c>
      <c r="E982" s="214" t="s">
        <v>1</v>
      </c>
      <c r="F982" s="215" t="s">
        <v>196</v>
      </c>
      <c r="G982" s="213"/>
      <c r="H982" s="214" t="s">
        <v>1</v>
      </c>
      <c r="I982" s="216"/>
      <c r="J982" s="213"/>
      <c r="K982" s="213"/>
      <c r="L982" s="217"/>
      <c r="M982" s="218"/>
      <c r="N982" s="219"/>
      <c r="O982" s="219"/>
      <c r="P982" s="219"/>
      <c r="Q982" s="219"/>
      <c r="R982" s="219"/>
      <c r="S982" s="219"/>
      <c r="T982" s="220"/>
      <c r="AT982" s="221" t="s">
        <v>169</v>
      </c>
      <c r="AU982" s="221" t="s">
        <v>86</v>
      </c>
      <c r="AV982" s="13" t="s">
        <v>84</v>
      </c>
      <c r="AW982" s="13" t="s">
        <v>33</v>
      </c>
      <c r="AX982" s="13" t="s">
        <v>76</v>
      </c>
      <c r="AY982" s="221" t="s">
        <v>160</v>
      </c>
    </row>
    <row r="983" spans="1:65" s="14" customFormat="1" ht="11.25">
      <c r="B983" s="222"/>
      <c r="C983" s="223"/>
      <c r="D983" s="207" t="s">
        <v>169</v>
      </c>
      <c r="E983" s="224" t="s">
        <v>1</v>
      </c>
      <c r="F983" s="225" t="s">
        <v>1062</v>
      </c>
      <c r="G983" s="223"/>
      <c r="H983" s="226">
        <v>1.8</v>
      </c>
      <c r="I983" s="227"/>
      <c r="J983" s="223"/>
      <c r="K983" s="223"/>
      <c r="L983" s="228"/>
      <c r="M983" s="229"/>
      <c r="N983" s="230"/>
      <c r="O983" s="230"/>
      <c r="P983" s="230"/>
      <c r="Q983" s="230"/>
      <c r="R983" s="230"/>
      <c r="S983" s="230"/>
      <c r="T983" s="231"/>
      <c r="AT983" s="232" t="s">
        <v>169</v>
      </c>
      <c r="AU983" s="232" t="s">
        <v>86</v>
      </c>
      <c r="AV983" s="14" t="s">
        <v>86</v>
      </c>
      <c r="AW983" s="14" t="s">
        <v>33</v>
      </c>
      <c r="AX983" s="14" t="s">
        <v>76</v>
      </c>
      <c r="AY983" s="232" t="s">
        <v>160</v>
      </c>
    </row>
    <row r="984" spans="1:65" s="15" customFormat="1" ht="11.25">
      <c r="B984" s="233"/>
      <c r="C984" s="234"/>
      <c r="D984" s="207" t="s">
        <v>169</v>
      </c>
      <c r="E984" s="235" t="s">
        <v>1</v>
      </c>
      <c r="F984" s="236" t="s">
        <v>172</v>
      </c>
      <c r="G984" s="234"/>
      <c r="H984" s="237">
        <v>14.425000000000001</v>
      </c>
      <c r="I984" s="238"/>
      <c r="J984" s="234"/>
      <c r="K984" s="234"/>
      <c r="L984" s="239"/>
      <c r="M984" s="240"/>
      <c r="N984" s="241"/>
      <c r="O984" s="241"/>
      <c r="P984" s="241"/>
      <c r="Q984" s="241"/>
      <c r="R984" s="241"/>
      <c r="S984" s="241"/>
      <c r="T984" s="242"/>
      <c r="AT984" s="243" t="s">
        <v>169</v>
      </c>
      <c r="AU984" s="243" t="s">
        <v>86</v>
      </c>
      <c r="AV984" s="15" t="s">
        <v>166</v>
      </c>
      <c r="AW984" s="15" t="s">
        <v>33</v>
      </c>
      <c r="AX984" s="15" t="s">
        <v>84</v>
      </c>
      <c r="AY984" s="243" t="s">
        <v>160</v>
      </c>
    </row>
    <row r="985" spans="1:65" s="2" customFormat="1" ht="21.75" customHeight="1">
      <c r="A985" s="35"/>
      <c r="B985" s="36"/>
      <c r="C985" s="193" t="s">
        <v>1063</v>
      </c>
      <c r="D985" s="193" t="s">
        <v>162</v>
      </c>
      <c r="E985" s="194" t="s">
        <v>1064</v>
      </c>
      <c r="F985" s="195" t="s">
        <v>1065</v>
      </c>
      <c r="G985" s="196" t="s">
        <v>165</v>
      </c>
      <c r="H985" s="197">
        <v>77</v>
      </c>
      <c r="I985" s="198"/>
      <c r="J985" s="199">
        <f>ROUND(I985*H985,2)</f>
        <v>0</v>
      </c>
      <c r="K985" s="200"/>
      <c r="L985" s="40"/>
      <c r="M985" s="201" t="s">
        <v>1</v>
      </c>
      <c r="N985" s="202" t="s">
        <v>41</v>
      </c>
      <c r="O985" s="72"/>
      <c r="P985" s="203">
        <f>O985*H985</f>
        <v>0</v>
      </c>
      <c r="Q985" s="203">
        <v>0</v>
      </c>
      <c r="R985" s="203">
        <f>Q985*H985</f>
        <v>0</v>
      </c>
      <c r="S985" s="203">
        <v>0</v>
      </c>
      <c r="T985" s="204">
        <f>S985*H985</f>
        <v>0</v>
      </c>
      <c r="U985" s="35"/>
      <c r="V985" s="35"/>
      <c r="W985" s="35"/>
      <c r="X985" s="35"/>
      <c r="Y985" s="35"/>
      <c r="Z985" s="35"/>
      <c r="AA985" s="35"/>
      <c r="AB985" s="35"/>
      <c r="AC985" s="35"/>
      <c r="AD985" s="35"/>
      <c r="AE985" s="35"/>
      <c r="AR985" s="205" t="s">
        <v>166</v>
      </c>
      <c r="AT985" s="205" t="s">
        <v>162</v>
      </c>
      <c r="AU985" s="205" t="s">
        <v>86</v>
      </c>
      <c r="AY985" s="18" t="s">
        <v>160</v>
      </c>
      <c r="BE985" s="206">
        <f>IF(N985="základní",J985,0)</f>
        <v>0</v>
      </c>
      <c r="BF985" s="206">
        <f>IF(N985="snížená",J985,0)</f>
        <v>0</v>
      </c>
      <c r="BG985" s="206">
        <f>IF(N985="zákl. přenesená",J985,0)</f>
        <v>0</v>
      </c>
      <c r="BH985" s="206">
        <f>IF(N985="sníž. přenesená",J985,0)</f>
        <v>0</v>
      </c>
      <c r="BI985" s="206">
        <f>IF(N985="nulová",J985,0)</f>
        <v>0</v>
      </c>
      <c r="BJ985" s="18" t="s">
        <v>84</v>
      </c>
      <c r="BK985" s="206">
        <f>ROUND(I985*H985,2)</f>
        <v>0</v>
      </c>
      <c r="BL985" s="18" t="s">
        <v>166</v>
      </c>
      <c r="BM985" s="205" t="s">
        <v>1066</v>
      </c>
    </row>
    <row r="986" spans="1:65" s="2" customFormat="1" ht="19.5">
      <c r="A986" s="35"/>
      <c r="B986" s="36"/>
      <c r="C986" s="37"/>
      <c r="D986" s="207" t="s">
        <v>167</v>
      </c>
      <c r="E986" s="37"/>
      <c r="F986" s="208" t="s">
        <v>1067</v>
      </c>
      <c r="G986" s="37"/>
      <c r="H986" s="37"/>
      <c r="I986" s="209"/>
      <c r="J986" s="37"/>
      <c r="K986" s="37"/>
      <c r="L986" s="40"/>
      <c r="M986" s="210"/>
      <c r="N986" s="211"/>
      <c r="O986" s="72"/>
      <c r="P986" s="72"/>
      <c r="Q986" s="72"/>
      <c r="R986" s="72"/>
      <c r="S986" s="72"/>
      <c r="T986" s="73"/>
      <c r="U986" s="35"/>
      <c r="V986" s="35"/>
      <c r="W986" s="35"/>
      <c r="X986" s="35"/>
      <c r="Y986" s="35"/>
      <c r="Z986" s="35"/>
      <c r="AA986" s="35"/>
      <c r="AB986" s="35"/>
      <c r="AC986" s="35"/>
      <c r="AD986" s="35"/>
      <c r="AE986" s="35"/>
      <c r="AT986" s="18" t="s">
        <v>167</v>
      </c>
      <c r="AU986" s="18" t="s">
        <v>86</v>
      </c>
    </row>
    <row r="987" spans="1:65" s="13" customFormat="1" ht="11.25">
      <c r="B987" s="212"/>
      <c r="C987" s="213"/>
      <c r="D987" s="207" t="s">
        <v>169</v>
      </c>
      <c r="E987" s="214" t="s">
        <v>1</v>
      </c>
      <c r="F987" s="215" t="s">
        <v>1068</v>
      </c>
      <c r="G987" s="213"/>
      <c r="H987" s="214" t="s">
        <v>1</v>
      </c>
      <c r="I987" s="216"/>
      <c r="J987" s="213"/>
      <c r="K987" s="213"/>
      <c r="L987" s="217"/>
      <c r="M987" s="218"/>
      <c r="N987" s="219"/>
      <c r="O987" s="219"/>
      <c r="P987" s="219"/>
      <c r="Q987" s="219"/>
      <c r="R987" s="219"/>
      <c r="S987" s="219"/>
      <c r="T987" s="220"/>
      <c r="AT987" s="221" t="s">
        <v>169</v>
      </c>
      <c r="AU987" s="221" t="s">
        <v>86</v>
      </c>
      <c r="AV987" s="13" t="s">
        <v>84</v>
      </c>
      <c r="AW987" s="13" t="s">
        <v>33</v>
      </c>
      <c r="AX987" s="13" t="s">
        <v>76</v>
      </c>
      <c r="AY987" s="221" t="s">
        <v>160</v>
      </c>
    </row>
    <row r="988" spans="1:65" s="14" customFormat="1" ht="11.25">
      <c r="B988" s="222"/>
      <c r="C988" s="223"/>
      <c r="D988" s="207" t="s">
        <v>169</v>
      </c>
      <c r="E988" s="224" t="s">
        <v>1</v>
      </c>
      <c r="F988" s="225" t="s">
        <v>1069</v>
      </c>
      <c r="G988" s="223"/>
      <c r="H988" s="226">
        <v>77</v>
      </c>
      <c r="I988" s="227"/>
      <c r="J988" s="223"/>
      <c r="K988" s="223"/>
      <c r="L988" s="228"/>
      <c r="M988" s="229"/>
      <c r="N988" s="230"/>
      <c r="O988" s="230"/>
      <c r="P988" s="230"/>
      <c r="Q988" s="230"/>
      <c r="R988" s="230"/>
      <c r="S988" s="230"/>
      <c r="T988" s="231"/>
      <c r="AT988" s="232" t="s">
        <v>169</v>
      </c>
      <c r="AU988" s="232" t="s">
        <v>86</v>
      </c>
      <c r="AV988" s="14" t="s">
        <v>86</v>
      </c>
      <c r="AW988" s="14" t="s">
        <v>33</v>
      </c>
      <c r="AX988" s="14" t="s">
        <v>76</v>
      </c>
      <c r="AY988" s="232" t="s">
        <v>160</v>
      </c>
    </row>
    <row r="989" spans="1:65" s="15" customFormat="1" ht="11.25">
      <c r="B989" s="233"/>
      <c r="C989" s="234"/>
      <c r="D989" s="207" t="s">
        <v>169</v>
      </c>
      <c r="E989" s="235" t="s">
        <v>1</v>
      </c>
      <c r="F989" s="236" t="s">
        <v>172</v>
      </c>
      <c r="G989" s="234"/>
      <c r="H989" s="237">
        <v>77</v>
      </c>
      <c r="I989" s="238"/>
      <c r="J989" s="234"/>
      <c r="K989" s="234"/>
      <c r="L989" s="239"/>
      <c r="M989" s="240"/>
      <c r="N989" s="241"/>
      <c r="O989" s="241"/>
      <c r="P989" s="241"/>
      <c r="Q989" s="241"/>
      <c r="R989" s="241"/>
      <c r="S989" s="241"/>
      <c r="T989" s="242"/>
      <c r="AT989" s="243" t="s">
        <v>169</v>
      </c>
      <c r="AU989" s="243" t="s">
        <v>86</v>
      </c>
      <c r="AV989" s="15" t="s">
        <v>166</v>
      </c>
      <c r="AW989" s="15" t="s">
        <v>33</v>
      </c>
      <c r="AX989" s="15" t="s">
        <v>84</v>
      </c>
      <c r="AY989" s="243" t="s">
        <v>160</v>
      </c>
    </row>
    <row r="990" spans="1:65" s="2" customFormat="1" ht="24.2" customHeight="1">
      <c r="A990" s="35"/>
      <c r="B990" s="36"/>
      <c r="C990" s="193" t="s">
        <v>633</v>
      </c>
      <c r="D990" s="193" t="s">
        <v>162</v>
      </c>
      <c r="E990" s="194" t="s">
        <v>1070</v>
      </c>
      <c r="F990" s="195" t="s">
        <v>1071</v>
      </c>
      <c r="G990" s="196" t="s">
        <v>181</v>
      </c>
      <c r="H990" s="197">
        <v>33</v>
      </c>
      <c r="I990" s="198"/>
      <c r="J990" s="199">
        <f>ROUND(I990*H990,2)</f>
        <v>0</v>
      </c>
      <c r="K990" s="200"/>
      <c r="L990" s="40"/>
      <c r="M990" s="201" t="s">
        <v>1</v>
      </c>
      <c r="N990" s="202" t="s">
        <v>41</v>
      </c>
      <c r="O990" s="72"/>
      <c r="P990" s="203">
        <f>O990*H990</f>
        <v>0</v>
      </c>
      <c r="Q990" s="203">
        <v>0</v>
      </c>
      <c r="R990" s="203">
        <f>Q990*H990</f>
        <v>0</v>
      </c>
      <c r="S990" s="203">
        <v>0</v>
      </c>
      <c r="T990" s="204">
        <f>S990*H990</f>
        <v>0</v>
      </c>
      <c r="U990" s="35"/>
      <c r="V990" s="35"/>
      <c r="W990" s="35"/>
      <c r="X990" s="35"/>
      <c r="Y990" s="35"/>
      <c r="Z990" s="35"/>
      <c r="AA990" s="35"/>
      <c r="AB990" s="35"/>
      <c r="AC990" s="35"/>
      <c r="AD990" s="35"/>
      <c r="AE990" s="35"/>
      <c r="AR990" s="205" t="s">
        <v>166</v>
      </c>
      <c r="AT990" s="205" t="s">
        <v>162</v>
      </c>
      <c r="AU990" s="205" t="s">
        <v>86</v>
      </c>
      <c r="AY990" s="18" t="s">
        <v>160</v>
      </c>
      <c r="BE990" s="206">
        <f>IF(N990="základní",J990,0)</f>
        <v>0</v>
      </c>
      <c r="BF990" s="206">
        <f>IF(N990="snížená",J990,0)</f>
        <v>0</v>
      </c>
      <c r="BG990" s="206">
        <f>IF(N990="zákl. přenesená",J990,0)</f>
        <v>0</v>
      </c>
      <c r="BH990" s="206">
        <f>IF(N990="sníž. přenesená",J990,0)</f>
        <v>0</v>
      </c>
      <c r="BI990" s="206">
        <f>IF(N990="nulová",J990,0)</f>
        <v>0</v>
      </c>
      <c r="BJ990" s="18" t="s">
        <v>84</v>
      </c>
      <c r="BK990" s="206">
        <f>ROUND(I990*H990,2)</f>
        <v>0</v>
      </c>
      <c r="BL990" s="18" t="s">
        <v>166</v>
      </c>
      <c r="BM990" s="205" t="s">
        <v>1072</v>
      </c>
    </row>
    <row r="991" spans="1:65" s="2" customFormat="1" ht="29.25">
      <c r="A991" s="35"/>
      <c r="B991" s="36"/>
      <c r="C991" s="37"/>
      <c r="D991" s="207" t="s">
        <v>167</v>
      </c>
      <c r="E991" s="37"/>
      <c r="F991" s="208" t="s">
        <v>1073</v>
      </c>
      <c r="G991" s="37"/>
      <c r="H991" s="37"/>
      <c r="I991" s="209"/>
      <c r="J991" s="37"/>
      <c r="K991" s="37"/>
      <c r="L991" s="40"/>
      <c r="M991" s="210"/>
      <c r="N991" s="211"/>
      <c r="O991" s="72"/>
      <c r="P991" s="72"/>
      <c r="Q991" s="72"/>
      <c r="R991" s="72"/>
      <c r="S991" s="72"/>
      <c r="T991" s="73"/>
      <c r="U991" s="35"/>
      <c r="V991" s="35"/>
      <c r="W991" s="35"/>
      <c r="X991" s="35"/>
      <c r="Y991" s="35"/>
      <c r="Z991" s="35"/>
      <c r="AA991" s="35"/>
      <c r="AB991" s="35"/>
      <c r="AC991" s="35"/>
      <c r="AD991" s="35"/>
      <c r="AE991" s="35"/>
      <c r="AT991" s="18" t="s">
        <v>167</v>
      </c>
      <c r="AU991" s="18" t="s">
        <v>86</v>
      </c>
    </row>
    <row r="992" spans="1:65" s="13" customFormat="1" ht="11.25">
      <c r="B992" s="212"/>
      <c r="C992" s="213"/>
      <c r="D992" s="207" t="s">
        <v>169</v>
      </c>
      <c r="E992" s="214" t="s">
        <v>1</v>
      </c>
      <c r="F992" s="215" t="s">
        <v>1068</v>
      </c>
      <c r="G992" s="213"/>
      <c r="H992" s="214" t="s">
        <v>1</v>
      </c>
      <c r="I992" s="216"/>
      <c r="J992" s="213"/>
      <c r="K992" s="213"/>
      <c r="L992" s="217"/>
      <c r="M992" s="218"/>
      <c r="N992" s="219"/>
      <c r="O992" s="219"/>
      <c r="P992" s="219"/>
      <c r="Q992" s="219"/>
      <c r="R992" s="219"/>
      <c r="S992" s="219"/>
      <c r="T992" s="220"/>
      <c r="AT992" s="221" t="s">
        <v>169</v>
      </c>
      <c r="AU992" s="221" t="s">
        <v>86</v>
      </c>
      <c r="AV992" s="13" t="s">
        <v>84</v>
      </c>
      <c r="AW992" s="13" t="s">
        <v>33</v>
      </c>
      <c r="AX992" s="13" t="s">
        <v>76</v>
      </c>
      <c r="AY992" s="221" t="s">
        <v>160</v>
      </c>
    </row>
    <row r="993" spans="1:65" s="14" customFormat="1" ht="11.25">
      <c r="B993" s="222"/>
      <c r="C993" s="223"/>
      <c r="D993" s="207" t="s">
        <v>169</v>
      </c>
      <c r="E993" s="224" t="s">
        <v>1</v>
      </c>
      <c r="F993" s="225" t="s">
        <v>1074</v>
      </c>
      <c r="G993" s="223"/>
      <c r="H993" s="226">
        <v>33</v>
      </c>
      <c r="I993" s="227"/>
      <c r="J993" s="223"/>
      <c r="K993" s="223"/>
      <c r="L993" s="228"/>
      <c r="M993" s="229"/>
      <c r="N993" s="230"/>
      <c r="O993" s="230"/>
      <c r="P993" s="230"/>
      <c r="Q993" s="230"/>
      <c r="R993" s="230"/>
      <c r="S993" s="230"/>
      <c r="T993" s="231"/>
      <c r="AT993" s="232" t="s">
        <v>169</v>
      </c>
      <c r="AU993" s="232" t="s">
        <v>86</v>
      </c>
      <c r="AV993" s="14" t="s">
        <v>86</v>
      </c>
      <c r="AW993" s="14" t="s">
        <v>33</v>
      </c>
      <c r="AX993" s="14" t="s">
        <v>76</v>
      </c>
      <c r="AY993" s="232" t="s">
        <v>160</v>
      </c>
    </row>
    <row r="994" spans="1:65" s="15" customFormat="1" ht="11.25">
      <c r="B994" s="233"/>
      <c r="C994" s="234"/>
      <c r="D994" s="207" t="s">
        <v>169</v>
      </c>
      <c r="E994" s="235" t="s">
        <v>1</v>
      </c>
      <c r="F994" s="236" t="s">
        <v>172</v>
      </c>
      <c r="G994" s="234"/>
      <c r="H994" s="237">
        <v>33</v>
      </c>
      <c r="I994" s="238"/>
      <c r="J994" s="234"/>
      <c r="K994" s="234"/>
      <c r="L994" s="239"/>
      <c r="M994" s="240"/>
      <c r="N994" s="241"/>
      <c r="O994" s="241"/>
      <c r="P994" s="241"/>
      <c r="Q994" s="241"/>
      <c r="R994" s="241"/>
      <c r="S994" s="241"/>
      <c r="T994" s="242"/>
      <c r="AT994" s="243" t="s">
        <v>169</v>
      </c>
      <c r="AU994" s="243" t="s">
        <v>86</v>
      </c>
      <c r="AV994" s="15" t="s">
        <v>166</v>
      </c>
      <c r="AW994" s="15" t="s">
        <v>33</v>
      </c>
      <c r="AX994" s="15" t="s">
        <v>84</v>
      </c>
      <c r="AY994" s="243" t="s">
        <v>160</v>
      </c>
    </row>
    <row r="995" spans="1:65" s="2" customFormat="1" ht="21.75" customHeight="1">
      <c r="A995" s="35"/>
      <c r="B995" s="36"/>
      <c r="C995" s="193" t="s">
        <v>1075</v>
      </c>
      <c r="D995" s="193" t="s">
        <v>162</v>
      </c>
      <c r="E995" s="194" t="s">
        <v>1076</v>
      </c>
      <c r="F995" s="195" t="s">
        <v>1077</v>
      </c>
      <c r="G995" s="196" t="s">
        <v>312</v>
      </c>
      <c r="H995" s="197">
        <v>1</v>
      </c>
      <c r="I995" s="198"/>
      <c r="J995" s="199">
        <f>ROUND(I995*H995,2)</f>
        <v>0</v>
      </c>
      <c r="K995" s="200"/>
      <c r="L995" s="40"/>
      <c r="M995" s="201" t="s">
        <v>1</v>
      </c>
      <c r="N995" s="202" t="s">
        <v>41</v>
      </c>
      <c r="O995" s="72"/>
      <c r="P995" s="203">
        <f>O995*H995</f>
        <v>0</v>
      </c>
      <c r="Q995" s="203">
        <v>0</v>
      </c>
      <c r="R995" s="203">
        <f>Q995*H995</f>
        <v>0</v>
      </c>
      <c r="S995" s="203">
        <v>0</v>
      </c>
      <c r="T995" s="204">
        <f>S995*H995</f>
        <v>0</v>
      </c>
      <c r="U995" s="35"/>
      <c r="V995" s="35"/>
      <c r="W995" s="35"/>
      <c r="X995" s="35"/>
      <c r="Y995" s="35"/>
      <c r="Z995" s="35"/>
      <c r="AA995" s="35"/>
      <c r="AB995" s="35"/>
      <c r="AC995" s="35"/>
      <c r="AD995" s="35"/>
      <c r="AE995" s="35"/>
      <c r="AR995" s="205" t="s">
        <v>166</v>
      </c>
      <c r="AT995" s="205" t="s">
        <v>162</v>
      </c>
      <c r="AU995" s="205" t="s">
        <v>86</v>
      </c>
      <c r="AY995" s="18" t="s">
        <v>160</v>
      </c>
      <c r="BE995" s="206">
        <f>IF(N995="základní",J995,0)</f>
        <v>0</v>
      </c>
      <c r="BF995" s="206">
        <f>IF(N995="snížená",J995,0)</f>
        <v>0</v>
      </c>
      <c r="BG995" s="206">
        <f>IF(N995="zákl. přenesená",J995,0)</f>
        <v>0</v>
      </c>
      <c r="BH995" s="206">
        <f>IF(N995="sníž. přenesená",J995,0)</f>
        <v>0</v>
      </c>
      <c r="BI995" s="206">
        <f>IF(N995="nulová",J995,0)</f>
        <v>0</v>
      </c>
      <c r="BJ995" s="18" t="s">
        <v>84</v>
      </c>
      <c r="BK995" s="206">
        <f>ROUND(I995*H995,2)</f>
        <v>0</v>
      </c>
      <c r="BL995" s="18" t="s">
        <v>166</v>
      </c>
      <c r="BM995" s="205" t="s">
        <v>1078</v>
      </c>
    </row>
    <row r="996" spans="1:65" s="2" customFormat="1" ht="19.5">
      <c r="A996" s="35"/>
      <c r="B996" s="36"/>
      <c r="C996" s="37"/>
      <c r="D996" s="207" t="s">
        <v>167</v>
      </c>
      <c r="E996" s="37"/>
      <c r="F996" s="208" t="s">
        <v>1079</v>
      </c>
      <c r="G996" s="37"/>
      <c r="H996" s="37"/>
      <c r="I996" s="209"/>
      <c r="J996" s="37"/>
      <c r="K996" s="37"/>
      <c r="L996" s="40"/>
      <c r="M996" s="210"/>
      <c r="N996" s="211"/>
      <c r="O996" s="72"/>
      <c r="P996" s="72"/>
      <c r="Q996" s="72"/>
      <c r="R996" s="72"/>
      <c r="S996" s="72"/>
      <c r="T996" s="73"/>
      <c r="U996" s="35"/>
      <c r="V996" s="35"/>
      <c r="W996" s="35"/>
      <c r="X996" s="35"/>
      <c r="Y996" s="35"/>
      <c r="Z996" s="35"/>
      <c r="AA996" s="35"/>
      <c r="AB996" s="35"/>
      <c r="AC996" s="35"/>
      <c r="AD996" s="35"/>
      <c r="AE996" s="35"/>
      <c r="AT996" s="18" t="s">
        <v>167</v>
      </c>
      <c r="AU996" s="18" t="s">
        <v>86</v>
      </c>
    </row>
    <row r="997" spans="1:65" s="13" customFormat="1" ht="11.25">
      <c r="B997" s="212"/>
      <c r="C997" s="213"/>
      <c r="D997" s="207" t="s">
        <v>169</v>
      </c>
      <c r="E997" s="214" t="s">
        <v>1</v>
      </c>
      <c r="F997" s="215" t="s">
        <v>852</v>
      </c>
      <c r="G997" s="213"/>
      <c r="H997" s="214" t="s">
        <v>1</v>
      </c>
      <c r="I997" s="216"/>
      <c r="J997" s="213"/>
      <c r="K997" s="213"/>
      <c r="L997" s="217"/>
      <c r="M997" s="218"/>
      <c r="N997" s="219"/>
      <c r="O997" s="219"/>
      <c r="P997" s="219"/>
      <c r="Q997" s="219"/>
      <c r="R997" s="219"/>
      <c r="S997" s="219"/>
      <c r="T997" s="220"/>
      <c r="AT997" s="221" t="s">
        <v>169</v>
      </c>
      <c r="AU997" s="221" t="s">
        <v>86</v>
      </c>
      <c r="AV997" s="13" t="s">
        <v>84</v>
      </c>
      <c r="AW997" s="13" t="s">
        <v>33</v>
      </c>
      <c r="AX997" s="13" t="s">
        <v>76</v>
      </c>
      <c r="AY997" s="221" t="s">
        <v>160</v>
      </c>
    </row>
    <row r="998" spans="1:65" s="14" customFormat="1" ht="11.25">
      <c r="B998" s="222"/>
      <c r="C998" s="223"/>
      <c r="D998" s="207" t="s">
        <v>169</v>
      </c>
      <c r="E998" s="224" t="s">
        <v>1</v>
      </c>
      <c r="F998" s="225" t="s">
        <v>84</v>
      </c>
      <c r="G998" s="223"/>
      <c r="H998" s="226">
        <v>1</v>
      </c>
      <c r="I998" s="227"/>
      <c r="J998" s="223"/>
      <c r="K998" s="223"/>
      <c r="L998" s="228"/>
      <c r="M998" s="229"/>
      <c r="N998" s="230"/>
      <c r="O998" s="230"/>
      <c r="P998" s="230"/>
      <c r="Q998" s="230"/>
      <c r="R998" s="230"/>
      <c r="S998" s="230"/>
      <c r="T998" s="231"/>
      <c r="AT998" s="232" t="s">
        <v>169</v>
      </c>
      <c r="AU998" s="232" t="s">
        <v>86</v>
      </c>
      <c r="AV998" s="14" t="s">
        <v>86</v>
      </c>
      <c r="AW998" s="14" t="s">
        <v>33</v>
      </c>
      <c r="AX998" s="14" t="s">
        <v>76</v>
      </c>
      <c r="AY998" s="232" t="s">
        <v>160</v>
      </c>
    </row>
    <row r="999" spans="1:65" s="15" customFormat="1" ht="11.25">
      <c r="B999" s="233"/>
      <c r="C999" s="234"/>
      <c r="D999" s="207" t="s">
        <v>169</v>
      </c>
      <c r="E999" s="235" t="s">
        <v>1</v>
      </c>
      <c r="F999" s="236" t="s">
        <v>172</v>
      </c>
      <c r="G999" s="234"/>
      <c r="H999" s="237">
        <v>1</v>
      </c>
      <c r="I999" s="238"/>
      <c r="J999" s="234"/>
      <c r="K999" s="234"/>
      <c r="L999" s="239"/>
      <c r="M999" s="240"/>
      <c r="N999" s="241"/>
      <c r="O999" s="241"/>
      <c r="P999" s="241"/>
      <c r="Q999" s="241"/>
      <c r="R999" s="241"/>
      <c r="S999" s="241"/>
      <c r="T999" s="242"/>
      <c r="AT999" s="243" t="s">
        <v>169</v>
      </c>
      <c r="AU999" s="243" t="s">
        <v>86</v>
      </c>
      <c r="AV999" s="15" t="s">
        <v>166</v>
      </c>
      <c r="AW999" s="15" t="s">
        <v>33</v>
      </c>
      <c r="AX999" s="15" t="s">
        <v>84</v>
      </c>
      <c r="AY999" s="243" t="s">
        <v>160</v>
      </c>
    </row>
    <row r="1000" spans="1:65" s="2" customFormat="1" ht="24.2" customHeight="1">
      <c r="A1000" s="35"/>
      <c r="B1000" s="36"/>
      <c r="C1000" s="244" t="s">
        <v>639</v>
      </c>
      <c r="D1000" s="244" t="s">
        <v>245</v>
      </c>
      <c r="E1000" s="245" t="s">
        <v>1080</v>
      </c>
      <c r="F1000" s="246" t="s">
        <v>1081</v>
      </c>
      <c r="G1000" s="247" t="s">
        <v>312</v>
      </c>
      <c r="H1000" s="248">
        <v>1</v>
      </c>
      <c r="I1000" s="249"/>
      <c r="J1000" s="250">
        <f>ROUND(I1000*H1000,2)</f>
        <v>0</v>
      </c>
      <c r="K1000" s="251"/>
      <c r="L1000" s="252"/>
      <c r="M1000" s="253" t="s">
        <v>1</v>
      </c>
      <c r="N1000" s="254" t="s">
        <v>41</v>
      </c>
      <c r="O1000" s="72"/>
      <c r="P1000" s="203">
        <f>O1000*H1000</f>
        <v>0</v>
      </c>
      <c r="Q1000" s="203">
        <v>0</v>
      </c>
      <c r="R1000" s="203">
        <f>Q1000*H1000</f>
        <v>0</v>
      </c>
      <c r="S1000" s="203">
        <v>0</v>
      </c>
      <c r="T1000" s="204">
        <f>S1000*H1000</f>
        <v>0</v>
      </c>
      <c r="U1000" s="35"/>
      <c r="V1000" s="35"/>
      <c r="W1000" s="35"/>
      <c r="X1000" s="35"/>
      <c r="Y1000" s="35"/>
      <c r="Z1000" s="35"/>
      <c r="AA1000" s="35"/>
      <c r="AB1000" s="35"/>
      <c r="AC1000" s="35"/>
      <c r="AD1000" s="35"/>
      <c r="AE1000" s="35"/>
      <c r="AR1000" s="205" t="s">
        <v>187</v>
      </c>
      <c r="AT1000" s="205" t="s">
        <v>245</v>
      </c>
      <c r="AU1000" s="205" t="s">
        <v>86</v>
      </c>
      <c r="AY1000" s="18" t="s">
        <v>160</v>
      </c>
      <c r="BE1000" s="206">
        <f>IF(N1000="základní",J1000,0)</f>
        <v>0</v>
      </c>
      <c r="BF1000" s="206">
        <f>IF(N1000="snížená",J1000,0)</f>
        <v>0</v>
      </c>
      <c r="BG1000" s="206">
        <f>IF(N1000="zákl. přenesená",J1000,0)</f>
        <v>0</v>
      </c>
      <c r="BH1000" s="206">
        <f>IF(N1000="sníž. přenesená",J1000,0)</f>
        <v>0</v>
      </c>
      <c r="BI1000" s="206">
        <f>IF(N1000="nulová",J1000,0)</f>
        <v>0</v>
      </c>
      <c r="BJ1000" s="18" t="s">
        <v>84</v>
      </c>
      <c r="BK1000" s="206">
        <f>ROUND(I1000*H1000,2)</f>
        <v>0</v>
      </c>
      <c r="BL1000" s="18" t="s">
        <v>166</v>
      </c>
      <c r="BM1000" s="205" t="s">
        <v>1082</v>
      </c>
    </row>
    <row r="1001" spans="1:65" s="2" customFormat="1" ht="11.25">
      <c r="A1001" s="35"/>
      <c r="B1001" s="36"/>
      <c r="C1001" s="37"/>
      <c r="D1001" s="207" t="s">
        <v>167</v>
      </c>
      <c r="E1001" s="37"/>
      <c r="F1001" s="208" t="s">
        <v>1081</v>
      </c>
      <c r="G1001" s="37"/>
      <c r="H1001" s="37"/>
      <c r="I1001" s="209"/>
      <c r="J1001" s="37"/>
      <c r="K1001" s="37"/>
      <c r="L1001" s="40"/>
      <c r="M1001" s="210"/>
      <c r="N1001" s="211"/>
      <c r="O1001" s="72"/>
      <c r="P1001" s="72"/>
      <c r="Q1001" s="72"/>
      <c r="R1001" s="72"/>
      <c r="S1001" s="72"/>
      <c r="T1001" s="73"/>
      <c r="U1001" s="35"/>
      <c r="V1001" s="35"/>
      <c r="W1001" s="35"/>
      <c r="X1001" s="35"/>
      <c r="Y1001" s="35"/>
      <c r="Z1001" s="35"/>
      <c r="AA1001" s="35"/>
      <c r="AB1001" s="35"/>
      <c r="AC1001" s="35"/>
      <c r="AD1001" s="35"/>
      <c r="AE1001" s="35"/>
      <c r="AT1001" s="18" t="s">
        <v>167</v>
      </c>
      <c r="AU1001" s="18" t="s">
        <v>86</v>
      </c>
    </row>
    <row r="1002" spans="1:65" s="13" customFormat="1" ht="11.25">
      <c r="B1002" s="212"/>
      <c r="C1002" s="213"/>
      <c r="D1002" s="207" t="s">
        <v>169</v>
      </c>
      <c r="E1002" s="214" t="s">
        <v>1</v>
      </c>
      <c r="F1002" s="215" t="s">
        <v>852</v>
      </c>
      <c r="G1002" s="213"/>
      <c r="H1002" s="214" t="s">
        <v>1</v>
      </c>
      <c r="I1002" s="216"/>
      <c r="J1002" s="213"/>
      <c r="K1002" s="213"/>
      <c r="L1002" s="217"/>
      <c r="M1002" s="218"/>
      <c r="N1002" s="219"/>
      <c r="O1002" s="219"/>
      <c r="P1002" s="219"/>
      <c r="Q1002" s="219"/>
      <c r="R1002" s="219"/>
      <c r="S1002" s="219"/>
      <c r="T1002" s="220"/>
      <c r="AT1002" s="221" t="s">
        <v>169</v>
      </c>
      <c r="AU1002" s="221" t="s">
        <v>86</v>
      </c>
      <c r="AV1002" s="13" t="s">
        <v>84</v>
      </c>
      <c r="AW1002" s="13" t="s">
        <v>33</v>
      </c>
      <c r="AX1002" s="13" t="s">
        <v>76</v>
      </c>
      <c r="AY1002" s="221" t="s">
        <v>160</v>
      </c>
    </row>
    <row r="1003" spans="1:65" s="14" customFormat="1" ht="11.25">
      <c r="B1003" s="222"/>
      <c r="C1003" s="223"/>
      <c r="D1003" s="207" t="s">
        <v>169</v>
      </c>
      <c r="E1003" s="224" t="s">
        <v>1</v>
      </c>
      <c r="F1003" s="225" t="s">
        <v>84</v>
      </c>
      <c r="G1003" s="223"/>
      <c r="H1003" s="226">
        <v>1</v>
      </c>
      <c r="I1003" s="227"/>
      <c r="J1003" s="223"/>
      <c r="K1003" s="223"/>
      <c r="L1003" s="228"/>
      <c r="M1003" s="229"/>
      <c r="N1003" s="230"/>
      <c r="O1003" s="230"/>
      <c r="P1003" s="230"/>
      <c r="Q1003" s="230"/>
      <c r="R1003" s="230"/>
      <c r="S1003" s="230"/>
      <c r="T1003" s="231"/>
      <c r="AT1003" s="232" t="s">
        <v>169</v>
      </c>
      <c r="AU1003" s="232" t="s">
        <v>86</v>
      </c>
      <c r="AV1003" s="14" t="s">
        <v>86</v>
      </c>
      <c r="AW1003" s="14" t="s">
        <v>33</v>
      </c>
      <c r="AX1003" s="14" t="s">
        <v>76</v>
      </c>
      <c r="AY1003" s="232" t="s">
        <v>160</v>
      </c>
    </row>
    <row r="1004" spans="1:65" s="15" customFormat="1" ht="11.25">
      <c r="B1004" s="233"/>
      <c r="C1004" s="234"/>
      <c r="D1004" s="207" t="s">
        <v>169</v>
      </c>
      <c r="E1004" s="235" t="s">
        <v>1</v>
      </c>
      <c r="F1004" s="236" t="s">
        <v>172</v>
      </c>
      <c r="G1004" s="234"/>
      <c r="H1004" s="237">
        <v>1</v>
      </c>
      <c r="I1004" s="238"/>
      <c r="J1004" s="234"/>
      <c r="K1004" s="234"/>
      <c r="L1004" s="239"/>
      <c r="M1004" s="240"/>
      <c r="N1004" s="241"/>
      <c r="O1004" s="241"/>
      <c r="P1004" s="241"/>
      <c r="Q1004" s="241"/>
      <c r="R1004" s="241"/>
      <c r="S1004" s="241"/>
      <c r="T1004" s="242"/>
      <c r="AT1004" s="243" t="s">
        <v>169</v>
      </c>
      <c r="AU1004" s="243" t="s">
        <v>86</v>
      </c>
      <c r="AV1004" s="15" t="s">
        <v>166</v>
      </c>
      <c r="AW1004" s="15" t="s">
        <v>33</v>
      </c>
      <c r="AX1004" s="15" t="s">
        <v>84</v>
      </c>
      <c r="AY1004" s="243" t="s">
        <v>160</v>
      </c>
    </row>
    <row r="1005" spans="1:65" s="12" customFormat="1" ht="22.9" customHeight="1">
      <c r="B1005" s="177"/>
      <c r="C1005" s="178"/>
      <c r="D1005" s="179" t="s">
        <v>75</v>
      </c>
      <c r="E1005" s="191" t="s">
        <v>218</v>
      </c>
      <c r="F1005" s="191" t="s">
        <v>1083</v>
      </c>
      <c r="G1005" s="178"/>
      <c r="H1005" s="178"/>
      <c r="I1005" s="181"/>
      <c r="J1005" s="192">
        <f>BK1005</f>
        <v>0</v>
      </c>
      <c r="K1005" s="178"/>
      <c r="L1005" s="183"/>
      <c r="M1005" s="184"/>
      <c r="N1005" s="185"/>
      <c r="O1005" s="185"/>
      <c r="P1005" s="186">
        <f>SUM(P1006:P1202)</f>
        <v>0</v>
      </c>
      <c r="Q1005" s="185"/>
      <c r="R1005" s="186">
        <f>SUM(R1006:R1202)</f>
        <v>0</v>
      </c>
      <c r="S1005" s="185"/>
      <c r="T1005" s="187">
        <f>SUM(T1006:T1202)</f>
        <v>0</v>
      </c>
      <c r="AR1005" s="188" t="s">
        <v>84</v>
      </c>
      <c r="AT1005" s="189" t="s">
        <v>75</v>
      </c>
      <c r="AU1005" s="189" t="s">
        <v>84</v>
      </c>
      <c r="AY1005" s="188" t="s">
        <v>160</v>
      </c>
      <c r="BK1005" s="190">
        <f>SUM(BK1006:BK1202)</f>
        <v>0</v>
      </c>
    </row>
    <row r="1006" spans="1:65" s="2" customFormat="1" ht="33" customHeight="1">
      <c r="A1006" s="35"/>
      <c r="B1006" s="36"/>
      <c r="C1006" s="193" t="s">
        <v>1084</v>
      </c>
      <c r="D1006" s="193" t="s">
        <v>162</v>
      </c>
      <c r="E1006" s="194" t="s">
        <v>1085</v>
      </c>
      <c r="F1006" s="195" t="s">
        <v>1086</v>
      </c>
      <c r="G1006" s="196" t="s">
        <v>181</v>
      </c>
      <c r="H1006" s="197">
        <v>12</v>
      </c>
      <c r="I1006" s="198"/>
      <c r="J1006" s="199">
        <f>ROUND(I1006*H1006,2)</f>
        <v>0</v>
      </c>
      <c r="K1006" s="200"/>
      <c r="L1006" s="40"/>
      <c r="M1006" s="201" t="s">
        <v>1</v>
      </c>
      <c r="N1006" s="202" t="s">
        <v>41</v>
      </c>
      <c r="O1006" s="72"/>
      <c r="P1006" s="203">
        <f>O1006*H1006</f>
        <v>0</v>
      </c>
      <c r="Q1006" s="203">
        <v>0</v>
      </c>
      <c r="R1006" s="203">
        <f>Q1006*H1006</f>
        <v>0</v>
      </c>
      <c r="S1006" s="203">
        <v>0</v>
      </c>
      <c r="T1006" s="204">
        <f>S1006*H1006</f>
        <v>0</v>
      </c>
      <c r="U1006" s="35"/>
      <c r="V1006" s="35"/>
      <c r="W1006" s="35"/>
      <c r="X1006" s="35"/>
      <c r="Y1006" s="35"/>
      <c r="Z1006" s="35"/>
      <c r="AA1006" s="35"/>
      <c r="AB1006" s="35"/>
      <c r="AC1006" s="35"/>
      <c r="AD1006" s="35"/>
      <c r="AE1006" s="35"/>
      <c r="AR1006" s="205" t="s">
        <v>166</v>
      </c>
      <c r="AT1006" s="205" t="s">
        <v>162</v>
      </c>
      <c r="AU1006" s="205" t="s">
        <v>86</v>
      </c>
      <c r="AY1006" s="18" t="s">
        <v>160</v>
      </c>
      <c r="BE1006" s="206">
        <f>IF(N1006="základní",J1006,0)</f>
        <v>0</v>
      </c>
      <c r="BF1006" s="206">
        <f>IF(N1006="snížená",J1006,0)</f>
        <v>0</v>
      </c>
      <c r="BG1006" s="206">
        <f>IF(N1006="zákl. přenesená",J1006,0)</f>
        <v>0</v>
      </c>
      <c r="BH1006" s="206">
        <f>IF(N1006="sníž. přenesená",J1006,0)</f>
        <v>0</v>
      </c>
      <c r="BI1006" s="206">
        <f>IF(N1006="nulová",J1006,0)</f>
        <v>0</v>
      </c>
      <c r="BJ1006" s="18" t="s">
        <v>84</v>
      </c>
      <c r="BK1006" s="206">
        <f>ROUND(I1006*H1006,2)</f>
        <v>0</v>
      </c>
      <c r="BL1006" s="18" t="s">
        <v>166</v>
      </c>
      <c r="BM1006" s="205" t="s">
        <v>1087</v>
      </c>
    </row>
    <row r="1007" spans="1:65" s="2" customFormat="1" ht="29.25">
      <c r="A1007" s="35"/>
      <c r="B1007" s="36"/>
      <c r="C1007" s="37"/>
      <c r="D1007" s="207" t="s">
        <v>167</v>
      </c>
      <c r="E1007" s="37"/>
      <c r="F1007" s="208" t="s">
        <v>1088</v>
      </c>
      <c r="G1007" s="37"/>
      <c r="H1007" s="37"/>
      <c r="I1007" s="209"/>
      <c r="J1007" s="37"/>
      <c r="K1007" s="37"/>
      <c r="L1007" s="40"/>
      <c r="M1007" s="210"/>
      <c r="N1007" s="211"/>
      <c r="O1007" s="72"/>
      <c r="P1007" s="72"/>
      <c r="Q1007" s="72"/>
      <c r="R1007" s="72"/>
      <c r="S1007" s="72"/>
      <c r="T1007" s="73"/>
      <c r="U1007" s="35"/>
      <c r="V1007" s="35"/>
      <c r="W1007" s="35"/>
      <c r="X1007" s="35"/>
      <c r="Y1007" s="35"/>
      <c r="Z1007" s="35"/>
      <c r="AA1007" s="35"/>
      <c r="AB1007" s="35"/>
      <c r="AC1007" s="35"/>
      <c r="AD1007" s="35"/>
      <c r="AE1007" s="35"/>
      <c r="AT1007" s="18" t="s">
        <v>167</v>
      </c>
      <c r="AU1007" s="18" t="s">
        <v>86</v>
      </c>
    </row>
    <row r="1008" spans="1:65" s="13" customFormat="1" ht="11.25">
      <c r="B1008" s="212"/>
      <c r="C1008" s="213"/>
      <c r="D1008" s="207" t="s">
        <v>169</v>
      </c>
      <c r="E1008" s="214" t="s">
        <v>1</v>
      </c>
      <c r="F1008" s="215" t="s">
        <v>755</v>
      </c>
      <c r="G1008" s="213"/>
      <c r="H1008" s="214" t="s">
        <v>1</v>
      </c>
      <c r="I1008" s="216"/>
      <c r="J1008" s="213"/>
      <c r="K1008" s="213"/>
      <c r="L1008" s="217"/>
      <c r="M1008" s="218"/>
      <c r="N1008" s="219"/>
      <c r="O1008" s="219"/>
      <c r="P1008" s="219"/>
      <c r="Q1008" s="219"/>
      <c r="R1008" s="219"/>
      <c r="S1008" s="219"/>
      <c r="T1008" s="220"/>
      <c r="AT1008" s="221" t="s">
        <v>169</v>
      </c>
      <c r="AU1008" s="221" t="s">
        <v>86</v>
      </c>
      <c r="AV1008" s="13" t="s">
        <v>84</v>
      </c>
      <c r="AW1008" s="13" t="s">
        <v>33</v>
      </c>
      <c r="AX1008" s="13" t="s">
        <v>76</v>
      </c>
      <c r="AY1008" s="221" t="s">
        <v>160</v>
      </c>
    </row>
    <row r="1009" spans="1:65" s="14" customFormat="1" ht="11.25">
      <c r="B1009" s="222"/>
      <c r="C1009" s="223"/>
      <c r="D1009" s="207" t="s">
        <v>169</v>
      </c>
      <c r="E1009" s="224" t="s">
        <v>1</v>
      </c>
      <c r="F1009" s="225" t="s">
        <v>1089</v>
      </c>
      <c r="G1009" s="223"/>
      <c r="H1009" s="226">
        <v>12</v>
      </c>
      <c r="I1009" s="227"/>
      <c r="J1009" s="223"/>
      <c r="K1009" s="223"/>
      <c r="L1009" s="228"/>
      <c r="M1009" s="229"/>
      <c r="N1009" s="230"/>
      <c r="O1009" s="230"/>
      <c r="P1009" s="230"/>
      <c r="Q1009" s="230"/>
      <c r="R1009" s="230"/>
      <c r="S1009" s="230"/>
      <c r="T1009" s="231"/>
      <c r="AT1009" s="232" t="s">
        <v>169</v>
      </c>
      <c r="AU1009" s="232" t="s">
        <v>86</v>
      </c>
      <c r="AV1009" s="14" t="s">
        <v>86</v>
      </c>
      <c r="AW1009" s="14" t="s">
        <v>33</v>
      </c>
      <c r="AX1009" s="14" t="s">
        <v>76</v>
      </c>
      <c r="AY1009" s="232" t="s">
        <v>160</v>
      </c>
    </row>
    <row r="1010" spans="1:65" s="15" customFormat="1" ht="11.25">
      <c r="B1010" s="233"/>
      <c r="C1010" s="234"/>
      <c r="D1010" s="207" t="s">
        <v>169</v>
      </c>
      <c r="E1010" s="235" t="s">
        <v>1</v>
      </c>
      <c r="F1010" s="236" t="s">
        <v>172</v>
      </c>
      <c r="G1010" s="234"/>
      <c r="H1010" s="237">
        <v>12</v>
      </c>
      <c r="I1010" s="238"/>
      <c r="J1010" s="234"/>
      <c r="K1010" s="234"/>
      <c r="L1010" s="239"/>
      <c r="M1010" s="240"/>
      <c r="N1010" s="241"/>
      <c r="O1010" s="241"/>
      <c r="P1010" s="241"/>
      <c r="Q1010" s="241"/>
      <c r="R1010" s="241"/>
      <c r="S1010" s="241"/>
      <c r="T1010" s="242"/>
      <c r="AT1010" s="243" t="s">
        <v>169</v>
      </c>
      <c r="AU1010" s="243" t="s">
        <v>86</v>
      </c>
      <c r="AV1010" s="15" t="s">
        <v>166</v>
      </c>
      <c r="AW1010" s="15" t="s">
        <v>33</v>
      </c>
      <c r="AX1010" s="15" t="s">
        <v>84</v>
      </c>
      <c r="AY1010" s="243" t="s">
        <v>160</v>
      </c>
    </row>
    <row r="1011" spans="1:65" s="2" customFormat="1" ht="16.5" customHeight="1">
      <c r="A1011" s="35"/>
      <c r="B1011" s="36"/>
      <c r="C1011" s="244" t="s">
        <v>644</v>
      </c>
      <c r="D1011" s="244" t="s">
        <v>245</v>
      </c>
      <c r="E1011" s="245" t="s">
        <v>1090</v>
      </c>
      <c r="F1011" s="246" t="s">
        <v>1091</v>
      </c>
      <c r="G1011" s="247" t="s">
        <v>181</v>
      </c>
      <c r="H1011" s="248">
        <v>12.12</v>
      </c>
      <c r="I1011" s="249"/>
      <c r="J1011" s="250">
        <f>ROUND(I1011*H1011,2)</f>
        <v>0</v>
      </c>
      <c r="K1011" s="251"/>
      <c r="L1011" s="252"/>
      <c r="M1011" s="253" t="s">
        <v>1</v>
      </c>
      <c r="N1011" s="254" t="s">
        <v>41</v>
      </c>
      <c r="O1011" s="72"/>
      <c r="P1011" s="203">
        <f>O1011*H1011</f>
        <v>0</v>
      </c>
      <c r="Q1011" s="203">
        <v>0</v>
      </c>
      <c r="R1011" s="203">
        <f>Q1011*H1011</f>
        <v>0</v>
      </c>
      <c r="S1011" s="203">
        <v>0</v>
      </c>
      <c r="T1011" s="204">
        <f>S1011*H1011</f>
        <v>0</v>
      </c>
      <c r="U1011" s="35"/>
      <c r="V1011" s="35"/>
      <c r="W1011" s="35"/>
      <c r="X1011" s="35"/>
      <c r="Y1011" s="35"/>
      <c r="Z1011" s="35"/>
      <c r="AA1011" s="35"/>
      <c r="AB1011" s="35"/>
      <c r="AC1011" s="35"/>
      <c r="AD1011" s="35"/>
      <c r="AE1011" s="35"/>
      <c r="AR1011" s="205" t="s">
        <v>187</v>
      </c>
      <c r="AT1011" s="205" t="s">
        <v>245</v>
      </c>
      <c r="AU1011" s="205" t="s">
        <v>86</v>
      </c>
      <c r="AY1011" s="18" t="s">
        <v>160</v>
      </c>
      <c r="BE1011" s="206">
        <f>IF(N1011="základní",J1011,0)</f>
        <v>0</v>
      </c>
      <c r="BF1011" s="206">
        <f>IF(N1011="snížená",J1011,0)</f>
        <v>0</v>
      </c>
      <c r="BG1011" s="206">
        <f>IF(N1011="zákl. přenesená",J1011,0)</f>
        <v>0</v>
      </c>
      <c r="BH1011" s="206">
        <f>IF(N1011="sníž. přenesená",J1011,0)</f>
        <v>0</v>
      </c>
      <c r="BI1011" s="206">
        <f>IF(N1011="nulová",J1011,0)</f>
        <v>0</v>
      </c>
      <c r="BJ1011" s="18" t="s">
        <v>84</v>
      </c>
      <c r="BK1011" s="206">
        <f>ROUND(I1011*H1011,2)</f>
        <v>0</v>
      </c>
      <c r="BL1011" s="18" t="s">
        <v>166</v>
      </c>
      <c r="BM1011" s="205" t="s">
        <v>1092</v>
      </c>
    </row>
    <row r="1012" spans="1:65" s="2" customFormat="1" ht="11.25">
      <c r="A1012" s="35"/>
      <c r="B1012" s="36"/>
      <c r="C1012" s="37"/>
      <c r="D1012" s="207" t="s">
        <v>167</v>
      </c>
      <c r="E1012" s="37"/>
      <c r="F1012" s="208" t="s">
        <v>1091</v>
      </c>
      <c r="G1012" s="37"/>
      <c r="H1012" s="37"/>
      <c r="I1012" s="209"/>
      <c r="J1012" s="37"/>
      <c r="K1012" s="37"/>
      <c r="L1012" s="40"/>
      <c r="M1012" s="210"/>
      <c r="N1012" s="211"/>
      <c r="O1012" s="72"/>
      <c r="P1012" s="72"/>
      <c r="Q1012" s="72"/>
      <c r="R1012" s="72"/>
      <c r="S1012" s="72"/>
      <c r="T1012" s="73"/>
      <c r="U1012" s="35"/>
      <c r="V1012" s="35"/>
      <c r="W1012" s="35"/>
      <c r="X1012" s="35"/>
      <c r="Y1012" s="35"/>
      <c r="Z1012" s="35"/>
      <c r="AA1012" s="35"/>
      <c r="AB1012" s="35"/>
      <c r="AC1012" s="35"/>
      <c r="AD1012" s="35"/>
      <c r="AE1012" s="35"/>
      <c r="AT1012" s="18" t="s">
        <v>167</v>
      </c>
      <c r="AU1012" s="18" t="s">
        <v>86</v>
      </c>
    </row>
    <row r="1013" spans="1:65" s="14" customFormat="1" ht="11.25">
      <c r="B1013" s="222"/>
      <c r="C1013" s="223"/>
      <c r="D1013" s="207" t="s">
        <v>169</v>
      </c>
      <c r="E1013" s="224" t="s">
        <v>1</v>
      </c>
      <c r="F1013" s="225" t="s">
        <v>1093</v>
      </c>
      <c r="G1013" s="223"/>
      <c r="H1013" s="226">
        <v>12.12</v>
      </c>
      <c r="I1013" s="227"/>
      <c r="J1013" s="223"/>
      <c r="K1013" s="223"/>
      <c r="L1013" s="228"/>
      <c r="M1013" s="229"/>
      <c r="N1013" s="230"/>
      <c r="O1013" s="230"/>
      <c r="P1013" s="230"/>
      <c r="Q1013" s="230"/>
      <c r="R1013" s="230"/>
      <c r="S1013" s="230"/>
      <c r="T1013" s="231"/>
      <c r="AT1013" s="232" t="s">
        <v>169</v>
      </c>
      <c r="AU1013" s="232" t="s">
        <v>86</v>
      </c>
      <c r="AV1013" s="14" t="s">
        <v>86</v>
      </c>
      <c r="AW1013" s="14" t="s">
        <v>33</v>
      </c>
      <c r="AX1013" s="14" t="s">
        <v>76</v>
      </c>
      <c r="AY1013" s="232" t="s">
        <v>160</v>
      </c>
    </row>
    <row r="1014" spans="1:65" s="15" customFormat="1" ht="11.25">
      <c r="B1014" s="233"/>
      <c r="C1014" s="234"/>
      <c r="D1014" s="207" t="s">
        <v>169</v>
      </c>
      <c r="E1014" s="235" t="s">
        <v>1</v>
      </c>
      <c r="F1014" s="236" t="s">
        <v>172</v>
      </c>
      <c r="G1014" s="234"/>
      <c r="H1014" s="237">
        <v>12.12</v>
      </c>
      <c r="I1014" s="238"/>
      <c r="J1014" s="234"/>
      <c r="K1014" s="234"/>
      <c r="L1014" s="239"/>
      <c r="M1014" s="240"/>
      <c r="N1014" s="241"/>
      <c r="O1014" s="241"/>
      <c r="P1014" s="241"/>
      <c r="Q1014" s="241"/>
      <c r="R1014" s="241"/>
      <c r="S1014" s="241"/>
      <c r="T1014" s="242"/>
      <c r="AT1014" s="243" t="s">
        <v>169</v>
      </c>
      <c r="AU1014" s="243" t="s">
        <v>86</v>
      </c>
      <c r="AV1014" s="15" t="s">
        <v>166</v>
      </c>
      <c r="AW1014" s="15" t="s">
        <v>33</v>
      </c>
      <c r="AX1014" s="15" t="s">
        <v>84</v>
      </c>
      <c r="AY1014" s="243" t="s">
        <v>160</v>
      </c>
    </row>
    <row r="1015" spans="1:65" s="2" customFormat="1" ht="24.2" customHeight="1">
      <c r="A1015" s="35"/>
      <c r="B1015" s="36"/>
      <c r="C1015" s="193" t="s">
        <v>1094</v>
      </c>
      <c r="D1015" s="193" t="s">
        <v>162</v>
      </c>
      <c r="E1015" s="194" t="s">
        <v>1095</v>
      </c>
      <c r="F1015" s="195" t="s">
        <v>1096</v>
      </c>
      <c r="G1015" s="196" t="s">
        <v>193</v>
      </c>
      <c r="H1015" s="197">
        <v>0.72</v>
      </c>
      <c r="I1015" s="198"/>
      <c r="J1015" s="199">
        <f>ROUND(I1015*H1015,2)</f>
        <v>0</v>
      </c>
      <c r="K1015" s="200"/>
      <c r="L1015" s="40"/>
      <c r="M1015" s="201" t="s">
        <v>1</v>
      </c>
      <c r="N1015" s="202" t="s">
        <v>41</v>
      </c>
      <c r="O1015" s="72"/>
      <c r="P1015" s="203">
        <f>O1015*H1015</f>
        <v>0</v>
      </c>
      <c r="Q1015" s="203">
        <v>0</v>
      </c>
      <c r="R1015" s="203">
        <f>Q1015*H1015</f>
        <v>0</v>
      </c>
      <c r="S1015" s="203">
        <v>0</v>
      </c>
      <c r="T1015" s="204">
        <f>S1015*H1015</f>
        <v>0</v>
      </c>
      <c r="U1015" s="35"/>
      <c r="V1015" s="35"/>
      <c r="W1015" s="35"/>
      <c r="X1015" s="35"/>
      <c r="Y1015" s="35"/>
      <c r="Z1015" s="35"/>
      <c r="AA1015" s="35"/>
      <c r="AB1015" s="35"/>
      <c r="AC1015" s="35"/>
      <c r="AD1015" s="35"/>
      <c r="AE1015" s="35"/>
      <c r="AR1015" s="205" t="s">
        <v>166</v>
      </c>
      <c r="AT1015" s="205" t="s">
        <v>162</v>
      </c>
      <c r="AU1015" s="205" t="s">
        <v>86</v>
      </c>
      <c r="AY1015" s="18" t="s">
        <v>160</v>
      </c>
      <c r="BE1015" s="206">
        <f>IF(N1015="základní",J1015,0)</f>
        <v>0</v>
      </c>
      <c r="BF1015" s="206">
        <f>IF(N1015="snížená",J1015,0)</f>
        <v>0</v>
      </c>
      <c r="BG1015" s="206">
        <f>IF(N1015="zákl. přenesená",J1015,0)</f>
        <v>0</v>
      </c>
      <c r="BH1015" s="206">
        <f>IF(N1015="sníž. přenesená",J1015,0)</f>
        <v>0</v>
      </c>
      <c r="BI1015" s="206">
        <f>IF(N1015="nulová",J1015,0)</f>
        <v>0</v>
      </c>
      <c r="BJ1015" s="18" t="s">
        <v>84</v>
      </c>
      <c r="BK1015" s="206">
        <f>ROUND(I1015*H1015,2)</f>
        <v>0</v>
      </c>
      <c r="BL1015" s="18" t="s">
        <v>166</v>
      </c>
      <c r="BM1015" s="205" t="s">
        <v>1097</v>
      </c>
    </row>
    <row r="1016" spans="1:65" s="2" customFormat="1" ht="19.5">
      <c r="A1016" s="35"/>
      <c r="B1016" s="36"/>
      <c r="C1016" s="37"/>
      <c r="D1016" s="207" t="s">
        <v>167</v>
      </c>
      <c r="E1016" s="37"/>
      <c r="F1016" s="208" t="s">
        <v>1098</v>
      </c>
      <c r="G1016" s="37"/>
      <c r="H1016" s="37"/>
      <c r="I1016" s="209"/>
      <c r="J1016" s="37"/>
      <c r="K1016" s="37"/>
      <c r="L1016" s="40"/>
      <c r="M1016" s="210"/>
      <c r="N1016" s="211"/>
      <c r="O1016" s="72"/>
      <c r="P1016" s="72"/>
      <c r="Q1016" s="72"/>
      <c r="R1016" s="72"/>
      <c r="S1016" s="72"/>
      <c r="T1016" s="73"/>
      <c r="U1016" s="35"/>
      <c r="V1016" s="35"/>
      <c r="W1016" s="35"/>
      <c r="X1016" s="35"/>
      <c r="Y1016" s="35"/>
      <c r="Z1016" s="35"/>
      <c r="AA1016" s="35"/>
      <c r="AB1016" s="35"/>
      <c r="AC1016" s="35"/>
      <c r="AD1016" s="35"/>
      <c r="AE1016" s="35"/>
      <c r="AT1016" s="18" t="s">
        <v>167</v>
      </c>
      <c r="AU1016" s="18" t="s">
        <v>86</v>
      </c>
    </row>
    <row r="1017" spans="1:65" s="14" customFormat="1" ht="11.25">
      <c r="B1017" s="222"/>
      <c r="C1017" s="223"/>
      <c r="D1017" s="207" t="s">
        <v>169</v>
      </c>
      <c r="E1017" s="224" t="s">
        <v>1</v>
      </c>
      <c r="F1017" s="225" t="s">
        <v>1099</v>
      </c>
      <c r="G1017" s="223"/>
      <c r="H1017" s="226">
        <v>0.72</v>
      </c>
      <c r="I1017" s="227"/>
      <c r="J1017" s="223"/>
      <c r="K1017" s="223"/>
      <c r="L1017" s="228"/>
      <c r="M1017" s="229"/>
      <c r="N1017" s="230"/>
      <c r="O1017" s="230"/>
      <c r="P1017" s="230"/>
      <c r="Q1017" s="230"/>
      <c r="R1017" s="230"/>
      <c r="S1017" s="230"/>
      <c r="T1017" s="231"/>
      <c r="AT1017" s="232" t="s">
        <v>169</v>
      </c>
      <c r="AU1017" s="232" t="s">
        <v>86</v>
      </c>
      <c r="AV1017" s="14" t="s">
        <v>86</v>
      </c>
      <c r="AW1017" s="14" t="s">
        <v>33</v>
      </c>
      <c r="AX1017" s="14" t="s">
        <v>76</v>
      </c>
      <c r="AY1017" s="232" t="s">
        <v>160</v>
      </c>
    </row>
    <row r="1018" spans="1:65" s="15" customFormat="1" ht="11.25">
      <c r="B1018" s="233"/>
      <c r="C1018" s="234"/>
      <c r="D1018" s="207" t="s">
        <v>169</v>
      </c>
      <c r="E1018" s="235" t="s">
        <v>1</v>
      </c>
      <c r="F1018" s="236" t="s">
        <v>172</v>
      </c>
      <c r="G1018" s="234"/>
      <c r="H1018" s="237">
        <v>0.72</v>
      </c>
      <c r="I1018" s="238"/>
      <c r="J1018" s="234"/>
      <c r="K1018" s="234"/>
      <c r="L1018" s="239"/>
      <c r="M1018" s="240"/>
      <c r="N1018" s="241"/>
      <c r="O1018" s="241"/>
      <c r="P1018" s="241"/>
      <c r="Q1018" s="241"/>
      <c r="R1018" s="241"/>
      <c r="S1018" s="241"/>
      <c r="T1018" s="242"/>
      <c r="AT1018" s="243" t="s">
        <v>169</v>
      </c>
      <c r="AU1018" s="243" t="s">
        <v>86</v>
      </c>
      <c r="AV1018" s="15" t="s">
        <v>166</v>
      </c>
      <c r="AW1018" s="15" t="s">
        <v>33</v>
      </c>
      <c r="AX1018" s="15" t="s">
        <v>84</v>
      </c>
      <c r="AY1018" s="243" t="s">
        <v>160</v>
      </c>
    </row>
    <row r="1019" spans="1:65" s="2" customFormat="1" ht="24.2" customHeight="1">
      <c r="A1019" s="35"/>
      <c r="B1019" s="36"/>
      <c r="C1019" s="193" t="s">
        <v>651</v>
      </c>
      <c r="D1019" s="193" t="s">
        <v>162</v>
      </c>
      <c r="E1019" s="194" t="s">
        <v>1100</v>
      </c>
      <c r="F1019" s="195" t="s">
        <v>1101</v>
      </c>
      <c r="G1019" s="196" t="s">
        <v>165</v>
      </c>
      <c r="H1019" s="197">
        <v>77</v>
      </c>
      <c r="I1019" s="198"/>
      <c r="J1019" s="199">
        <f>ROUND(I1019*H1019,2)</f>
        <v>0</v>
      </c>
      <c r="K1019" s="200"/>
      <c r="L1019" s="40"/>
      <c r="M1019" s="201" t="s">
        <v>1</v>
      </c>
      <c r="N1019" s="202" t="s">
        <v>41</v>
      </c>
      <c r="O1019" s="72"/>
      <c r="P1019" s="203">
        <f>O1019*H1019</f>
        <v>0</v>
      </c>
      <c r="Q1019" s="203">
        <v>0</v>
      </c>
      <c r="R1019" s="203">
        <f>Q1019*H1019</f>
        <v>0</v>
      </c>
      <c r="S1019" s="203">
        <v>0</v>
      </c>
      <c r="T1019" s="204">
        <f>S1019*H1019</f>
        <v>0</v>
      </c>
      <c r="U1019" s="35"/>
      <c r="V1019" s="35"/>
      <c r="W1019" s="35"/>
      <c r="X1019" s="35"/>
      <c r="Y1019" s="35"/>
      <c r="Z1019" s="35"/>
      <c r="AA1019" s="35"/>
      <c r="AB1019" s="35"/>
      <c r="AC1019" s="35"/>
      <c r="AD1019" s="35"/>
      <c r="AE1019" s="35"/>
      <c r="AR1019" s="205" t="s">
        <v>166</v>
      </c>
      <c r="AT1019" s="205" t="s">
        <v>162</v>
      </c>
      <c r="AU1019" s="205" t="s">
        <v>86</v>
      </c>
      <c r="AY1019" s="18" t="s">
        <v>160</v>
      </c>
      <c r="BE1019" s="206">
        <f>IF(N1019="základní",J1019,0)</f>
        <v>0</v>
      </c>
      <c r="BF1019" s="206">
        <f>IF(N1019="snížená",J1019,0)</f>
        <v>0</v>
      </c>
      <c r="BG1019" s="206">
        <f>IF(N1019="zákl. přenesená",J1019,0)</f>
        <v>0</v>
      </c>
      <c r="BH1019" s="206">
        <f>IF(N1019="sníž. přenesená",J1019,0)</f>
        <v>0</v>
      </c>
      <c r="BI1019" s="206">
        <f>IF(N1019="nulová",J1019,0)</f>
        <v>0</v>
      </c>
      <c r="BJ1019" s="18" t="s">
        <v>84</v>
      </c>
      <c r="BK1019" s="206">
        <f>ROUND(I1019*H1019,2)</f>
        <v>0</v>
      </c>
      <c r="BL1019" s="18" t="s">
        <v>166</v>
      </c>
      <c r="BM1019" s="205" t="s">
        <v>1102</v>
      </c>
    </row>
    <row r="1020" spans="1:65" s="2" customFormat="1" ht="19.5">
      <c r="A1020" s="35"/>
      <c r="B1020" s="36"/>
      <c r="C1020" s="37"/>
      <c r="D1020" s="207" t="s">
        <v>167</v>
      </c>
      <c r="E1020" s="37"/>
      <c r="F1020" s="208" t="s">
        <v>1103</v>
      </c>
      <c r="G1020" s="37"/>
      <c r="H1020" s="37"/>
      <c r="I1020" s="209"/>
      <c r="J1020" s="37"/>
      <c r="K1020" s="37"/>
      <c r="L1020" s="40"/>
      <c r="M1020" s="210"/>
      <c r="N1020" s="211"/>
      <c r="O1020" s="72"/>
      <c r="P1020" s="72"/>
      <c r="Q1020" s="72"/>
      <c r="R1020" s="72"/>
      <c r="S1020" s="72"/>
      <c r="T1020" s="73"/>
      <c r="U1020" s="35"/>
      <c r="V1020" s="35"/>
      <c r="W1020" s="35"/>
      <c r="X1020" s="35"/>
      <c r="Y1020" s="35"/>
      <c r="Z1020" s="35"/>
      <c r="AA1020" s="35"/>
      <c r="AB1020" s="35"/>
      <c r="AC1020" s="35"/>
      <c r="AD1020" s="35"/>
      <c r="AE1020" s="35"/>
      <c r="AT1020" s="18" t="s">
        <v>167</v>
      </c>
      <c r="AU1020" s="18" t="s">
        <v>86</v>
      </c>
    </row>
    <row r="1021" spans="1:65" s="13" customFormat="1" ht="11.25">
      <c r="B1021" s="212"/>
      <c r="C1021" s="213"/>
      <c r="D1021" s="207" t="s">
        <v>169</v>
      </c>
      <c r="E1021" s="214" t="s">
        <v>1</v>
      </c>
      <c r="F1021" s="215" t="s">
        <v>1068</v>
      </c>
      <c r="G1021" s="213"/>
      <c r="H1021" s="214" t="s">
        <v>1</v>
      </c>
      <c r="I1021" s="216"/>
      <c r="J1021" s="213"/>
      <c r="K1021" s="213"/>
      <c r="L1021" s="217"/>
      <c r="M1021" s="218"/>
      <c r="N1021" s="219"/>
      <c r="O1021" s="219"/>
      <c r="P1021" s="219"/>
      <c r="Q1021" s="219"/>
      <c r="R1021" s="219"/>
      <c r="S1021" s="219"/>
      <c r="T1021" s="220"/>
      <c r="AT1021" s="221" t="s">
        <v>169</v>
      </c>
      <c r="AU1021" s="221" t="s">
        <v>86</v>
      </c>
      <c r="AV1021" s="13" t="s">
        <v>84</v>
      </c>
      <c r="AW1021" s="13" t="s">
        <v>33</v>
      </c>
      <c r="AX1021" s="13" t="s">
        <v>76</v>
      </c>
      <c r="AY1021" s="221" t="s">
        <v>160</v>
      </c>
    </row>
    <row r="1022" spans="1:65" s="14" customFormat="1" ht="11.25">
      <c r="B1022" s="222"/>
      <c r="C1022" s="223"/>
      <c r="D1022" s="207" t="s">
        <v>169</v>
      </c>
      <c r="E1022" s="224" t="s">
        <v>1</v>
      </c>
      <c r="F1022" s="225" t="s">
        <v>1069</v>
      </c>
      <c r="G1022" s="223"/>
      <c r="H1022" s="226">
        <v>77</v>
      </c>
      <c r="I1022" s="227"/>
      <c r="J1022" s="223"/>
      <c r="K1022" s="223"/>
      <c r="L1022" s="228"/>
      <c r="M1022" s="229"/>
      <c r="N1022" s="230"/>
      <c r="O1022" s="230"/>
      <c r="P1022" s="230"/>
      <c r="Q1022" s="230"/>
      <c r="R1022" s="230"/>
      <c r="S1022" s="230"/>
      <c r="T1022" s="231"/>
      <c r="AT1022" s="232" t="s">
        <v>169</v>
      </c>
      <c r="AU1022" s="232" t="s">
        <v>86</v>
      </c>
      <c r="AV1022" s="14" t="s">
        <v>86</v>
      </c>
      <c r="AW1022" s="14" t="s">
        <v>33</v>
      </c>
      <c r="AX1022" s="14" t="s">
        <v>76</v>
      </c>
      <c r="AY1022" s="232" t="s">
        <v>160</v>
      </c>
    </row>
    <row r="1023" spans="1:65" s="15" customFormat="1" ht="11.25">
      <c r="B1023" s="233"/>
      <c r="C1023" s="234"/>
      <c r="D1023" s="207" t="s">
        <v>169</v>
      </c>
      <c r="E1023" s="235" t="s">
        <v>1</v>
      </c>
      <c r="F1023" s="236" t="s">
        <v>172</v>
      </c>
      <c r="G1023" s="234"/>
      <c r="H1023" s="237">
        <v>77</v>
      </c>
      <c r="I1023" s="238"/>
      <c r="J1023" s="234"/>
      <c r="K1023" s="234"/>
      <c r="L1023" s="239"/>
      <c r="M1023" s="240"/>
      <c r="N1023" s="241"/>
      <c r="O1023" s="241"/>
      <c r="P1023" s="241"/>
      <c r="Q1023" s="241"/>
      <c r="R1023" s="241"/>
      <c r="S1023" s="241"/>
      <c r="T1023" s="242"/>
      <c r="AT1023" s="243" t="s">
        <v>169</v>
      </c>
      <c r="AU1023" s="243" t="s">
        <v>86</v>
      </c>
      <c r="AV1023" s="15" t="s">
        <v>166</v>
      </c>
      <c r="AW1023" s="15" t="s">
        <v>33</v>
      </c>
      <c r="AX1023" s="15" t="s">
        <v>84</v>
      </c>
      <c r="AY1023" s="243" t="s">
        <v>160</v>
      </c>
    </row>
    <row r="1024" spans="1:65" s="2" customFormat="1" ht="37.9" customHeight="1">
      <c r="A1024" s="35"/>
      <c r="B1024" s="36"/>
      <c r="C1024" s="193" t="s">
        <v>1104</v>
      </c>
      <c r="D1024" s="193" t="s">
        <v>162</v>
      </c>
      <c r="E1024" s="194" t="s">
        <v>1105</v>
      </c>
      <c r="F1024" s="195" t="s">
        <v>1106</v>
      </c>
      <c r="G1024" s="196" t="s">
        <v>165</v>
      </c>
      <c r="H1024" s="197">
        <v>204.70400000000001</v>
      </c>
      <c r="I1024" s="198"/>
      <c r="J1024" s="199">
        <f>ROUND(I1024*H1024,2)</f>
        <v>0</v>
      </c>
      <c r="K1024" s="200"/>
      <c r="L1024" s="40"/>
      <c r="M1024" s="201" t="s">
        <v>1</v>
      </c>
      <c r="N1024" s="202" t="s">
        <v>41</v>
      </c>
      <c r="O1024" s="72"/>
      <c r="P1024" s="203">
        <f>O1024*H1024</f>
        <v>0</v>
      </c>
      <c r="Q1024" s="203">
        <v>0</v>
      </c>
      <c r="R1024" s="203">
        <f>Q1024*H1024</f>
        <v>0</v>
      </c>
      <c r="S1024" s="203">
        <v>0</v>
      </c>
      <c r="T1024" s="204">
        <f>S1024*H1024</f>
        <v>0</v>
      </c>
      <c r="U1024" s="35"/>
      <c r="V1024" s="35"/>
      <c r="W1024" s="35"/>
      <c r="X1024" s="35"/>
      <c r="Y1024" s="35"/>
      <c r="Z1024" s="35"/>
      <c r="AA1024" s="35"/>
      <c r="AB1024" s="35"/>
      <c r="AC1024" s="35"/>
      <c r="AD1024" s="35"/>
      <c r="AE1024" s="35"/>
      <c r="AR1024" s="205" t="s">
        <v>166</v>
      </c>
      <c r="AT1024" s="205" t="s">
        <v>162</v>
      </c>
      <c r="AU1024" s="205" t="s">
        <v>86</v>
      </c>
      <c r="AY1024" s="18" t="s">
        <v>160</v>
      </c>
      <c r="BE1024" s="206">
        <f>IF(N1024="základní",J1024,0)</f>
        <v>0</v>
      </c>
      <c r="BF1024" s="206">
        <f>IF(N1024="snížená",J1024,0)</f>
        <v>0</v>
      </c>
      <c r="BG1024" s="206">
        <f>IF(N1024="zákl. přenesená",J1024,0)</f>
        <v>0</v>
      </c>
      <c r="BH1024" s="206">
        <f>IF(N1024="sníž. přenesená",J1024,0)</f>
        <v>0</v>
      </c>
      <c r="BI1024" s="206">
        <f>IF(N1024="nulová",J1024,0)</f>
        <v>0</v>
      </c>
      <c r="BJ1024" s="18" t="s">
        <v>84</v>
      </c>
      <c r="BK1024" s="206">
        <f>ROUND(I1024*H1024,2)</f>
        <v>0</v>
      </c>
      <c r="BL1024" s="18" t="s">
        <v>166</v>
      </c>
      <c r="BM1024" s="205" t="s">
        <v>1107</v>
      </c>
    </row>
    <row r="1025" spans="1:65" s="2" customFormat="1" ht="29.25">
      <c r="A1025" s="35"/>
      <c r="B1025" s="36"/>
      <c r="C1025" s="37"/>
      <c r="D1025" s="207" t="s">
        <v>167</v>
      </c>
      <c r="E1025" s="37"/>
      <c r="F1025" s="208" t="s">
        <v>1108</v>
      </c>
      <c r="G1025" s="37"/>
      <c r="H1025" s="37"/>
      <c r="I1025" s="209"/>
      <c r="J1025" s="37"/>
      <c r="K1025" s="37"/>
      <c r="L1025" s="40"/>
      <c r="M1025" s="210"/>
      <c r="N1025" s="211"/>
      <c r="O1025" s="72"/>
      <c r="P1025" s="72"/>
      <c r="Q1025" s="72"/>
      <c r="R1025" s="72"/>
      <c r="S1025" s="72"/>
      <c r="T1025" s="73"/>
      <c r="U1025" s="35"/>
      <c r="V1025" s="35"/>
      <c r="W1025" s="35"/>
      <c r="X1025" s="35"/>
      <c r="Y1025" s="35"/>
      <c r="Z1025" s="35"/>
      <c r="AA1025" s="35"/>
      <c r="AB1025" s="35"/>
      <c r="AC1025" s="35"/>
      <c r="AD1025" s="35"/>
      <c r="AE1025" s="35"/>
      <c r="AT1025" s="18" t="s">
        <v>167</v>
      </c>
      <c r="AU1025" s="18" t="s">
        <v>86</v>
      </c>
    </row>
    <row r="1026" spans="1:65" s="13" customFormat="1" ht="11.25">
      <c r="B1026" s="212"/>
      <c r="C1026" s="213"/>
      <c r="D1026" s="207" t="s">
        <v>169</v>
      </c>
      <c r="E1026" s="214" t="s">
        <v>1</v>
      </c>
      <c r="F1026" s="215" t="s">
        <v>1109</v>
      </c>
      <c r="G1026" s="213"/>
      <c r="H1026" s="214" t="s">
        <v>1</v>
      </c>
      <c r="I1026" s="216"/>
      <c r="J1026" s="213"/>
      <c r="K1026" s="213"/>
      <c r="L1026" s="217"/>
      <c r="M1026" s="218"/>
      <c r="N1026" s="219"/>
      <c r="O1026" s="219"/>
      <c r="P1026" s="219"/>
      <c r="Q1026" s="219"/>
      <c r="R1026" s="219"/>
      <c r="S1026" s="219"/>
      <c r="T1026" s="220"/>
      <c r="AT1026" s="221" t="s">
        <v>169</v>
      </c>
      <c r="AU1026" s="221" t="s">
        <v>86</v>
      </c>
      <c r="AV1026" s="13" t="s">
        <v>84</v>
      </c>
      <c r="AW1026" s="13" t="s">
        <v>33</v>
      </c>
      <c r="AX1026" s="13" t="s">
        <v>76</v>
      </c>
      <c r="AY1026" s="221" t="s">
        <v>160</v>
      </c>
    </row>
    <row r="1027" spans="1:65" s="14" customFormat="1" ht="11.25">
      <c r="B1027" s="222"/>
      <c r="C1027" s="223"/>
      <c r="D1027" s="207" t="s">
        <v>169</v>
      </c>
      <c r="E1027" s="224" t="s">
        <v>1</v>
      </c>
      <c r="F1027" s="225" t="s">
        <v>1110</v>
      </c>
      <c r="G1027" s="223"/>
      <c r="H1027" s="226">
        <v>74.649000000000001</v>
      </c>
      <c r="I1027" s="227"/>
      <c r="J1027" s="223"/>
      <c r="K1027" s="223"/>
      <c r="L1027" s="228"/>
      <c r="M1027" s="229"/>
      <c r="N1027" s="230"/>
      <c r="O1027" s="230"/>
      <c r="P1027" s="230"/>
      <c r="Q1027" s="230"/>
      <c r="R1027" s="230"/>
      <c r="S1027" s="230"/>
      <c r="T1027" s="231"/>
      <c r="AT1027" s="232" t="s">
        <v>169</v>
      </c>
      <c r="AU1027" s="232" t="s">
        <v>86</v>
      </c>
      <c r="AV1027" s="14" t="s">
        <v>86</v>
      </c>
      <c r="AW1027" s="14" t="s">
        <v>33</v>
      </c>
      <c r="AX1027" s="14" t="s">
        <v>76</v>
      </c>
      <c r="AY1027" s="232" t="s">
        <v>160</v>
      </c>
    </row>
    <row r="1028" spans="1:65" s="13" customFormat="1" ht="11.25">
      <c r="B1028" s="212"/>
      <c r="C1028" s="213"/>
      <c r="D1028" s="207" t="s">
        <v>169</v>
      </c>
      <c r="E1028" s="214" t="s">
        <v>1</v>
      </c>
      <c r="F1028" s="215" t="s">
        <v>1111</v>
      </c>
      <c r="G1028" s="213"/>
      <c r="H1028" s="214" t="s">
        <v>1</v>
      </c>
      <c r="I1028" s="216"/>
      <c r="J1028" s="213"/>
      <c r="K1028" s="213"/>
      <c r="L1028" s="217"/>
      <c r="M1028" s="218"/>
      <c r="N1028" s="219"/>
      <c r="O1028" s="219"/>
      <c r="P1028" s="219"/>
      <c r="Q1028" s="219"/>
      <c r="R1028" s="219"/>
      <c r="S1028" s="219"/>
      <c r="T1028" s="220"/>
      <c r="AT1028" s="221" t="s">
        <v>169</v>
      </c>
      <c r="AU1028" s="221" t="s">
        <v>86</v>
      </c>
      <c r="AV1028" s="13" t="s">
        <v>84</v>
      </c>
      <c r="AW1028" s="13" t="s">
        <v>33</v>
      </c>
      <c r="AX1028" s="13" t="s">
        <v>76</v>
      </c>
      <c r="AY1028" s="221" t="s">
        <v>160</v>
      </c>
    </row>
    <row r="1029" spans="1:65" s="14" customFormat="1" ht="11.25">
      <c r="B1029" s="222"/>
      <c r="C1029" s="223"/>
      <c r="D1029" s="207" t="s">
        <v>169</v>
      </c>
      <c r="E1029" s="224" t="s">
        <v>1</v>
      </c>
      <c r="F1029" s="225" t="s">
        <v>1112</v>
      </c>
      <c r="G1029" s="223"/>
      <c r="H1029" s="226">
        <v>74.358000000000004</v>
      </c>
      <c r="I1029" s="227"/>
      <c r="J1029" s="223"/>
      <c r="K1029" s="223"/>
      <c r="L1029" s="228"/>
      <c r="M1029" s="229"/>
      <c r="N1029" s="230"/>
      <c r="O1029" s="230"/>
      <c r="P1029" s="230"/>
      <c r="Q1029" s="230"/>
      <c r="R1029" s="230"/>
      <c r="S1029" s="230"/>
      <c r="T1029" s="231"/>
      <c r="AT1029" s="232" t="s">
        <v>169</v>
      </c>
      <c r="AU1029" s="232" t="s">
        <v>86</v>
      </c>
      <c r="AV1029" s="14" t="s">
        <v>86</v>
      </c>
      <c r="AW1029" s="14" t="s">
        <v>33</v>
      </c>
      <c r="AX1029" s="14" t="s">
        <v>76</v>
      </c>
      <c r="AY1029" s="232" t="s">
        <v>160</v>
      </c>
    </row>
    <row r="1030" spans="1:65" s="14" customFormat="1" ht="11.25">
      <c r="B1030" s="222"/>
      <c r="C1030" s="223"/>
      <c r="D1030" s="207" t="s">
        <v>169</v>
      </c>
      <c r="E1030" s="224" t="s">
        <v>1</v>
      </c>
      <c r="F1030" s="225" t="s">
        <v>1113</v>
      </c>
      <c r="G1030" s="223"/>
      <c r="H1030" s="226">
        <v>29.994</v>
      </c>
      <c r="I1030" s="227"/>
      <c r="J1030" s="223"/>
      <c r="K1030" s="223"/>
      <c r="L1030" s="228"/>
      <c r="M1030" s="229"/>
      <c r="N1030" s="230"/>
      <c r="O1030" s="230"/>
      <c r="P1030" s="230"/>
      <c r="Q1030" s="230"/>
      <c r="R1030" s="230"/>
      <c r="S1030" s="230"/>
      <c r="T1030" s="231"/>
      <c r="AT1030" s="232" t="s">
        <v>169</v>
      </c>
      <c r="AU1030" s="232" t="s">
        <v>86</v>
      </c>
      <c r="AV1030" s="14" t="s">
        <v>86</v>
      </c>
      <c r="AW1030" s="14" t="s">
        <v>33</v>
      </c>
      <c r="AX1030" s="14" t="s">
        <v>76</v>
      </c>
      <c r="AY1030" s="232" t="s">
        <v>160</v>
      </c>
    </row>
    <row r="1031" spans="1:65" s="13" customFormat="1" ht="11.25">
      <c r="B1031" s="212"/>
      <c r="C1031" s="213"/>
      <c r="D1031" s="207" t="s">
        <v>169</v>
      </c>
      <c r="E1031" s="214" t="s">
        <v>1</v>
      </c>
      <c r="F1031" s="215" t="s">
        <v>1114</v>
      </c>
      <c r="G1031" s="213"/>
      <c r="H1031" s="214" t="s">
        <v>1</v>
      </c>
      <c r="I1031" s="216"/>
      <c r="J1031" s="213"/>
      <c r="K1031" s="213"/>
      <c r="L1031" s="217"/>
      <c r="M1031" s="218"/>
      <c r="N1031" s="219"/>
      <c r="O1031" s="219"/>
      <c r="P1031" s="219"/>
      <c r="Q1031" s="219"/>
      <c r="R1031" s="219"/>
      <c r="S1031" s="219"/>
      <c r="T1031" s="220"/>
      <c r="AT1031" s="221" t="s">
        <v>169</v>
      </c>
      <c r="AU1031" s="221" t="s">
        <v>86</v>
      </c>
      <c r="AV1031" s="13" t="s">
        <v>84</v>
      </c>
      <c r="AW1031" s="13" t="s">
        <v>33</v>
      </c>
      <c r="AX1031" s="13" t="s">
        <v>76</v>
      </c>
      <c r="AY1031" s="221" t="s">
        <v>160</v>
      </c>
    </row>
    <row r="1032" spans="1:65" s="14" customFormat="1" ht="11.25">
      <c r="B1032" s="222"/>
      <c r="C1032" s="223"/>
      <c r="D1032" s="207" t="s">
        <v>169</v>
      </c>
      <c r="E1032" s="224" t="s">
        <v>1</v>
      </c>
      <c r="F1032" s="225" t="s">
        <v>1115</v>
      </c>
      <c r="G1032" s="223"/>
      <c r="H1032" s="226">
        <v>25.702999999999999</v>
      </c>
      <c r="I1032" s="227"/>
      <c r="J1032" s="223"/>
      <c r="K1032" s="223"/>
      <c r="L1032" s="228"/>
      <c r="M1032" s="229"/>
      <c r="N1032" s="230"/>
      <c r="O1032" s="230"/>
      <c r="P1032" s="230"/>
      <c r="Q1032" s="230"/>
      <c r="R1032" s="230"/>
      <c r="S1032" s="230"/>
      <c r="T1032" s="231"/>
      <c r="AT1032" s="232" t="s">
        <v>169</v>
      </c>
      <c r="AU1032" s="232" t="s">
        <v>86</v>
      </c>
      <c r="AV1032" s="14" t="s">
        <v>86</v>
      </c>
      <c r="AW1032" s="14" t="s">
        <v>33</v>
      </c>
      <c r="AX1032" s="14" t="s">
        <v>76</v>
      </c>
      <c r="AY1032" s="232" t="s">
        <v>160</v>
      </c>
    </row>
    <row r="1033" spans="1:65" s="15" customFormat="1" ht="11.25">
      <c r="B1033" s="233"/>
      <c r="C1033" s="234"/>
      <c r="D1033" s="207" t="s">
        <v>169</v>
      </c>
      <c r="E1033" s="235" t="s">
        <v>1</v>
      </c>
      <c r="F1033" s="236" t="s">
        <v>172</v>
      </c>
      <c r="G1033" s="234"/>
      <c r="H1033" s="237">
        <v>204.70400000000001</v>
      </c>
      <c r="I1033" s="238"/>
      <c r="J1033" s="234"/>
      <c r="K1033" s="234"/>
      <c r="L1033" s="239"/>
      <c r="M1033" s="240"/>
      <c r="N1033" s="241"/>
      <c r="O1033" s="241"/>
      <c r="P1033" s="241"/>
      <c r="Q1033" s="241"/>
      <c r="R1033" s="241"/>
      <c r="S1033" s="241"/>
      <c r="T1033" s="242"/>
      <c r="AT1033" s="243" t="s">
        <v>169</v>
      </c>
      <c r="AU1033" s="243" t="s">
        <v>86</v>
      </c>
      <c r="AV1033" s="15" t="s">
        <v>166</v>
      </c>
      <c r="AW1033" s="15" t="s">
        <v>33</v>
      </c>
      <c r="AX1033" s="15" t="s">
        <v>84</v>
      </c>
      <c r="AY1033" s="243" t="s">
        <v>160</v>
      </c>
    </row>
    <row r="1034" spans="1:65" s="2" customFormat="1" ht="33" customHeight="1">
      <c r="A1034" s="35"/>
      <c r="B1034" s="36"/>
      <c r="C1034" s="193" t="s">
        <v>655</v>
      </c>
      <c r="D1034" s="193" t="s">
        <v>162</v>
      </c>
      <c r="E1034" s="194" t="s">
        <v>1116</v>
      </c>
      <c r="F1034" s="195" t="s">
        <v>1117</v>
      </c>
      <c r="G1034" s="196" t="s">
        <v>165</v>
      </c>
      <c r="H1034" s="197">
        <v>12282.24</v>
      </c>
      <c r="I1034" s="198"/>
      <c r="J1034" s="199">
        <f>ROUND(I1034*H1034,2)</f>
        <v>0</v>
      </c>
      <c r="K1034" s="200"/>
      <c r="L1034" s="40"/>
      <c r="M1034" s="201" t="s">
        <v>1</v>
      </c>
      <c r="N1034" s="202" t="s">
        <v>41</v>
      </c>
      <c r="O1034" s="72"/>
      <c r="P1034" s="203">
        <f>O1034*H1034</f>
        <v>0</v>
      </c>
      <c r="Q1034" s="203">
        <v>0</v>
      </c>
      <c r="R1034" s="203">
        <f>Q1034*H1034</f>
        <v>0</v>
      </c>
      <c r="S1034" s="203">
        <v>0</v>
      </c>
      <c r="T1034" s="204">
        <f>S1034*H1034</f>
        <v>0</v>
      </c>
      <c r="U1034" s="35"/>
      <c r="V1034" s="35"/>
      <c r="W1034" s="35"/>
      <c r="X1034" s="35"/>
      <c r="Y1034" s="35"/>
      <c r="Z1034" s="35"/>
      <c r="AA1034" s="35"/>
      <c r="AB1034" s="35"/>
      <c r="AC1034" s="35"/>
      <c r="AD1034" s="35"/>
      <c r="AE1034" s="35"/>
      <c r="AR1034" s="205" t="s">
        <v>166</v>
      </c>
      <c r="AT1034" s="205" t="s">
        <v>162</v>
      </c>
      <c r="AU1034" s="205" t="s">
        <v>86</v>
      </c>
      <c r="AY1034" s="18" t="s">
        <v>160</v>
      </c>
      <c r="BE1034" s="206">
        <f>IF(N1034="základní",J1034,0)</f>
        <v>0</v>
      </c>
      <c r="BF1034" s="206">
        <f>IF(N1034="snížená",J1034,0)</f>
        <v>0</v>
      </c>
      <c r="BG1034" s="206">
        <f>IF(N1034="zákl. přenesená",J1034,0)</f>
        <v>0</v>
      </c>
      <c r="BH1034" s="206">
        <f>IF(N1034="sníž. přenesená",J1034,0)</f>
        <v>0</v>
      </c>
      <c r="BI1034" s="206">
        <f>IF(N1034="nulová",J1034,0)</f>
        <v>0</v>
      </c>
      <c r="BJ1034" s="18" t="s">
        <v>84</v>
      </c>
      <c r="BK1034" s="206">
        <f>ROUND(I1034*H1034,2)</f>
        <v>0</v>
      </c>
      <c r="BL1034" s="18" t="s">
        <v>166</v>
      </c>
      <c r="BM1034" s="205" t="s">
        <v>1118</v>
      </c>
    </row>
    <row r="1035" spans="1:65" s="2" customFormat="1" ht="29.25">
      <c r="A1035" s="35"/>
      <c r="B1035" s="36"/>
      <c r="C1035" s="37"/>
      <c r="D1035" s="207" t="s">
        <v>167</v>
      </c>
      <c r="E1035" s="37"/>
      <c r="F1035" s="208" t="s">
        <v>1119</v>
      </c>
      <c r="G1035" s="37"/>
      <c r="H1035" s="37"/>
      <c r="I1035" s="209"/>
      <c r="J1035" s="37"/>
      <c r="K1035" s="37"/>
      <c r="L1035" s="40"/>
      <c r="M1035" s="210"/>
      <c r="N1035" s="211"/>
      <c r="O1035" s="72"/>
      <c r="P1035" s="72"/>
      <c r="Q1035" s="72"/>
      <c r="R1035" s="72"/>
      <c r="S1035" s="72"/>
      <c r="T1035" s="73"/>
      <c r="U1035" s="35"/>
      <c r="V1035" s="35"/>
      <c r="W1035" s="35"/>
      <c r="X1035" s="35"/>
      <c r="Y1035" s="35"/>
      <c r="Z1035" s="35"/>
      <c r="AA1035" s="35"/>
      <c r="AB1035" s="35"/>
      <c r="AC1035" s="35"/>
      <c r="AD1035" s="35"/>
      <c r="AE1035" s="35"/>
      <c r="AT1035" s="18" t="s">
        <v>167</v>
      </c>
      <c r="AU1035" s="18" t="s">
        <v>86</v>
      </c>
    </row>
    <row r="1036" spans="1:65" s="14" customFormat="1" ht="11.25">
      <c r="B1036" s="222"/>
      <c r="C1036" s="223"/>
      <c r="D1036" s="207" t="s">
        <v>169</v>
      </c>
      <c r="E1036" s="224" t="s">
        <v>1</v>
      </c>
      <c r="F1036" s="225" t="s">
        <v>1120</v>
      </c>
      <c r="G1036" s="223"/>
      <c r="H1036" s="226">
        <v>12282.24</v>
      </c>
      <c r="I1036" s="227"/>
      <c r="J1036" s="223"/>
      <c r="K1036" s="223"/>
      <c r="L1036" s="228"/>
      <c r="M1036" s="229"/>
      <c r="N1036" s="230"/>
      <c r="O1036" s="230"/>
      <c r="P1036" s="230"/>
      <c r="Q1036" s="230"/>
      <c r="R1036" s="230"/>
      <c r="S1036" s="230"/>
      <c r="T1036" s="231"/>
      <c r="AT1036" s="232" t="s">
        <v>169</v>
      </c>
      <c r="AU1036" s="232" t="s">
        <v>86</v>
      </c>
      <c r="AV1036" s="14" t="s">
        <v>86</v>
      </c>
      <c r="AW1036" s="14" t="s">
        <v>33</v>
      </c>
      <c r="AX1036" s="14" t="s">
        <v>76</v>
      </c>
      <c r="AY1036" s="232" t="s">
        <v>160</v>
      </c>
    </row>
    <row r="1037" spans="1:65" s="15" customFormat="1" ht="11.25">
      <c r="B1037" s="233"/>
      <c r="C1037" s="234"/>
      <c r="D1037" s="207" t="s">
        <v>169</v>
      </c>
      <c r="E1037" s="235" t="s">
        <v>1</v>
      </c>
      <c r="F1037" s="236" t="s">
        <v>172</v>
      </c>
      <c r="G1037" s="234"/>
      <c r="H1037" s="237">
        <v>12282.24</v>
      </c>
      <c r="I1037" s="238"/>
      <c r="J1037" s="234"/>
      <c r="K1037" s="234"/>
      <c r="L1037" s="239"/>
      <c r="M1037" s="240"/>
      <c r="N1037" s="241"/>
      <c r="O1037" s="241"/>
      <c r="P1037" s="241"/>
      <c r="Q1037" s="241"/>
      <c r="R1037" s="241"/>
      <c r="S1037" s="241"/>
      <c r="T1037" s="242"/>
      <c r="AT1037" s="243" t="s">
        <v>169</v>
      </c>
      <c r="AU1037" s="243" t="s">
        <v>86</v>
      </c>
      <c r="AV1037" s="15" t="s">
        <v>166</v>
      </c>
      <c r="AW1037" s="15" t="s">
        <v>33</v>
      </c>
      <c r="AX1037" s="15" t="s">
        <v>84</v>
      </c>
      <c r="AY1037" s="243" t="s">
        <v>160</v>
      </c>
    </row>
    <row r="1038" spans="1:65" s="2" customFormat="1" ht="37.9" customHeight="1">
      <c r="A1038" s="35"/>
      <c r="B1038" s="36"/>
      <c r="C1038" s="193" t="s">
        <v>1121</v>
      </c>
      <c r="D1038" s="193" t="s">
        <v>162</v>
      </c>
      <c r="E1038" s="194" t="s">
        <v>1122</v>
      </c>
      <c r="F1038" s="195" t="s">
        <v>1123</v>
      </c>
      <c r="G1038" s="196" t="s">
        <v>165</v>
      </c>
      <c r="H1038" s="197">
        <v>204.70400000000001</v>
      </c>
      <c r="I1038" s="198"/>
      <c r="J1038" s="199">
        <f>ROUND(I1038*H1038,2)</f>
        <v>0</v>
      </c>
      <c r="K1038" s="200"/>
      <c r="L1038" s="40"/>
      <c r="M1038" s="201" t="s">
        <v>1</v>
      </c>
      <c r="N1038" s="202" t="s">
        <v>41</v>
      </c>
      <c r="O1038" s="72"/>
      <c r="P1038" s="203">
        <f>O1038*H1038</f>
        <v>0</v>
      </c>
      <c r="Q1038" s="203">
        <v>0</v>
      </c>
      <c r="R1038" s="203">
        <f>Q1038*H1038</f>
        <v>0</v>
      </c>
      <c r="S1038" s="203">
        <v>0</v>
      </c>
      <c r="T1038" s="204">
        <f>S1038*H1038</f>
        <v>0</v>
      </c>
      <c r="U1038" s="35"/>
      <c r="V1038" s="35"/>
      <c r="W1038" s="35"/>
      <c r="X1038" s="35"/>
      <c r="Y1038" s="35"/>
      <c r="Z1038" s="35"/>
      <c r="AA1038" s="35"/>
      <c r="AB1038" s="35"/>
      <c r="AC1038" s="35"/>
      <c r="AD1038" s="35"/>
      <c r="AE1038" s="35"/>
      <c r="AR1038" s="205" t="s">
        <v>166</v>
      </c>
      <c r="AT1038" s="205" t="s">
        <v>162</v>
      </c>
      <c r="AU1038" s="205" t="s">
        <v>86</v>
      </c>
      <c r="AY1038" s="18" t="s">
        <v>160</v>
      </c>
      <c r="BE1038" s="206">
        <f>IF(N1038="základní",J1038,0)</f>
        <v>0</v>
      </c>
      <c r="BF1038" s="206">
        <f>IF(N1038="snížená",J1038,0)</f>
        <v>0</v>
      </c>
      <c r="BG1038" s="206">
        <f>IF(N1038="zákl. přenesená",J1038,0)</f>
        <v>0</v>
      </c>
      <c r="BH1038" s="206">
        <f>IF(N1038="sníž. přenesená",J1038,0)</f>
        <v>0</v>
      </c>
      <c r="BI1038" s="206">
        <f>IF(N1038="nulová",J1038,0)</f>
        <v>0</v>
      </c>
      <c r="BJ1038" s="18" t="s">
        <v>84</v>
      </c>
      <c r="BK1038" s="206">
        <f>ROUND(I1038*H1038,2)</f>
        <v>0</v>
      </c>
      <c r="BL1038" s="18" t="s">
        <v>166</v>
      </c>
      <c r="BM1038" s="205" t="s">
        <v>1124</v>
      </c>
    </row>
    <row r="1039" spans="1:65" s="2" customFormat="1" ht="29.25">
      <c r="A1039" s="35"/>
      <c r="B1039" s="36"/>
      <c r="C1039" s="37"/>
      <c r="D1039" s="207" t="s">
        <v>167</v>
      </c>
      <c r="E1039" s="37"/>
      <c r="F1039" s="208" t="s">
        <v>1125</v>
      </c>
      <c r="G1039" s="37"/>
      <c r="H1039" s="37"/>
      <c r="I1039" s="209"/>
      <c r="J1039" s="37"/>
      <c r="K1039" s="37"/>
      <c r="L1039" s="40"/>
      <c r="M1039" s="210"/>
      <c r="N1039" s="211"/>
      <c r="O1039" s="72"/>
      <c r="P1039" s="72"/>
      <c r="Q1039" s="72"/>
      <c r="R1039" s="72"/>
      <c r="S1039" s="72"/>
      <c r="T1039" s="73"/>
      <c r="U1039" s="35"/>
      <c r="V1039" s="35"/>
      <c r="W1039" s="35"/>
      <c r="X1039" s="35"/>
      <c r="Y1039" s="35"/>
      <c r="Z1039" s="35"/>
      <c r="AA1039" s="35"/>
      <c r="AB1039" s="35"/>
      <c r="AC1039" s="35"/>
      <c r="AD1039" s="35"/>
      <c r="AE1039" s="35"/>
      <c r="AT1039" s="18" t="s">
        <v>167</v>
      </c>
      <c r="AU1039" s="18" t="s">
        <v>86</v>
      </c>
    </row>
    <row r="1040" spans="1:65" s="13" customFormat="1" ht="11.25">
      <c r="B1040" s="212"/>
      <c r="C1040" s="213"/>
      <c r="D1040" s="207" t="s">
        <v>169</v>
      </c>
      <c r="E1040" s="214" t="s">
        <v>1</v>
      </c>
      <c r="F1040" s="215" t="s">
        <v>1109</v>
      </c>
      <c r="G1040" s="213"/>
      <c r="H1040" s="214" t="s">
        <v>1</v>
      </c>
      <c r="I1040" s="216"/>
      <c r="J1040" s="213"/>
      <c r="K1040" s="213"/>
      <c r="L1040" s="217"/>
      <c r="M1040" s="218"/>
      <c r="N1040" s="219"/>
      <c r="O1040" s="219"/>
      <c r="P1040" s="219"/>
      <c r="Q1040" s="219"/>
      <c r="R1040" s="219"/>
      <c r="S1040" s="219"/>
      <c r="T1040" s="220"/>
      <c r="AT1040" s="221" t="s">
        <v>169</v>
      </c>
      <c r="AU1040" s="221" t="s">
        <v>86</v>
      </c>
      <c r="AV1040" s="13" t="s">
        <v>84</v>
      </c>
      <c r="AW1040" s="13" t="s">
        <v>33</v>
      </c>
      <c r="AX1040" s="13" t="s">
        <v>76</v>
      </c>
      <c r="AY1040" s="221" t="s">
        <v>160</v>
      </c>
    </row>
    <row r="1041" spans="1:65" s="14" customFormat="1" ht="11.25">
      <c r="B1041" s="222"/>
      <c r="C1041" s="223"/>
      <c r="D1041" s="207" t="s">
        <v>169</v>
      </c>
      <c r="E1041" s="224" t="s">
        <v>1</v>
      </c>
      <c r="F1041" s="225" t="s">
        <v>1110</v>
      </c>
      <c r="G1041" s="223"/>
      <c r="H1041" s="226">
        <v>74.649000000000001</v>
      </c>
      <c r="I1041" s="227"/>
      <c r="J1041" s="223"/>
      <c r="K1041" s="223"/>
      <c r="L1041" s="228"/>
      <c r="M1041" s="229"/>
      <c r="N1041" s="230"/>
      <c r="O1041" s="230"/>
      <c r="P1041" s="230"/>
      <c r="Q1041" s="230"/>
      <c r="R1041" s="230"/>
      <c r="S1041" s="230"/>
      <c r="T1041" s="231"/>
      <c r="AT1041" s="232" t="s">
        <v>169</v>
      </c>
      <c r="AU1041" s="232" t="s">
        <v>86</v>
      </c>
      <c r="AV1041" s="14" t="s">
        <v>86</v>
      </c>
      <c r="AW1041" s="14" t="s">
        <v>33</v>
      </c>
      <c r="AX1041" s="14" t="s">
        <v>76</v>
      </c>
      <c r="AY1041" s="232" t="s">
        <v>160</v>
      </c>
    </row>
    <row r="1042" spans="1:65" s="13" customFormat="1" ht="11.25">
      <c r="B1042" s="212"/>
      <c r="C1042" s="213"/>
      <c r="D1042" s="207" t="s">
        <v>169</v>
      </c>
      <c r="E1042" s="214" t="s">
        <v>1</v>
      </c>
      <c r="F1042" s="215" t="s">
        <v>1111</v>
      </c>
      <c r="G1042" s="213"/>
      <c r="H1042" s="214" t="s">
        <v>1</v>
      </c>
      <c r="I1042" s="216"/>
      <c r="J1042" s="213"/>
      <c r="K1042" s="213"/>
      <c r="L1042" s="217"/>
      <c r="M1042" s="218"/>
      <c r="N1042" s="219"/>
      <c r="O1042" s="219"/>
      <c r="P1042" s="219"/>
      <c r="Q1042" s="219"/>
      <c r="R1042" s="219"/>
      <c r="S1042" s="219"/>
      <c r="T1042" s="220"/>
      <c r="AT1042" s="221" t="s">
        <v>169</v>
      </c>
      <c r="AU1042" s="221" t="s">
        <v>86</v>
      </c>
      <c r="AV1042" s="13" t="s">
        <v>84</v>
      </c>
      <c r="AW1042" s="13" t="s">
        <v>33</v>
      </c>
      <c r="AX1042" s="13" t="s">
        <v>76</v>
      </c>
      <c r="AY1042" s="221" t="s">
        <v>160</v>
      </c>
    </row>
    <row r="1043" spans="1:65" s="14" customFormat="1" ht="11.25">
      <c r="B1043" s="222"/>
      <c r="C1043" s="223"/>
      <c r="D1043" s="207" t="s">
        <v>169</v>
      </c>
      <c r="E1043" s="224" t="s">
        <v>1</v>
      </c>
      <c r="F1043" s="225" t="s">
        <v>1112</v>
      </c>
      <c r="G1043" s="223"/>
      <c r="H1043" s="226">
        <v>74.358000000000004</v>
      </c>
      <c r="I1043" s="227"/>
      <c r="J1043" s="223"/>
      <c r="K1043" s="223"/>
      <c r="L1043" s="228"/>
      <c r="M1043" s="229"/>
      <c r="N1043" s="230"/>
      <c r="O1043" s="230"/>
      <c r="P1043" s="230"/>
      <c r="Q1043" s="230"/>
      <c r="R1043" s="230"/>
      <c r="S1043" s="230"/>
      <c r="T1043" s="231"/>
      <c r="AT1043" s="232" t="s">
        <v>169</v>
      </c>
      <c r="AU1043" s="232" t="s">
        <v>86</v>
      </c>
      <c r="AV1043" s="14" t="s">
        <v>86</v>
      </c>
      <c r="AW1043" s="14" t="s">
        <v>33</v>
      </c>
      <c r="AX1043" s="14" t="s">
        <v>76</v>
      </c>
      <c r="AY1043" s="232" t="s">
        <v>160</v>
      </c>
    </row>
    <row r="1044" spans="1:65" s="14" customFormat="1" ht="11.25">
      <c r="B1044" s="222"/>
      <c r="C1044" s="223"/>
      <c r="D1044" s="207" t="s">
        <v>169</v>
      </c>
      <c r="E1044" s="224" t="s">
        <v>1</v>
      </c>
      <c r="F1044" s="225" t="s">
        <v>1113</v>
      </c>
      <c r="G1044" s="223"/>
      <c r="H1044" s="226">
        <v>29.994</v>
      </c>
      <c r="I1044" s="227"/>
      <c r="J1044" s="223"/>
      <c r="K1044" s="223"/>
      <c r="L1044" s="228"/>
      <c r="M1044" s="229"/>
      <c r="N1044" s="230"/>
      <c r="O1044" s="230"/>
      <c r="P1044" s="230"/>
      <c r="Q1044" s="230"/>
      <c r="R1044" s="230"/>
      <c r="S1044" s="230"/>
      <c r="T1044" s="231"/>
      <c r="AT1044" s="232" t="s">
        <v>169</v>
      </c>
      <c r="AU1044" s="232" t="s">
        <v>86</v>
      </c>
      <c r="AV1044" s="14" t="s">
        <v>86</v>
      </c>
      <c r="AW1044" s="14" t="s">
        <v>33</v>
      </c>
      <c r="AX1044" s="14" t="s">
        <v>76</v>
      </c>
      <c r="AY1044" s="232" t="s">
        <v>160</v>
      </c>
    </row>
    <row r="1045" spans="1:65" s="13" customFormat="1" ht="11.25">
      <c r="B1045" s="212"/>
      <c r="C1045" s="213"/>
      <c r="D1045" s="207" t="s">
        <v>169</v>
      </c>
      <c r="E1045" s="214" t="s">
        <v>1</v>
      </c>
      <c r="F1045" s="215" t="s">
        <v>1114</v>
      </c>
      <c r="G1045" s="213"/>
      <c r="H1045" s="214" t="s">
        <v>1</v>
      </c>
      <c r="I1045" s="216"/>
      <c r="J1045" s="213"/>
      <c r="K1045" s="213"/>
      <c r="L1045" s="217"/>
      <c r="M1045" s="218"/>
      <c r="N1045" s="219"/>
      <c r="O1045" s="219"/>
      <c r="P1045" s="219"/>
      <c r="Q1045" s="219"/>
      <c r="R1045" s="219"/>
      <c r="S1045" s="219"/>
      <c r="T1045" s="220"/>
      <c r="AT1045" s="221" t="s">
        <v>169</v>
      </c>
      <c r="AU1045" s="221" t="s">
        <v>86</v>
      </c>
      <c r="AV1045" s="13" t="s">
        <v>84</v>
      </c>
      <c r="AW1045" s="13" t="s">
        <v>33</v>
      </c>
      <c r="AX1045" s="13" t="s">
        <v>76</v>
      </c>
      <c r="AY1045" s="221" t="s">
        <v>160</v>
      </c>
    </row>
    <row r="1046" spans="1:65" s="14" customFormat="1" ht="11.25">
      <c r="B1046" s="222"/>
      <c r="C1046" s="223"/>
      <c r="D1046" s="207" t="s">
        <v>169</v>
      </c>
      <c r="E1046" s="224" t="s">
        <v>1</v>
      </c>
      <c r="F1046" s="225" t="s">
        <v>1115</v>
      </c>
      <c r="G1046" s="223"/>
      <c r="H1046" s="226">
        <v>25.702999999999999</v>
      </c>
      <c r="I1046" s="227"/>
      <c r="J1046" s="223"/>
      <c r="K1046" s="223"/>
      <c r="L1046" s="228"/>
      <c r="M1046" s="229"/>
      <c r="N1046" s="230"/>
      <c r="O1046" s="230"/>
      <c r="P1046" s="230"/>
      <c r="Q1046" s="230"/>
      <c r="R1046" s="230"/>
      <c r="S1046" s="230"/>
      <c r="T1046" s="231"/>
      <c r="AT1046" s="232" t="s">
        <v>169</v>
      </c>
      <c r="AU1046" s="232" t="s">
        <v>86</v>
      </c>
      <c r="AV1046" s="14" t="s">
        <v>86</v>
      </c>
      <c r="AW1046" s="14" t="s">
        <v>33</v>
      </c>
      <c r="AX1046" s="14" t="s">
        <v>76</v>
      </c>
      <c r="AY1046" s="232" t="s">
        <v>160</v>
      </c>
    </row>
    <row r="1047" spans="1:65" s="15" customFormat="1" ht="11.25">
      <c r="B1047" s="233"/>
      <c r="C1047" s="234"/>
      <c r="D1047" s="207" t="s">
        <v>169</v>
      </c>
      <c r="E1047" s="235" t="s">
        <v>1</v>
      </c>
      <c r="F1047" s="236" t="s">
        <v>172</v>
      </c>
      <c r="G1047" s="234"/>
      <c r="H1047" s="237">
        <v>204.70400000000001</v>
      </c>
      <c r="I1047" s="238"/>
      <c r="J1047" s="234"/>
      <c r="K1047" s="234"/>
      <c r="L1047" s="239"/>
      <c r="M1047" s="240"/>
      <c r="N1047" s="241"/>
      <c r="O1047" s="241"/>
      <c r="P1047" s="241"/>
      <c r="Q1047" s="241"/>
      <c r="R1047" s="241"/>
      <c r="S1047" s="241"/>
      <c r="T1047" s="242"/>
      <c r="AT1047" s="243" t="s">
        <v>169</v>
      </c>
      <c r="AU1047" s="243" t="s">
        <v>86</v>
      </c>
      <c r="AV1047" s="15" t="s">
        <v>166</v>
      </c>
      <c r="AW1047" s="15" t="s">
        <v>33</v>
      </c>
      <c r="AX1047" s="15" t="s">
        <v>84</v>
      </c>
      <c r="AY1047" s="243" t="s">
        <v>160</v>
      </c>
    </row>
    <row r="1048" spans="1:65" s="2" customFormat="1" ht="24.2" customHeight="1">
      <c r="A1048" s="35"/>
      <c r="B1048" s="36"/>
      <c r="C1048" s="193" t="s">
        <v>664</v>
      </c>
      <c r="D1048" s="193" t="s">
        <v>162</v>
      </c>
      <c r="E1048" s="194" t="s">
        <v>1126</v>
      </c>
      <c r="F1048" s="195" t="s">
        <v>1127</v>
      </c>
      <c r="G1048" s="196" t="s">
        <v>165</v>
      </c>
      <c r="H1048" s="197">
        <v>300.58300000000003</v>
      </c>
      <c r="I1048" s="198"/>
      <c r="J1048" s="199">
        <f>ROUND(I1048*H1048,2)</f>
        <v>0</v>
      </c>
      <c r="K1048" s="200"/>
      <c r="L1048" s="40"/>
      <c r="M1048" s="201" t="s">
        <v>1</v>
      </c>
      <c r="N1048" s="202" t="s">
        <v>41</v>
      </c>
      <c r="O1048" s="72"/>
      <c r="P1048" s="203">
        <f>O1048*H1048</f>
        <v>0</v>
      </c>
      <c r="Q1048" s="203">
        <v>0</v>
      </c>
      <c r="R1048" s="203">
        <f>Q1048*H1048</f>
        <v>0</v>
      </c>
      <c r="S1048" s="203">
        <v>0</v>
      </c>
      <c r="T1048" s="204">
        <f>S1048*H1048</f>
        <v>0</v>
      </c>
      <c r="U1048" s="35"/>
      <c r="V1048" s="35"/>
      <c r="W1048" s="35"/>
      <c r="X1048" s="35"/>
      <c r="Y1048" s="35"/>
      <c r="Z1048" s="35"/>
      <c r="AA1048" s="35"/>
      <c r="AB1048" s="35"/>
      <c r="AC1048" s="35"/>
      <c r="AD1048" s="35"/>
      <c r="AE1048" s="35"/>
      <c r="AR1048" s="205" t="s">
        <v>166</v>
      </c>
      <c r="AT1048" s="205" t="s">
        <v>162</v>
      </c>
      <c r="AU1048" s="205" t="s">
        <v>86</v>
      </c>
      <c r="AY1048" s="18" t="s">
        <v>160</v>
      </c>
      <c r="BE1048" s="206">
        <f>IF(N1048="základní",J1048,0)</f>
        <v>0</v>
      </c>
      <c r="BF1048" s="206">
        <f>IF(N1048="snížená",J1048,0)</f>
        <v>0</v>
      </c>
      <c r="BG1048" s="206">
        <f>IF(N1048="zákl. přenesená",J1048,0)</f>
        <v>0</v>
      </c>
      <c r="BH1048" s="206">
        <f>IF(N1048="sníž. přenesená",J1048,0)</f>
        <v>0</v>
      </c>
      <c r="BI1048" s="206">
        <f>IF(N1048="nulová",J1048,0)</f>
        <v>0</v>
      </c>
      <c r="BJ1048" s="18" t="s">
        <v>84</v>
      </c>
      <c r="BK1048" s="206">
        <f>ROUND(I1048*H1048,2)</f>
        <v>0</v>
      </c>
      <c r="BL1048" s="18" t="s">
        <v>166</v>
      </c>
      <c r="BM1048" s="205" t="s">
        <v>1128</v>
      </c>
    </row>
    <row r="1049" spans="1:65" s="2" customFormat="1" ht="19.5">
      <c r="A1049" s="35"/>
      <c r="B1049" s="36"/>
      <c r="C1049" s="37"/>
      <c r="D1049" s="207" t="s">
        <v>167</v>
      </c>
      <c r="E1049" s="37"/>
      <c r="F1049" s="208" t="s">
        <v>1129</v>
      </c>
      <c r="G1049" s="37"/>
      <c r="H1049" s="37"/>
      <c r="I1049" s="209"/>
      <c r="J1049" s="37"/>
      <c r="K1049" s="37"/>
      <c r="L1049" s="40"/>
      <c r="M1049" s="210"/>
      <c r="N1049" s="211"/>
      <c r="O1049" s="72"/>
      <c r="P1049" s="72"/>
      <c r="Q1049" s="72"/>
      <c r="R1049" s="72"/>
      <c r="S1049" s="72"/>
      <c r="T1049" s="73"/>
      <c r="U1049" s="35"/>
      <c r="V1049" s="35"/>
      <c r="W1049" s="35"/>
      <c r="X1049" s="35"/>
      <c r="Y1049" s="35"/>
      <c r="Z1049" s="35"/>
      <c r="AA1049" s="35"/>
      <c r="AB1049" s="35"/>
      <c r="AC1049" s="35"/>
      <c r="AD1049" s="35"/>
      <c r="AE1049" s="35"/>
      <c r="AT1049" s="18" t="s">
        <v>167</v>
      </c>
      <c r="AU1049" s="18" t="s">
        <v>86</v>
      </c>
    </row>
    <row r="1050" spans="1:65" s="13" customFormat="1" ht="11.25">
      <c r="B1050" s="212"/>
      <c r="C1050" s="213"/>
      <c r="D1050" s="207" t="s">
        <v>169</v>
      </c>
      <c r="E1050" s="214" t="s">
        <v>1</v>
      </c>
      <c r="F1050" s="215" t="s">
        <v>1130</v>
      </c>
      <c r="G1050" s="213"/>
      <c r="H1050" s="214" t="s">
        <v>1</v>
      </c>
      <c r="I1050" s="216"/>
      <c r="J1050" s="213"/>
      <c r="K1050" s="213"/>
      <c r="L1050" s="217"/>
      <c r="M1050" s="218"/>
      <c r="N1050" s="219"/>
      <c r="O1050" s="219"/>
      <c r="P1050" s="219"/>
      <c r="Q1050" s="219"/>
      <c r="R1050" s="219"/>
      <c r="S1050" s="219"/>
      <c r="T1050" s="220"/>
      <c r="AT1050" s="221" t="s">
        <v>169</v>
      </c>
      <c r="AU1050" s="221" t="s">
        <v>86</v>
      </c>
      <c r="AV1050" s="13" t="s">
        <v>84</v>
      </c>
      <c r="AW1050" s="13" t="s">
        <v>33</v>
      </c>
      <c r="AX1050" s="13" t="s">
        <v>76</v>
      </c>
      <c r="AY1050" s="221" t="s">
        <v>160</v>
      </c>
    </row>
    <row r="1051" spans="1:65" s="14" customFormat="1" ht="11.25">
      <c r="B1051" s="222"/>
      <c r="C1051" s="223"/>
      <c r="D1051" s="207" t="s">
        <v>169</v>
      </c>
      <c r="E1051" s="224" t="s">
        <v>1</v>
      </c>
      <c r="F1051" s="225" t="s">
        <v>1131</v>
      </c>
      <c r="G1051" s="223"/>
      <c r="H1051" s="226">
        <v>152.16</v>
      </c>
      <c r="I1051" s="227"/>
      <c r="J1051" s="223"/>
      <c r="K1051" s="223"/>
      <c r="L1051" s="228"/>
      <c r="M1051" s="229"/>
      <c r="N1051" s="230"/>
      <c r="O1051" s="230"/>
      <c r="P1051" s="230"/>
      <c r="Q1051" s="230"/>
      <c r="R1051" s="230"/>
      <c r="S1051" s="230"/>
      <c r="T1051" s="231"/>
      <c r="AT1051" s="232" t="s">
        <v>169</v>
      </c>
      <c r="AU1051" s="232" t="s">
        <v>86</v>
      </c>
      <c r="AV1051" s="14" t="s">
        <v>86</v>
      </c>
      <c r="AW1051" s="14" t="s">
        <v>33</v>
      </c>
      <c r="AX1051" s="14" t="s">
        <v>76</v>
      </c>
      <c r="AY1051" s="232" t="s">
        <v>160</v>
      </c>
    </row>
    <row r="1052" spans="1:65" s="13" customFormat="1" ht="11.25">
      <c r="B1052" s="212"/>
      <c r="C1052" s="213"/>
      <c r="D1052" s="207" t="s">
        <v>169</v>
      </c>
      <c r="E1052" s="214" t="s">
        <v>1</v>
      </c>
      <c r="F1052" s="215" t="s">
        <v>201</v>
      </c>
      <c r="G1052" s="213"/>
      <c r="H1052" s="214" t="s">
        <v>1</v>
      </c>
      <c r="I1052" s="216"/>
      <c r="J1052" s="213"/>
      <c r="K1052" s="213"/>
      <c r="L1052" s="217"/>
      <c r="M1052" s="218"/>
      <c r="N1052" s="219"/>
      <c r="O1052" s="219"/>
      <c r="P1052" s="219"/>
      <c r="Q1052" s="219"/>
      <c r="R1052" s="219"/>
      <c r="S1052" s="219"/>
      <c r="T1052" s="220"/>
      <c r="AT1052" s="221" t="s">
        <v>169</v>
      </c>
      <c r="AU1052" s="221" t="s">
        <v>86</v>
      </c>
      <c r="AV1052" s="13" t="s">
        <v>84</v>
      </c>
      <c r="AW1052" s="13" t="s">
        <v>33</v>
      </c>
      <c r="AX1052" s="13" t="s">
        <v>76</v>
      </c>
      <c r="AY1052" s="221" t="s">
        <v>160</v>
      </c>
    </row>
    <row r="1053" spans="1:65" s="14" customFormat="1" ht="11.25">
      <c r="B1053" s="222"/>
      <c r="C1053" s="223"/>
      <c r="D1053" s="207" t="s">
        <v>169</v>
      </c>
      <c r="E1053" s="224" t="s">
        <v>1</v>
      </c>
      <c r="F1053" s="225" t="s">
        <v>1132</v>
      </c>
      <c r="G1053" s="223"/>
      <c r="H1053" s="226">
        <v>102.26300000000001</v>
      </c>
      <c r="I1053" s="227"/>
      <c r="J1053" s="223"/>
      <c r="K1053" s="223"/>
      <c r="L1053" s="228"/>
      <c r="M1053" s="229"/>
      <c r="N1053" s="230"/>
      <c r="O1053" s="230"/>
      <c r="P1053" s="230"/>
      <c r="Q1053" s="230"/>
      <c r="R1053" s="230"/>
      <c r="S1053" s="230"/>
      <c r="T1053" s="231"/>
      <c r="AT1053" s="232" t="s">
        <v>169</v>
      </c>
      <c r="AU1053" s="232" t="s">
        <v>86</v>
      </c>
      <c r="AV1053" s="14" t="s">
        <v>86</v>
      </c>
      <c r="AW1053" s="14" t="s">
        <v>33</v>
      </c>
      <c r="AX1053" s="14" t="s">
        <v>76</v>
      </c>
      <c r="AY1053" s="232" t="s">
        <v>160</v>
      </c>
    </row>
    <row r="1054" spans="1:65" s="14" customFormat="1" ht="11.25">
      <c r="B1054" s="222"/>
      <c r="C1054" s="223"/>
      <c r="D1054" s="207" t="s">
        <v>169</v>
      </c>
      <c r="E1054" s="224" t="s">
        <v>1</v>
      </c>
      <c r="F1054" s="225" t="s">
        <v>1133</v>
      </c>
      <c r="G1054" s="223"/>
      <c r="H1054" s="226">
        <v>36.991999999999997</v>
      </c>
      <c r="I1054" s="227"/>
      <c r="J1054" s="223"/>
      <c r="K1054" s="223"/>
      <c r="L1054" s="228"/>
      <c r="M1054" s="229"/>
      <c r="N1054" s="230"/>
      <c r="O1054" s="230"/>
      <c r="P1054" s="230"/>
      <c r="Q1054" s="230"/>
      <c r="R1054" s="230"/>
      <c r="S1054" s="230"/>
      <c r="T1054" s="231"/>
      <c r="AT1054" s="232" t="s">
        <v>169</v>
      </c>
      <c r="AU1054" s="232" t="s">
        <v>86</v>
      </c>
      <c r="AV1054" s="14" t="s">
        <v>86</v>
      </c>
      <c r="AW1054" s="14" t="s">
        <v>33</v>
      </c>
      <c r="AX1054" s="14" t="s">
        <v>76</v>
      </c>
      <c r="AY1054" s="232" t="s">
        <v>160</v>
      </c>
    </row>
    <row r="1055" spans="1:65" s="13" customFormat="1" ht="11.25">
      <c r="B1055" s="212"/>
      <c r="C1055" s="213"/>
      <c r="D1055" s="207" t="s">
        <v>169</v>
      </c>
      <c r="E1055" s="214" t="s">
        <v>1</v>
      </c>
      <c r="F1055" s="215" t="s">
        <v>196</v>
      </c>
      <c r="G1055" s="213"/>
      <c r="H1055" s="214" t="s">
        <v>1</v>
      </c>
      <c r="I1055" s="216"/>
      <c r="J1055" s="213"/>
      <c r="K1055" s="213"/>
      <c r="L1055" s="217"/>
      <c r="M1055" s="218"/>
      <c r="N1055" s="219"/>
      <c r="O1055" s="219"/>
      <c r="P1055" s="219"/>
      <c r="Q1055" s="219"/>
      <c r="R1055" s="219"/>
      <c r="S1055" s="219"/>
      <c r="T1055" s="220"/>
      <c r="AT1055" s="221" t="s">
        <v>169</v>
      </c>
      <c r="AU1055" s="221" t="s">
        <v>86</v>
      </c>
      <c r="AV1055" s="13" t="s">
        <v>84</v>
      </c>
      <c r="AW1055" s="13" t="s">
        <v>33</v>
      </c>
      <c r="AX1055" s="13" t="s">
        <v>76</v>
      </c>
      <c r="AY1055" s="221" t="s">
        <v>160</v>
      </c>
    </row>
    <row r="1056" spans="1:65" s="14" customFormat="1" ht="11.25">
      <c r="B1056" s="222"/>
      <c r="C1056" s="223"/>
      <c r="D1056" s="207" t="s">
        <v>169</v>
      </c>
      <c r="E1056" s="224" t="s">
        <v>1</v>
      </c>
      <c r="F1056" s="225" t="s">
        <v>1134</v>
      </c>
      <c r="G1056" s="223"/>
      <c r="H1056" s="226">
        <v>9.1679999999999993</v>
      </c>
      <c r="I1056" s="227"/>
      <c r="J1056" s="223"/>
      <c r="K1056" s="223"/>
      <c r="L1056" s="228"/>
      <c r="M1056" s="229"/>
      <c r="N1056" s="230"/>
      <c r="O1056" s="230"/>
      <c r="P1056" s="230"/>
      <c r="Q1056" s="230"/>
      <c r="R1056" s="230"/>
      <c r="S1056" s="230"/>
      <c r="T1056" s="231"/>
      <c r="AT1056" s="232" t="s">
        <v>169</v>
      </c>
      <c r="AU1056" s="232" t="s">
        <v>86</v>
      </c>
      <c r="AV1056" s="14" t="s">
        <v>86</v>
      </c>
      <c r="AW1056" s="14" t="s">
        <v>33</v>
      </c>
      <c r="AX1056" s="14" t="s">
        <v>76</v>
      </c>
      <c r="AY1056" s="232" t="s">
        <v>160</v>
      </c>
    </row>
    <row r="1057" spans="1:65" s="15" customFormat="1" ht="11.25">
      <c r="B1057" s="233"/>
      <c r="C1057" s="234"/>
      <c r="D1057" s="207" t="s">
        <v>169</v>
      </c>
      <c r="E1057" s="235" t="s">
        <v>1</v>
      </c>
      <c r="F1057" s="236" t="s">
        <v>172</v>
      </c>
      <c r="G1057" s="234"/>
      <c r="H1057" s="237">
        <v>300.58300000000003</v>
      </c>
      <c r="I1057" s="238"/>
      <c r="J1057" s="234"/>
      <c r="K1057" s="234"/>
      <c r="L1057" s="239"/>
      <c r="M1057" s="240"/>
      <c r="N1057" s="241"/>
      <c r="O1057" s="241"/>
      <c r="P1057" s="241"/>
      <c r="Q1057" s="241"/>
      <c r="R1057" s="241"/>
      <c r="S1057" s="241"/>
      <c r="T1057" s="242"/>
      <c r="AT1057" s="243" t="s">
        <v>169</v>
      </c>
      <c r="AU1057" s="243" t="s">
        <v>86</v>
      </c>
      <c r="AV1057" s="15" t="s">
        <v>166</v>
      </c>
      <c r="AW1057" s="15" t="s">
        <v>33</v>
      </c>
      <c r="AX1057" s="15" t="s">
        <v>84</v>
      </c>
      <c r="AY1057" s="243" t="s">
        <v>160</v>
      </c>
    </row>
    <row r="1058" spans="1:65" s="2" customFormat="1" ht="16.5" customHeight="1">
      <c r="A1058" s="35"/>
      <c r="B1058" s="36"/>
      <c r="C1058" s="193" t="s">
        <v>1135</v>
      </c>
      <c r="D1058" s="193" t="s">
        <v>162</v>
      </c>
      <c r="E1058" s="194" t="s">
        <v>1136</v>
      </c>
      <c r="F1058" s="195" t="s">
        <v>1137</v>
      </c>
      <c r="G1058" s="196" t="s">
        <v>1138</v>
      </c>
      <c r="H1058" s="197">
        <v>10</v>
      </c>
      <c r="I1058" s="198"/>
      <c r="J1058" s="199">
        <f>ROUND(I1058*H1058,2)</f>
        <v>0</v>
      </c>
      <c r="K1058" s="200"/>
      <c r="L1058" s="40"/>
      <c r="M1058" s="201" t="s">
        <v>1</v>
      </c>
      <c r="N1058" s="202" t="s">
        <v>41</v>
      </c>
      <c r="O1058" s="72"/>
      <c r="P1058" s="203">
        <f>O1058*H1058</f>
        <v>0</v>
      </c>
      <c r="Q1058" s="203">
        <v>0</v>
      </c>
      <c r="R1058" s="203">
        <f>Q1058*H1058</f>
        <v>0</v>
      </c>
      <c r="S1058" s="203">
        <v>0</v>
      </c>
      <c r="T1058" s="204">
        <f>S1058*H1058</f>
        <v>0</v>
      </c>
      <c r="U1058" s="35"/>
      <c r="V1058" s="35"/>
      <c r="W1058" s="35"/>
      <c r="X1058" s="35"/>
      <c r="Y1058" s="35"/>
      <c r="Z1058" s="35"/>
      <c r="AA1058" s="35"/>
      <c r="AB1058" s="35"/>
      <c r="AC1058" s="35"/>
      <c r="AD1058" s="35"/>
      <c r="AE1058" s="35"/>
      <c r="AR1058" s="205" t="s">
        <v>166</v>
      </c>
      <c r="AT1058" s="205" t="s">
        <v>162</v>
      </c>
      <c r="AU1058" s="205" t="s">
        <v>86</v>
      </c>
      <c r="AY1058" s="18" t="s">
        <v>160</v>
      </c>
      <c r="BE1058" s="206">
        <f>IF(N1058="základní",J1058,0)</f>
        <v>0</v>
      </c>
      <c r="BF1058" s="206">
        <f>IF(N1058="snížená",J1058,0)</f>
        <v>0</v>
      </c>
      <c r="BG1058" s="206">
        <f>IF(N1058="zákl. přenesená",J1058,0)</f>
        <v>0</v>
      </c>
      <c r="BH1058" s="206">
        <f>IF(N1058="sníž. přenesená",J1058,0)</f>
        <v>0</v>
      </c>
      <c r="BI1058" s="206">
        <f>IF(N1058="nulová",J1058,0)</f>
        <v>0</v>
      </c>
      <c r="BJ1058" s="18" t="s">
        <v>84</v>
      </c>
      <c r="BK1058" s="206">
        <f>ROUND(I1058*H1058,2)</f>
        <v>0</v>
      </c>
      <c r="BL1058" s="18" t="s">
        <v>166</v>
      </c>
      <c r="BM1058" s="205" t="s">
        <v>1139</v>
      </c>
    </row>
    <row r="1059" spans="1:65" s="2" customFormat="1" ht="11.25">
      <c r="A1059" s="35"/>
      <c r="B1059" s="36"/>
      <c r="C1059" s="37"/>
      <c r="D1059" s="207" t="s">
        <v>167</v>
      </c>
      <c r="E1059" s="37"/>
      <c r="F1059" s="208" t="s">
        <v>1140</v>
      </c>
      <c r="G1059" s="37"/>
      <c r="H1059" s="37"/>
      <c r="I1059" s="209"/>
      <c r="J1059" s="37"/>
      <c r="K1059" s="37"/>
      <c r="L1059" s="40"/>
      <c r="M1059" s="210"/>
      <c r="N1059" s="211"/>
      <c r="O1059" s="72"/>
      <c r="P1059" s="72"/>
      <c r="Q1059" s="72"/>
      <c r="R1059" s="72"/>
      <c r="S1059" s="72"/>
      <c r="T1059" s="73"/>
      <c r="U1059" s="35"/>
      <c r="V1059" s="35"/>
      <c r="W1059" s="35"/>
      <c r="X1059" s="35"/>
      <c r="Y1059" s="35"/>
      <c r="Z1059" s="35"/>
      <c r="AA1059" s="35"/>
      <c r="AB1059" s="35"/>
      <c r="AC1059" s="35"/>
      <c r="AD1059" s="35"/>
      <c r="AE1059" s="35"/>
      <c r="AT1059" s="18" t="s">
        <v>167</v>
      </c>
      <c r="AU1059" s="18" t="s">
        <v>86</v>
      </c>
    </row>
    <row r="1060" spans="1:65" s="2" customFormat="1" ht="24.2" customHeight="1">
      <c r="A1060" s="35"/>
      <c r="B1060" s="36"/>
      <c r="C1060" s="193" t="s">
        <v>670</v>
      </c>
      <c r="D1060" s="193" t="s">
        <v>162</v>
      </c>
      <c r="E1060" s="194" t="s">
        <v>1141</v>
      </c>
      <c r="F1060" s="195" t="s">
        <v>1142</v>
      </c>
      <c r="G1060" s="196" t="s">
        <v>165</v>
      </c>
      <c r="H1060" s="197">
        <v>26.024999999999999</v>
      </c>
      <c r="I1060" s="198"/>
      <c r="J1060" s="199">
        <f>ROUND(I1060*H1060,2)</f>
        <v>0</v>
      </c>
      <c r="K1060" s="200"/>
      <c r="L1060" s="40"/>
      <c r="M1060" s="201" t="s">
        <v>1</v>
      </c>
      <c r="N1060" s="202" t="s">
        <v>41</v>
      </c>
      <c r="O1060" s="72"/>
      <c r="P1060" s="203">
        <f>O1060*H1060</f>
        <v>0</v>
      </c>
      <c r="Q1060" s="203">
        <v>0</v>
      </c>
      <c r="R1060" s="203">
        <f>Q1060*H1060</f>
        <v>0</v>
      </c>
      <c r="S1060" s="203">
        <v>0</v>
      </c>
      <c r="T1060" s="204">
        <f>S1060*H1060</f>
        <v>0</v>
      </c>
      <c r="U1060" s="35"/>
      <c r="V1060" s="35"/>
      <c r="W1060" s="35"/>
      <c r="X1060" s="35"/>
      <c r="Y1060" s="35"/>
      <c r="Z1060" s="35"/>
      <c r="AA1060" s="35"/>
      <c r="AB1060" s="35"/>
      <c r="AC1060" s="35"/>
      <c r="AD1060" s="35"/>
      <c r="AE1060" s="35"/>
      <c r="AR1060" s="205" t="s">
        <v>166</v>
      </c>
      <c r="AT1060" s="205" t="s">
        <v>162</v>
      </c>
      <c r="AU1060" s="205" t="s">
        <v>86</v>
      </c>
      <c r="AY1060" s="18" t="s">
        <v>160</v>
      </c>
      <c r="BE1060" s="206">
        <f>IF(N1060="základní",J1060,0)</f>
        <v>0</v>
      </c>
      <c r="BF1060" s="206">
        <f>IF(N1060="snížená",J1060,0)</f>
        <v>0</v>
      </c>
      <c r="BG1060" s="206">
        <f>IF(N1060="zákl. přenesená",J1060,0)</f>
        <v>0</v>
      </c>
      <c r="BH1060" s="206">
        <f>IF(N1060="sníž. přenesená",J1060,0)</f>
        <v>0</v>
      </c>
      <c r="BI1060" s="206">
        <f>IF(N1060="nulová",J1060,0)</f>
        <v>0</v>
      </c>
      <c r="BJ1060" s="18" t="s">
        <v>84</v>
      </c>
      <c r="BK1060" s="206">
        <f>ROUND(I1060*H1060,2)</f>
        <v>0</v>
      </c>
      <c r="BL1060" s="18" t="s">
        <v>166</v>
      </c>
      <c r="BM1060" s="205" t="s">
        <v>1143</v>
      </c>
    </row>
    <row r="1061" spans="1:65" s="2" customFormat="1" ht="19.5">
      <c r="A1061" s="35"/>
      <c r="B1061" s="36"/>
      <c r="C1061" s="37"/>
      <c r="D1061" s="207" t="s">
        <v>167</v>
      </c>
      <c r="E1061" s="37"/>
      <c r="F1061" s="208" t="s">
        <v>1144</v>
      </c>
      <c r="G1061" s="37"/>
      <c r="H1061" s="37"/>
      <c r="I1061" s="209"/>
      <c r="J1061" s="37"/>
      <c r="K1061" s="37"/>
      <c r="L1061" s="40"/>
      <c r="M1061" s="210"/>
      <c r="N1061" s="211"/>
      <c r="O1061" s="72"/>
      <c r="P1061" s="72"/>
      <c r="Q1061" s="72"/>
      <c r="R1061" s="72"/>
      <c r="S1061" s="72"/>
      <c r="T1061" s="73"/>
      <c r="U1061" s="35"/>
      <c r="V1061" s="35"/>
      <c r="W1061" s="35"/>
      <c r="X1061" s="35"/>
      <c r="Y1061" s="35"/>
      <c r="Z1061" s="35"/>
      <c r="AA1061" s="35"/>
      <c r="AB1061" s="35"/>
      <c r="AC1061" s="35"/>
      <c r="AD1061" s="35"/>
      <c r="AE1061" s="35"/>
      <c r="AT1061" s="18" t="s">
        <v>167</v>
      </c>
      <c r="AU1061" s="18" t="s">
        <v>86</v>
      </c>
    </row>
    <row r="1062" spans="1:65" s="13" customFormat="1" ht="11.25">
      <c r="B1062" s="212"/>
      <c r="C1062" s="213"/>
      <c r="D1062" s="207" t="s">
        <v>169</v>
      </c>
      <c r="E1062" s="214" t="s">
        <v>1</v>
      </c>
      <c r="F1062" s="215" t="s">
        <v>657</v>
      </c>
      <c r="G1062" s="213"/>
      <c r="H1062" s="214" t="s">
        <v>1</v>
      </c>
      <c r="I1062" s="216"/>
      <c r="J1062" s="213"/>
      <c r="K1062" s="213"/>
      <c r="L1062" s="217"/>
      <c r="M1062" s="218"/>
      <c r="N1062" s="219"/>
      <c r="O1062" s="219"/>
      <c r="P1062" s="219"/>
      <c r="Q1062" s="219"/>
      <c r="R1062" s="219"/>
      <c r="S1062" s="219"/>
      <c r="T1062" s="220"/>
      <c r="AT1062" s="221" t="s">
        <v>169</v>
      </c>
      <c r="AU1062" s="221" t="s">
        <v>86</v>
      </c>
      <c r="AV1062" s="13" t="s">
        <v>84</v>
      </c>
      <c r="AW1062" s="13" t="s">
        <v>33</v>
      </c>
      <c r="AX1062" s="13" t="s">
        <v>76</v>
      </c>
      <c r="AY1062" s="221" t="s">
        <v>160</v>
      </c>
    </row>
    <row r="1063" spans="1:65" s="14" customFormat="1" ht="11.25">
      <c r="B1063" s="222"/>
      <c r="C1063" s="223"/>
      <c r="D1063" s="207" t="s">
        <v>169</v>
      </c>
      <c r="E1063" s="224" t="s">
        <v>1</v>
      </c>
      <c r="F1063" s="225" t="s">
        <v>1145</v>
      </c>
      <c r="G1063" s="223"/>
      <c r="H1063" s="226">
        <v>10.634</v>
      </c>
      <c r="I1063" s="227"/>
      <c r="J1063" s="223"/>
      <c r="K1063" s="223"/>
      <c r="L1063" s="228"/>
      <c r="M1063" s="229"/>
      <c r="N1063" s="230"/>
      <c r="O1063" s="230"/>
      <c r="P1063" s="230"/>
      <c r="Q1063" s="230"/>
      <c r="R1063" s="230"/>
      <c r="S1063" s="230"/>
      <c r="T1063" s="231"/>
      <c r="AT1063" s="232" t="s">
        <v>169</v>
      </c>
      <c r="AU1063" s="232" t="s">
        <v>86</v>
      </c>
      <c r="AV1063" s="14" t="s">
        <v>86</v>
      </c>
      <c r="AW1063" s="14" t="s">
        <v>33</v>
      </c>
      <c r="AX1063" s="14" t="s">
        <v>76</v>
      </c>
      <c r="AY1063" s="232" t="s">
        <v>160</v>
      </c>
    </row>
    <row r="1064" spans="1:65" s="14" customFormat="1" ht="11.25">
      <c r="B1064" s="222"/>
      <c r="C1064" s="223"/>
      <c r="D1064" s="207" t="s">
        <v>169</v>
      </c>
      <c r="E1064" s="224" t="s">
        <v>1</v>
      </c>
      <c r="F1064" s="225" t="s">
        <v>1146</v>
      </c>
      <c r="G1064" s="223"/>
      <c r="H1064" s="226">
        <v>6.2309999999999999</v>
      </c>
      <c r="I1064" s="227"/>
      <c r="J1064" s="223"/>
      <c r="K1064" s="223"/>
      <c r="L1064" s="228"/>
      <c r="M1064" s="229"/>
      <c r="N1064" s="230"/>
      <c r="O1064" s="230"/>
      <c r="P1064" s="230"/>
      <c r="Q1064" s="230"/>
      <c r="R1064" s="230"/>
      <c r="S1064" s="230"/>
      <c r="T1064" s="231"/>
      <c r="AT1064" s="232" t="s">
        <v>169</v>
      </c>
      <c r="AU1064" s="232" t="s">
        <v>86</v>
      </c>
      <c r="AV1064" s="14" t="s">
        <v>86</v>
      </c>
      <c r="AW1064" s="14" t="s">
        <v>33</v>
      </c>
      <c r="AX1064" s="14" t="s">
        <v>76</v>
      </c>
      <c r="AY1064" s="232" t="s">
        <v>160</v>
      </c>
    </row>
    <row r="1065" spans="1:65" s="14" customFormat="1" ht="11.25">
      <c r="B1065" s="222"/>
      <c r="C1065" s="223"/>
      <c r="D1065" s="207" t="s">
        <v>169</v>
      </c>
      <c r="E1065" s="224" t="s">
        <v>1</v>
      </c>
      <c r="F1065" s="225" t="s">
        <v>1147</v>
      </c>
      <c r="G1065" s="223"/>
      <c r="H1065" s="226">
        <v>9.16</v>
      </c>
      <c r="I1065" s="227"/>
      <c r="J1065" s="223"/>
      <c r="K1065" s="223"/>
      <c r="L1065" s="228"/>
      <c r="M1065" s="229"/>
      <c r="N1065" s="230"/>
      <c r="O1065" s="230"/>
      <c r="P1065" s="230"/>
      <c r="Q1065" s="230"/>
      <c r="R1065" s="230"/>
      <c r="S1065" s="230"/>
      <c r="T1065" s="231"/>
      <c r="AT1065" s="232" t="s">
        <v>169</v>
      </c>
      <c r="AU1065" s="232" t="s">
        <v>86</v>
      </c>
      <c r="AV1065" s="14" t="s">
        <v>86</v>
      </c>
      <c r="AW1065" s="14" t="s">
        <v>33</v>
      </c>
      <c r="AX1065" s="14" t="s">
        <v>76</v>
      </c>
      <c r="AY1065" s="232" t="s">
        <v>160</v>
      </c>
    </row>
    <row r="1066" spans="1:65" s="15" customFormat="1" ht="11.25">
      <c r="B1066" s="233"/>
      <c r="C1066" s="234"/>
      <c r="D1066" s="207" t="s">
        <v>169</v>
      </c>
      <c r="E1066" s="235" t="s">
        <v>1</v>
      </c>
      <c r="F1066" s="236" t="s">
        <v>172</v>
      </c>
      <c r="G1066" s="234"/>
      <c r="H1066" s="237">
        <v>26.024999999999999</v>
      </c>
      <c r="I1066" s="238"/>
      <c r="J1066" s="234"/>
      <c r="K1066" s="234"/>
      <c r="L1066" s="239"/>
      <c r="M1066" s="240"/>
      <c r="N1066" s="241"/>
      <c r="O1066" s="241"/>
      <c r="P1066" s="241"/>
      <c r="Q1066" s="241"/>
      <c r="R1066" s="241"/>
      <c r="S1066" s="241"/>
      <c r="T1066" s="242"/>
      <c r="AT1066" s="243" t="s">
        <v>169</v>
      </c>
      <c r="AU1066" s="243" t="s">
        <v>86</v>
      </c>
      <c r="AV1066" s="15" t="s">
        <v>166</v>
      </c>
      <c r="AW1066" s="15" t="s">
        <v>33</v>
      </c>
      <c r="AX1066" s="15" t="s">
        <v>84</v>
      </c>
      <c r="AY1066" s="243" t="s">
        <v>160</v>
      </c>
    </row>
    <row r="1067" spans="1:65" s="2" customFormat="1" ht="33" customHeight="1">
      <c r="A1067" s="35"/>
      <c r="B1067" s="36"/>
      <c r="C1067" s="193" t="s">
        <v>1148</v>
      </c>
      <c r="D1067" s="193" t="s">
        <v>162</v>
      </c>
      <c r="E1067" s="194" t="s">
        <v>1149</v>
      </c>
      <c r="F1067" s="195" t="s">
        <v>1150</v>
      </c>
      <c r="G1067" s="196" t="s">
        <v>165</v>
      </c>
      <c r="H1067" s="197">
        <v>31.021999999999998</v>
      </c>
      <c r="I1067" s="198"/>
      <c r="J1067" s="199">
        <f>ROUND(I1067*H1067,2)</f>
        <v>0</v>
      </c>
      <c r="K1067" s="200"/>
      <c r="L1067" s="40"/>
      <c r="M1067" s="201" t="s">
        <v>1</v>
      </c>
      <c r="N1067" s="202" t="s">
        <v>41</v>
      </c>
      <c r="O1067" s="72"/>
      <c r="P1067" s="203">
        <f>O1067*H1067</f>
        <v>0</v>
      </c>
      <c r="Q1067" s="203">
        <v>0</v>
      </c>
      <c r="R1067" s="203">
        <f>Q1067*H1067</f>
        <v>0</v>
      </c>
      <c r="S1067" s="203">
        <v>0</v>
      </c>
      <c r="T1067" s="204">
        <f>S1067*H1067</f>
        <v>0</v>
      </c>
      <c r="U1067" s="35"/>
      <c r="V1067" s="35"/>
      <c r="W1067" s="35"/>
      <c r="X1067" s="35"/>
      <c r="Y1067" s="35"/>
      <c r="Z1067" s="35"/>
      <c r="AA1067" s="35"/>
      <c r="AB1067" s="35"/>
      <c r="AC1067" s="35"/>
      <c r="AD1067" s="35"/>
      <c r="AE1067" s="35"/>
      <c r="AR1067" s="205" t="s">
        <v>166</v>
      </c>
      <c r="AT1067" s="205" t="s">
        <v>162</v>
      </c>
      <c r="AU1067" s="205" t="s">
        <v>86</v>
      </c>
      <c r="AY1067" s="18" t="s">
        <v>160</v>
      </c>
      <c r="BE1067" s="206">
        <f>IF(N1067="základní",J1067,0)</f>
        <v>0</v>
      </c>
      <c r="BF1067" s="206">
        <f>IF(N1067="snížená",J1067,0)</f>
        <v>0</v>
      </c>
      <c r="BG1067" s="206">
        <f>IF(N1067="zákl. přenesená",J1067,0)</f>
        <v>0</v>
      </c>
      <c r="BH1067" s="206">
        <f>IF(N1067="sníž. přenesená",J1067,0)</f>
        <v>0</v>
      </c>
      <c r="BI1067" s="206">
        <f>IF(N1067="nulová",J1067,0)</f>
        <v>0</v>
      </c>
      <c r="BJ1067" s="18" t="s">
        <v>84</v>
      </c>
      <c r="BK1067" s="206">
        <f>ROUND(I1067*H1067,2)</f>
        <v>0</v>
      </c>
      <c r="BL1067" s="18" t="s">
        <v>166</v>
      </c>
      <c r="BM1067" s="205" t="s">
        <v>1151</v>
      </c>
    </row>
    <row r="1068" spans="1:65" s="2" customFormat="1" ht="29.25">
      <c r="A1068" s="35"/>
      <c r="B1068" s="36"/>
      <c r="C1068" s="37"/>
      <c r="D1068" s="207" t="s">
        <v>167</v>
      </c>
      <c r="E1068" s="37"/>
      <c r="F1068" s="208" t="s">
        <v>1152</v>
      </c>
      <c r="G1068" s="37"/>
      <c r="H1068" s="37"/>
      <c r="I1068" s="209"/>
      <c r="J1068" s="37"/>
      <c r="K1068" s="37"/>
      <c r="L1068" s="40"/>
      <c r="M1068" s="210"/>
      <c r="N1068" s="211"/>
      <c r="O1068" s="72"/>
      <c r="P1068" s="72"/>
      <c r="Q1068" s="72"/>
      <c r="R1068" s="72"/>
      <c r="S1068" s="72"/>
      <c r="T1068" s="73"/>
      <c r="U1068" s="35"/>
      <c r="V1068" s="35"/>
      <c r="W1068" s="35"/>
      <c r="X1068" s="35"/>
      <c r="Y1068" s="35"/>
      <c r="Z1068" s="35"/>
      <c r="AA1068" s="35"/>
      <c r="AB1068" s="35"/>
      <c r="AC1068" s="35"/>
      <c r="AD1068" s="35"/>
      <c r="AE1068" s="35"/>
      <c r="AT1068" s="18" t="s">
        <v>167</v>
      </c>
      <c r="AU1068" s="18" t="s">
        <v>86</v>
      </c>
    </row>
    <row r="1069" spans="1:65" s="13" customFormat="1" ht="11.25">
      <c r="B1069" s="212"/>
      <c r="C1069" s="213"/>
      <c r="D1069" s="207" t="s">
        <v>169</v>
      </c>
      <c r="E1069" s="214" t="s">
        <v>1</v>
      </c>
      <c r="F1069" s="215" t="s">
        <v>876</v>
      </c>
      <c r="G1069" s="213"/>
      <c r="H1069" s="214" t="s">
        <v>1</v>
      </c>
      <c r="I1069" s="216"/>
      <c r="J1069" s="213"/>
      <c r="K1069" s="213"/>
      <c r="L1069" s="217"/>
      <c r="M1069" s="218"/>
      <c r="N1069" s="219"/>
      <c r="O1069" s="219"/>
      <c r="P1069" s="219"/>
      <c r="Q1069" s="219"/>
      <c r="R1069" s="219"/>
      <c r="S1069" s="219"/>
      <c r="T1069" s="220"/>
      <c r="AT1069" s="221" t="s">
        <v>169</v>
      </c>
      <c r="AU1069" s="221" t="s">
        <v>86</v>
      </c>
      <c r="AV1069" s="13" t="s">
        <v>84</v>
      </c>
      <c r="AW1069" s="13" t="s">
        <v>33</v>
      </c>
      <c r="AX1069" s="13" t="s">
        <v>76</v>
      </c>
      <c r="AY1069" s="221" t="s">
        <v>160</v>
      </c>
    </row>
    <row r="1070" spans="1:65" s="14" customFormat="1" ht="11.25">
      <c r="B1070" s="222"/>
      <c r="C1070" s="223"/>
      <c r="D1070" s="207" t="s">
        <v>169</v>
      </c>
      <c r="E1070" s="224" t="s">
        <v>1</v>
      </c>
      <c r="F1070" s="225" t="s">
        <v>1153</v>
      </c>
      <c r="G1070" s="223"/>
      <c r="H1070" s="226">
        <v>24.439</v>
      </c>
      <c r="I1070" s="227"/>
      <c r="J1070" s="223"/>
      <c r="K1070" s="223"/>
      <c r="L1070" s="228"/>
      <c r="M1070" s="229"/>
      <c r="N1070" s="230"/>
      <c r="O1070" s="230"/>
      <c r="P1070" s="230"/>
      <c r="Q1070" s="230"/>
      <c r="R1070" s="230"/>
      <c r="S1070" s="230"/>
      <c r="T1070" s="231"/>
      <c r="AT1070" s="232" t="s">
        <v>169</v>
      </c>
      <c r="AU1070" s="232" t="s">
        <v>86</v>
      </c>
      <c r="AV1070" s="14" t="s">
        <v>86</v>
      </c>
      <c r="AW1070" s="14" t="s">
        <v>33</v>
      </c>
      <c r="AX1070" s="14" t="s">
        <v>76</v>
      </c>
      <c r="AY1070" s="232" t="s">
        <v>160</v>
      </c>
    </row>
    <row r="1071" spans="1:65" s="13" customFormat="1" ht="11.25">
      <c r="B1071" s="212"/>
      <c r="C1071" s="213"/>
      <c r="D1071" s="207" t="s">
        <v>169</v>
      </c>
      <c r="E1071" s="214" t="s">
        <v>1</v>
      </c>
      <c r="F1071" s="215" t="s">
        <v>1154</v>
      </c>
      <c r="G1071" s="213"/>
      <c r="H1071" s="214" t="s">
        <v>1</v>
      </c>
      <c r="I1071" s="216"/>
      <c r="J1071" s="213"/>
      <c r="K1071" s="213"/>
      <c r="L1071" s="217"/>
      <c r="M1071" s="218"/>
      <c r="N1071" s="219"/>
      <c r="O1071" s="219"/>
      <c r="P1071" s="219"/>
      <c r="Q1071" s="219"/>
      <c r="R1071" s="219"/>
      <c r="S1071" s="219"/>
      <c r="T1071" s="220"/>
      <c r="AT1071" s="221" t="s">
        <v>169</v>
      </c>
      <c r="AU1071" s="221" t="s">
        <v>86</v>
      </c>
      <c r="AV1071" s="13" t="s">
        <v>84</v>
      </c>
      <c r="AW1071" s="13" t="s">
        <v>33</v>
      </c>
      <c r="AX1071" s="13" t="s">
        <v>76</v>
      </c>
      <c r="AY1071" s="221" t="s">
        <v>160</v>
      </c>
    </row>
    <row r="1072" spans="1:65" s="14" customFormat="1" ht="11.25">
      <c r="B1072" s="222"/>
      <c r="C1072" s="223"/>
      <c r="D1072" s="207" t="s">
        <v>169</v>
      </c>
      <c r="E1072" s="224" t="s">
        <v>1</v>
      </c>
      <c r="F1072" s="225" t="s">
        <v>1155</v>
      </c>
      <c r="G1072" s="223"/>
      <c r="H1072" s="226">
        <v>6.5830000000000002</v>
      </c>
      <c r="I1072" s="227"/>
      <c r="J1072" s="223"/>
      <c r="K1072" s="223"/>
      <c r="L1072" s="228"/>
      <c r="M1072" s="229"/>
      <c r="N1072" s="230"/>
      <c r="O1072" s="230"/>
      <c r="P1072" s="230"/>
      <c r="Q1072" s="230"/>
      <c r="R1072" s="230"/>
      <c r="S1072" s="230"/>
      <c r="T1072" s="231"/>
      <c r="AT1072" s="232" t="s">
        <v>169</v>
      </c>
      <c r="AU1072" s="232" t="s">
        <v>86</v>
      </c>
      <c r="AV1072" s="14" t="s">
        <v>86</v>
      </c>
      <c r="AW1072" s="14" t="s">
        <v>33</v>
      </c>
      <c r="AX1072" s="14" t="s">
        <v>76</v>
      </c>
      <c r="AY1072" s="232" t="s">
        <v>160</v>
      </c>
    </row>
    <row r="1073" spans="1:65" s="15" customFormat="1" ht="11.25">
      <c r="B1073" s="233"/>
      <c r="C1073" s="234"/>
      <c r="D1073" s="207" t="s">
        <v>169</v>
      </c>
      <c r="E1073" s="235" t="s">
        <v>1</v>
      </c>
      <c r="F1073" s="236" t="s">
        <v>172</v>
      </c>
      <c r="G1073" s="234"/>
      <c r="H1073" s="237">
        <v>31.021999999999998</v>
      </c>
      <c r="I1073" s="238"/>
      <c r="J1073" s="234"/>
      <c r="K1073" s="234"/>
      <c r="L1073" s="239"/>
      <c r="M1073" s="240"/>
      <c r="N1073" s="241"/>
      <c r="O1073" s="241"/>
      <c r="P1073" s="241"/>
      <c r="Q1073" s="241"/>
      <c r="R1073" s="241"/>
      <c r="S1073" s="241"/>
      <c r="T1073" s="242"/>
      <c r="AT1073" s="243" t="s">
        <v>169</v>
      </c>
      <c r="AU1073" s="243" t="s">
        <v>86</v>
      </c>
      <c r="AV1073" s="15" t="s">
        <v>166</v>
      </c>
      <c r="AW1073" s="15" t="s">
        <v>33</v>
      </c>
      <c r="AX1073" s="15" t="s">
        <v>84</v>
      </c>
      <c r="AY1073" s="243" t="s">
        <v>160</v>
      </c>
    </row>
    <row r="1074" spans="1:65" s="2" customFormat="1" ht="24.2" customHeight="1">
      <c r="A1074" s="35"/>
      <c r="B1074" s="36"/>
      <c r="C1074" s="193" t="s">
        <v>677</v>
      </c>
      <c r="D1074" s="193" t="s">
        <v>162</v>
      </c>
      <c r="E1074" s="194" t="s">
        <v>1156</v>
      </c>
      <c r="F1074" s="195" t="s">
        <v>1157</v>
      </c>
      <c r="G1074" s="196" t="s">
        <v>312</v>
      </c>
      <c r="H1074" s="197">
        <v>40</v>
      </c>
      <c r="I1074" s="198"/>
      <c r="J1074" s="199">
        <f>ROUND(I1074*H1074,2)</f>
        <v>0</v>
      </c>
      <c r="K1074" s="200"/>
      <c r="L1074" s="40"/>
      <c r="M1074" s="201" t="s">
        <v>1</v>
      </c>
      <c r="N1074" s="202" t="s">
        <v>41</v>
      </c>
      <c r="O1074" s="72"/>
      <c r="P1074" s="203">
        <f>O1074*H1074</f>
        <v>0</v>
      </c>
      <c r="Q1074" s="203">
        <v>0</v>
      </c>
      <c r="R1074" s="203">
        <f>Q1074*H1074</f>
        <v>0</v>
      </c>
      <c r="S1074" s="203">
        <v>0</v>
      </c>
      <c r="T1074" s="204">
        <f>S1074*H1074</f>
        <v>0</v>
      </c>
      <c r="U1074" s="35"/>
      <c r="V1074" s="35"/>
      <c r="W1074" s="35"/>
      <c r="X1074" s="35"/>
      <c r="Y1074" s="35"/>
      <c r="Z1074" s="35"/>
      <c r="AA1074" s="35"/>
      <c r="AB1074" s="35"/>
      <c r="AC1074" s="35"/>
      <c r="AD1074" s="35"/>
      <c r="AE1074" s="35"/>
      <c r="AR1074" s="205" t="s">
        <v>166</v>
      </c>
      <c r="AT1074" s="205" t="s">
        <v>162</v>
      </c>
      <c r="AU1074" s="205" t="s">
        <v>86</v>
      </c>
      <c r="AY1074" s="18" t="s">
        <v>160</v>
      </c>
      <c r="BE1074" s="206">
        <f>IF(N1074="základní",J1074,0)</f>
        <v>0</v>
      </c>
      <c r="BF1074" s="206">
        <f>IF(N1074="snížená",J1074,0)</f>
        <v>0</v>
      </c>
      <c r="BG1074" s="206">
        <f>IF(N1074="zákl. přenesená",J1074,0)</f>
        <v>0</v>
      </c>
      <c r="BH1074" s="206">
        <f>IF(N1074="sníž. přenesená",J1074,0)</f>
        <v>0</v>
      </c>
      <c r="BI1074" s="206">
        <f>IF(N1074="nulová",J1074,0)</f>
        <v>0</v>
      </c>
      <c r="BJ1074" s="18" t="s">
        <v>84</v>
      </c>
      <c r="BK1074" s="206">
        <f>ROUND(I1074*H1074,2)</f>
        <v>0</v>
      </c>
      <c r="BL1074" s="18" t="s">
        <v>166</v>
      </c>
      <c r="BM1074" s="205" t="s">
        <v>1158</v>
      </c>
    </row>
    <row r="1075" spans="1:65" s="2" customFormat="1" ht="19.5">
      <c r="A1075" s="35"/>
      <c r="B1075" s="36"/>
      <c r="C1075" s="37"/>
      <c r="D1075" s="207" t="s">
        <v>167</v>
      </c>
      <c r="E1075" s="37"/>
      <c r="F1075" s="208" t="s">
        <v>1159</v>
      </c>
      <c r="G1075" s="37"/>
      <c r="H1075" s="37"/>
      <c r="I1075" s="209"/>
      <c r="J1075" s="37"/>
      <c r="K1075" s="37"/>
      <c r="L1075" s="40"/>
      <c r="M1075" s="210"/>
      <c r="N1075" s="211"/>
      <c r="O1075" s="72"/>
      <c r="P1075" s="72"/>
      <c r="Q1075" s="72"/>
      <c r="R1075" s="72"/>
      <c r="S1075" s="72"/>
      <c r="T1075" s="73"/>
      <c r="U1075" s="35"/>
      <c r="V1075" s="35"/>
      <c r="W1075" s="35"/>
      <c r="X1075" s="35"/>
      <c r="Y1075" s="35"/>
      <c r="Z1075" s="35"/>
      <c r="AA1075" s="35"/>
      <c r="AB1075" s="35"/>
      <c r="AC1075" s="35"/>
      <c r="AD1075" s="35"/>
      <c r="AE1075" s="35"/>
      <c r="AT1075" s="18" t="s">
        <v>167</v>
      </c>
      <c r="AU1075" s="18" t="s">
        <v>86</v>
      </c>
    </row>
    <row r="1076" spans="1:65" s="13" customFormat="1" ht="11.25">
      <c r="B1076" s="212"/>
      <c r="C1076" s="213"/>
      <c r="D1076" s="207" t="s">
        <v>169</v>
      </c>
      <c r="E1076" s="214" t="s">
        <v>1</v>
      </c>
      <c r="F1076" s="215" t="s">
        <v>1160</v>
      </c>
      <c r="G1076" s="213"/>
      <c r="H1076" s="214" t="s">
        <v>1</v>
      </c>
      <c r="I1076" s="216"/>
      <c r="J1076" s="213"/>
      <c r="K1076" s="213"/>
      <c r="L1076" s="217"/>
      <c r="M1076" s="218"/>
      <c r="N1076" s="219"/>
      <c r="O1076" s="219"/>
      <c r="P1076" s="219"/>
      <c r="Q1076" s="219"/>
      <c r="R1076" s="219"/>
      <c r="S1076" s="219"/>
      <c r="T1076" s="220"/>
      <c r="AT1076" s="221" t="s">
        <v>169</v>
      </c>
      <c r="AU1076" s="221" t="s">
        <v>86</v>
      </c>
      <c r="AV1076" s="13" t="s">
        <v>84</v>
      </c>
      <c r="AW1076" s="13" t="s">
        <v>33</v>
      </c>
      <c r="AX1076" s="13" t="s">
        <v>76</v>
      </c>
      <c r="AY1076" s="221" t="s">
        <v>160</v>
      </c>
    </row>
    <row r="1077" spans="1:65" s="14" customFormat="1" ht="11.25">
      <c r="B1077" s="222"/>
      <c r="C1077" s="223"/>
      <c r="D1077" s="207" t="s">
        <v>169</v>
      </c>
      <c r="E1077" s="224" t="s">
        <v>1</v>
      </c>
      <c r="F1077" s="225" t="s">
        <v>1161</v>
      </c>
      <c r="G1077" s="223"/>
      <c r="H1077" s="226">
        <v>32</v>
      </c>
      <c r="I1077" s="227"/>
      <c r="J1077" s="223"/>
      <c r="K1077" s="223"/>
      <c r="L1077" s="228"/>
      <c r="M1077" s="229"/>
      <c r="N1077" s="230"/>
      <c r="O1077" s="230"/>
      <c r="P1077" s="230"/>
      <c r="Q1077" s="230"/>
      <c r="R1077" s="230"/>
      <c r="S1077" s="230"/>
      <c r="T1077" s="231"/>
      <c r="AT1077" s="232" t="s">
        <v>169</v>
      </c>
      <c r="AU1077" s="232" t="s">
        <v>86</v>
      </c>
      <c r="AV1077" s="14" t="s">
        <v>86</v>
      </c>
      <c r="AW1077" s="14" t="s">
        <v>33</v>
      </c>
      <c r="AX1077" s="14" t="s">
        <v>76</v>
      </c>
      <c r="AY1077" s="232" t="s">
        <v>160</v>
      </c>
    </row>
    <row r="1078" spans="1:65" s="13" customFormat="1" ht="11.25">
      <c r="B1078" s="212"/>
      <c r="C1078" s="213"/>
      <c r="D1078" s="207" t="s">
        <v>169</v>
      </c>
      <c r="E1078" s="214" t="s">
        <v>1</v>
      </c>
      <c r="F1078" s="215" t="s">
        <v>635</v>
      </c>
      <c r="G1078" s="213"/>
      <c r="H1078" s="214" t="s">
        <v>1</v>
      </c>
      <c r="I1078" s="216"/>
      <c r="J1078" s="213"/>
      <c r="K1078" s="213"/>
      <c r="L1078" s="217"/>
      <c r="M1078" s="218"/>
      <c r="N1078" s="219"/>
      <c r="O1078" s="219"/>
      <c r="P1078" s="219"/>
      <c r="Q1078" s="219"/>
      <c r="R1078" s="219"/>
      <c r="S1078" s="219"/>
      <c r="T1078" s="220"/>
      <c r="AT1078" s="221" t="s">
        <v>169</v>
      </c>
      <c r="AU1078" s="221" t="s">
        <v>86</v>
      </c>
      <c r="AV1078" s="13" t="s">
        <v>84</v>
      </c>
      <c r="AW1078" s="13" t="s">
        <v>33</v>
      </c>
      <c r="AX1078" s="13" t="s">
        <v>76</v>
      </c>
      <c r="AY1078" s="221" t="s">
        <v>160</v>
      </c>
    </row>
    <row r="1079" spans="1:65" s="14" customFormat="1" ht="11.25">
      <c r="B1079" s="222"/>
      <c r="C1079" s="223"/>
      <c r="D1079" s="207" t="s">
        <v>169</v>
      </c>
      <c r="E1079" s="224" t="s">
        <v>1</v>
      </c>
      <c r="F1079" s="225" t="s">
        <v>187</v>
      </c>
      <c r="G1079" s="223"/>
      <c r="H1079" s="226">
        <v>8</v>
      </c>
      <c r="I1079" s="227"/>
      <c r="J1079" s="223"/>
      <c r="K1079" s="223"/>
      <c r="L1079" s="228"/>
      <c r="M1079" s="229"/>
      <c r="N1079" s="230"/>
      <c r="O1079" s="230"/>
      <c r="P1079" s="230"/>
      <c r="Q1079" s="230"/>
      <c r="R1079" s="230"/>
      <c r="S1079" s="230"/>
      <c r="T1079" s="231"/>
      <c r="AT1079" s="232" t="s">
        <v>169</v>
      </c>
      <c r="AU1079" s="232" t="s">
        <v>86</v>
      </c>
      <c r="AV1079" s="14" t="s">
        <v>86</v>
      </c>
      <c r="AW1079" s="14" t="s">
        <v>33</v>
      </c>
      <c r="AX1079" s="14" t="s">
        <v>76</v>
      </c>
      <c r="AY1079" s="232" t="s">
        <v>160</v>
      </c>
    </row>
    <row r="1080" spans="1:65" s="15" customFormat="1" ht="11.25">
      <c r="B1080" s="233"/>
      <c r="C1080" s="234"/>
      <c r="D1080" s="207" t="s">
        <v>169</v>
      </c>
      <c r="E1080" s="235" t="s">
        <v>1</v>
      </c>
      <c r="F1080" s="236" t="s">
        <v>172</v>
      </c>
      <c r="G1080" s="234"/>
      <c r="H1080" s="237">
        <v>40</v>
      </c>
      <c r="I1080" s="238"/>
      <c r="J1080" s="234"/>
      <c r="K1080" s="234"/>
      <c r="L1080" s="239"/>
      <c r="M1080" s="240"/>
      <c r="N1080" s="241"/>
      <c r="O1080" s="241"/>
      <c r="P1080" s="241"/>
      <c r="Q1080" s="241"/>
      <c r="R1080" s="241"/>
      <c r="S1080" s="241"/>
      <c r="T1080" s="242"/>
      <c r="AT1080" s="243" t="s">
        <v>169</v>
      </c>
      <c r="AU1080" s="243" t="s">
        <v>86</v>
      </c>
      <c r="AV1080" s="15" t="s">
        <v>166</v>
      </c>
      <c r="AW1080" s="15" t="s">
        <v>33</v>
      </c>
      <c r="AX1080" s="15" t="s">
        <v>84</v>
      </c>
      <c r="AY1080" s="243" t="s">
        <v>160</v>
      </c>
    </row>
    <row r="1081" spans="1:65" s="2" customFormat="1" ht="21.75" customHeight="1">
      <c r="A1081" s="35"/>
      <c r="B1081" s="36"/>
      <c r="C1081" s="193" t="s">
        <v>1162</v>
      </c>
      <c r="D1081" s="193" t="s">
        <v>162</v>
      </c>
      <c r="E1081" s="194" t="s">
        <v>1163</v>
      </c>
      <c r="F1081" s="195" t="s">
        <v>1164</v>
      </c>
      <c r="G1081" s="196" t="s">
        <v>312</v>
      </c>
      <c r="H1081" s="197">
        <v>40</v>
      </c>
      <c r="I1081" s="198"/>
      <c r="J1081" s="199">
        <f>ROUND(I1081*H1081,2)</f>
        <v>0</v>
      </c>
      <c r="K1081" s="200"/>
      <c r="L1081" s="40"/>
      <c r="M1081" s="201" t="s">
        <v>1</v>
      </c>
      <c r="N1081" s="202" t="s">
        <v>41</v>
      </c>
      <c r="O1081" s="72"/>
      <c r="P1081" s="203">
        <f>O1081*H1081</f>
        <v>0</v>
      </c>
      <c r="Q1081" s="203">
        <v>0</v>
      </c>
      <c r="R1081" s="203">
        <f>Q1081*H1081</f>
        <v>0</v>
      </c>
      <c r="S1081" s="203">
        <v>0</v>
      </c>
      <c r="T1081" s="204">
        <f>S1081*H1081</f>
        <v>0</v>
      </c>
      <c r="U1081" s="35"/>
      <c r="V1081" s="35"/>
      <c r="W1081" s="35"/>
      <c r="X1081" s="35"/>
      <c r="Y1081" s="35"/>
      <c r="Z1081" s="35"/>
      <c r="AA1081" s="35"/>
      <c r="AB1081" s="35"/>
      <c r="AC1081" s="35"/>
      <c r="AD1081" s="35"/>
      <c r="AE1081" s="35"/>
      <c r="AR1081" s="205" t="s">
        <v>166</v>
      </c>
      <c r="AT1081" s="205" t="s">
        <v>162</v>
      </c>
      <c r="AU1081" s="205" t="s">
        <v>86</v>
      </c>
      <c r="AY1081" s="18" t="s">
        <v>160</v>
      </c>
      <c r="BE1081" s="206">
        <f>IF(N1081="základní",J1081,0)</f>
        <v>0</v>
      </c>
      <c r="BF1081" s="206">
        <f>IF(N1081="snížená",J1081,0)</f>
        <v>0</v>
      </c>
      <c r="BG1081" s="206">
        <f>IF(N1081="zákl. přenesená",J1081,0)</f>
        <v>0</v>
      </c>
      <c r="BH1081" s="206">
        <f>IF(N1081="sníž. přenesená",J1081,0)</f>
        <v>0</v>
      </c>
      <c r="BI1081" s="206">
        <f>IF(N1081="nulová",J1081,0)</f>
        <v>0</v>
      </c>
      <c r="BJ1081" s="18" t="s">
        <v>84</v>
      </c>
      <c r="BK1081" s="206">
        <f>ROUND(I1081*H1081,2)</f>
        <v>0</v>
      </c>
      <c r="BL1081" s="18" t="s">
        <v>166</v>
      </c>
      <c r="BM1081" s="205" t="s">
        <v>1165</v>
      </c>
    </row>
    <row r="1082" spans="1:65" s="2" customFormat="1" ht="19.5">
      <c r="A1082" s="35"/>
      <c r="B1082" s="36"/>
      <c r="C1082" s="37"/>
      <c r="D1082" s="207" t="s">
        <v>167</v>
      </c>
      <c r="E1082" s="37"/>
      <c r="F1082" s="208" t="s">
        <v>1166</v>
      </c>
      <c r="G1082" s="37"/>
      <c r="H1082" s="37"/>
      <c r="I1082" s="209"/>
      <c r="J1082" s="37"/>
      <c r="K1082" s="37"/>
      <c r="L1082" s="40"/>
      <c r="M1082" s="210"/>
      <c r="N1082" s="211"/>
      <c r="O1082" s="72"/>
      <c r="P1082" s="72"/>
      <c r="Q1082" s="72"/>
      <c r="R1082" s="72"/>
      <c r="S1082" s="72"/>
      <c r="T1082" s="73"/>
      <c r="U1082" s="35"/>
      <c r="V1082" s="35"/>
      <c r="W1082" s="35"/>
      <c r="X1082" s="35"/>
      <c r="Y1082" s="35"/>
      <c r="Z1082" s="35"/>
      <c r="AA1082" s="35"/>
      <c r="AB1082" s="35"/>
      <c r="AC1082" s="35"/>
      <c r="AD1082" s="35"/>
      <c r="AE1082" s="35"/>
      <c r="AT1082" s="18" t="s">
        <v>167</v>
      </c>
      <c r="AU1082" s="18" t="s">
        <v>86</v>
      </c>
    </row>
    <row r="1083" spans="1:65" s="13" customFormat="1" ht="11.25">
      <c r="B1083" s="212"/>
      <c r="C1083" s="213"/>
      <c r="D1083" s="207" t="s">
        <v>169</v>
      </c>
      <c r="E1083" s="214" t="s">
        <v>1</v>
      </c>
      <c r="F1083" s="215" t="s">
        <v>1160</v>
      </c>
      <c r="G1083" s="213"/>
      <c r="H1083" s="214" t="s">
        <v>1</v>
      </c>
      <c r="I1083" s="216"/>
      <c r="J1083" s="213"/>
      <c r="K1083" s="213"/>
      <c r="L1083" s="217"/>
      <c r="M1083" s="218"/>
      <c r="N1083" s="219"/>
      <c r="O1083" s="219"/>
      <c r="P1083" s="219"/>
      <c r="Q1083" s="219"/>
      <c r="R1083" s="219"/>
      <c r="S1083" s="219"/>
      <c r="T1083" s="220"/>
      <c r="AT1083" s="221" t="s">
        <v>169</v>
      </c>
      <c r="AU1083" s="221" t="s">
        <v>86</v>
      </c>
      <c r="AV1083" s="13" t="s">
        <v>84</v>
      </c>
      <c r="AW1083" s="13" t="s">
        <v>33</v>
      </c>
      <c r="AX1083" s="13" t="s">
        <v>76</v>
      </c>
      <c r="AY1083" s="221" t="s">
        <v>160</v>
      </c>
    </row>
    <row r="1084" spans="1:65" s="14" customFormat="1" ht="11.25">
      <c r="B1084" s="222"/>
      <c r="C1084" s="223"/>
      <c r="D1084" s="207" t="s">
        <v>169</v>
      </c>
      <c r="E1084" s="224" t="s">
        <v>1</v>
      </c>
      <c r="F1084" s="225" t="s">
        <v>1161</v>
      </c>
      <c r="G1084" s="223"/>
      <c r="H1084" s="226">
        <v>32</v>
      </c>
      <c r="I1084" s="227"/>
      <c r="J1084" s="223"/>
      <c r="K1084" s="223"/>
      <c r="L1084" s="228"/>
      <c r="M1084" s="229"/>
      <c r="N1084" s="230"/>
      <c r="O1084" s="230"/>
      <c r="P1084" s="230"/>
      <c r="Q1084" s="230"/>
      <c r="R1084" s="230"/>
      <c r="S1084" s="230"/>
      <c r="T1084" s="231"/>
      <c r="AT1084" s="232" t="s">
        <v>169</v>
      </c>
      <c r="AU1084" s="232" t="s">
        <v>86</v>
      </c>
      <c r="AV1084" s="14" t="s">
        <v>86</v>
      </c>
      <c r="AW1084" s="14" t="s">
        <v>33</v>
      </c>
      <c r="AX1084" s="14" t="s">
        <v>76</v>
      </c>
      <c r="AY1084" s="232" t="s">
        <v>160</v>
      </c>
    </row>
    <row r="1085" spans="1:65" s="13" customFormat="1" ht="11.25">
      <c r="B1085" s="212"/>
      <c r="C1085" s="213"/>
      <c r="D1085" s="207" t="s">
        <v>169</v>
      </c>
      <c r="E1085" s="214" t="s">
        <v>1</v>
      </c>
      <c r="F1085" s="215" t="s">
        <v>635</v>
      </c>
      <c r="G1085" s="213"/>
      <c r="H1085" s="214" t="s">
        <v>1</v>
      </c>
      <c r="I1085" s="216"/>
      <c r="J1085" s="213"/>
      <c r="K1085" s="213"/>
      <c r="L1085" s="217"/>
      <c r="M1085" s="218"/>
      <c r="N1085" s="219"/>
      <c r="O1085" s="219"/>
      <c r="P1085" s="219"/>
      <c r="Q1085" s="219"/>
      <c r="R1085" s="219"/>
      <c r="S1085" s="219"/>
      <c r="T1085" s="220"/>
      <c r="AT1085" s="221" t="s">
        <v>169</v>
      </c>
      <c r="AU1085" s="221" t="s">
        <v>86</v>
      </c>
      <c r="AV1085" s="13" t="s">
        <v>84</v>
      </c>
      <c r="AW1085" s="13" t="s">
        <v>33</v>
      </c>
      <c r="AX1085" s="13" t="s">
        <v>76</v>
      </c>
      <c r="AY1085" s="221" t="s">
        <v>160</v>
      </c>
    </row>
    <row r="1086" spans="1:65" s="14" customFormat="1" ht="11.25">
      <c r="B1086" s="222"/>
      <c r="C1086" s="223"/>
      <c r="D1086" s="207" t="s">
        <v>169</v>
      </c>
      <c r="E1086" s="224" t="s">
        <v>1</v>
      </c>
      <c r="F1086" s="225" t="s">
        <v>187</v>
      </c>
      <c r="G1086" s="223"/>
      <c r="H1086" s="226">
        <v>8</v>
      </c>
      <c r="I1086" s="227"/>
      <c r="J1086" s="223"/>
      <c r="K1086" s="223"/>
      <c r="L1086" s="228"/>
      <c r="M1086" s="229"/>
      <c r="N1086" s="230"/>
      <c r="O1086" s="230"/>
      <c r="P1086" s="230"/>
      <c r="Q1086" s="230"/>
      <c r="R1086" s="230"/>
      <c r="S1086" s="230"/>
      <c r="T1086" s="231"/>
      <c r="AT1086" s="232" t="s">
        <v>169</v>
      </c>
      <c r="AU1086" s="232" t="s">
        <v>86</v>
      </c>
      <c r="AV1086" s="14" t="s">
        <v>86</v>
      </c>
      <c r="AW1086" s="14" t="s">
        <v>33</v>
      </c>
      <c r="AX1086" s="14" t="s">
        <v>76</v>
      </c>
      <c r="AY1086" s="232" t="s">
        <v>160</v>
      </c>
    </row>
    <row r="1087" spans="1:65" s="15" customFormat="1" ht="11.25">
      <c r="B1087" s="233"/>
      <c r="C1087" s="234"/>
      <c r="D1087" s="207" t="s">
        <v>169</v>
      </c>
      <c r="E1087" s="235" t="s">
        <v>1</v>
      </c>
      <c r="F1087" s="236" t="s">
        <v>172</v>
      </c>
      <c r="G1087" s="234"/>
      <c r="H1087" s="237">
        <v>40</v>
      </c>
      <c r="I1087" s="238"/>
      <c r="J1087" s="234"/>
      <c r="K1087" s="234"/>
      <c r="L1087" s="239"/>
      <c r="M1087" s="240"/>
      <c r="N1087" s="241"/>
      <c r="O1087" s="241"/>
      <c r="P1087" s="241"/>
      <c r="Q1087" s="241"/>
      <c r="R1087" s="241"/>
      <c r="S1087" s="241"/>
      <c r="T1087" s="242"/>
      <c r="AT1087" s="243" t="s">
        <v>169</v>
      </c>
      <c r="AU1087" s="243" t="s">
        <v>86</v>
      </c>
      <c r="AV1087" s="15" t="s">
        <v>166</v>
      </c>
      <c r="AW1087" s="15" t="s">
        <v>33</v>
      </c>
      <c r="AX1087" s="15" t="s">
        <v>84</v>
      </c>
      <c r="AY1087" s="243" t="s">
        <v>160</v>
      </c>
    </row>
    <row r="1088" spans="1:65" s="2" customFormat="1" ht="16.5" customHeight="1">
      <c r="A1088" s="35"/>
      <c r="B1088" s="36"/>
      <c r="C1088" s="193" t="s">
        <v>683</v>
      </c>
      <c r="D1088" s="193" t="s">
        <v>162</v>
      </c>
      <c r="E1088" s="194" t="s">
        <v>1167</v>
      </c>
      <c r="F1088" s="195" t="s">
        <v>1168</v>
      </c>
      <c r="G1088" s="196" t="s">
        <v>193</v>
      </c>
      <c r="H1088" s="197">
        <v>1.38</v>
      </c>
      <c r="I1088" s="198"/>
      <c r="J1088" s="199">
        <f>ROUND(I1088*H1088,2)</f>
        <v>0</v>
      </c>
      <c r="K1088" s="200"/>
      <c r="L1088" s="40"/>
      <c r="M1088" s="201" t="s">
        <v>1</v>
      </c>
      <c r="N1088" s="202" t="s">
        <v>41</v>
      </c>
      <c r="O1088" s="72"/>
      <c r="P1088" s="203">
        <f>O1088*H1088</f>
        <v>0</v>
      </c>
      <c r="Q1088" s="203">
        <v>0</v>
      </c>
      <c r="R1088" s="203">
        <f>Q1088*H1088</f>
        <v>0</v>
      </c>
      <c r="S1088" s="203">
        <v>0</v>
      </c>
      <c r="T1088" s="204">
        <f>S1088*H1088</f>
        <v>0</v>
      </c>
      <c r="U1088" s="35"/>
      <c r="V1088" s="35"/>
      <c r="W1088" s="35"/>
      <c r="X1088" s="35"/>
      <c r="Y1088" s="35"/>
      <c r="Z1088" s="35"/>
      <c r="AA1088" s="35"/>
      <c r="AB1088" s="35"/>
      <c r="AC1088" s="35"/>
      <c r="AD1088" s="35"/>
      <c r="AE1088" s="35"/>
      <c r="AR1088" s="205" t="s">
        <v>166</v>
      </c>
      <c r="AT1088" s="205" t="s">
        <v>162</v>
      </c>
      <c r="AU1088" s="205" t="s">
        <v>86</v>
      </c>
      <c r="AY1088" s="18" t="s">
        <v>160</v>
      </c>
      <c r="BE1088" s="206">
        <f>IF(N1088="základní",J1088,0)</f>
        <v>0</v>
      </c>
      <c r="BF1088" s="206">
        <f>IF(N1088="snížená",J1088,0)</f>
        <v>0</v>
      </c>
      <c r="BG1088" s="206">
        <f>IF(N1088="zákl. přenesená",J1088,0)</f>
        <v>0</v>
      </c>
      <c r="BH1088" s="206">
        <f>IF(N1088="sníž. přenesená",J1088,0)</f>
        <v>0</v>
      </c>
      <c r="BI1088" s="206">
        <f>IF(N1088="nulová",J1088,0)</f>
        <v>0</v>
      </c>
      <c r="BJ1088" s="18" t="s">
        <v>84</v>
      </c>
      <c r="BK1088" s="206">
        <f>ROUND(I1088*H1088,2)</f>
        <v>0</v>
      </c>
      <c r="BL1088" s="18" t="s">
        <v>166</v>
      </c>
      <c r="BM1088" s="205" t="s">
        <v>1169</v>
      </c>
    </row>
    <row r="1089" spans="1:65" s="2" customFormat="1" ht="11.25">
      <c r="A1089" s="35"/>
      <c r="B1089" s="36"/>
      <c r="C1089" s="37"/>
      <c r="D1089" s="207" t="s">
        <v>167</v>
      </c>
      <c r="E1089" s="37"/>
      <c r="F1089" s="208" t="s">
        <v>1170</v>
      </c>
      <c r="G1089" s="37"/>
      <c r="H1089" s="37"/>
      <c r="I1089" s="209"/>
      <c r="J1089" s="37"/>
      <c r="K1089" s="37"/>
      <c r="L1089" s="40"/>
      <c r="M1089" s="210"/>
      <c r="N1089" s="211"/>
      <c r="O1089" s="72"/>
      <c r="P1089" s="72"/>
      <c r="Q1089" s="72"/>
      <c r="R1089" s="72"/>
      <c r="S1089" s="72"/>
      <c r="T1089" s="73"/>
      <c r="U1089" s="35"/>
      <c r="V1089" s="35"/>
      <c r="W1089" s="35"/>
      <c r="X1089" s="35"/>
      <c r="Y1089" s="35"/>
      <c r="Z1089" s="35"/>
      <c r="AA1089" s="35"/>
      <c r="AB1089" s="35"/>
      <c r="AC1089" s="35"/>
      <c r="AD1089" s="35"/>
      <c r="AE1089" s="35"/>
      <c r="AT1089" s="18" t="s">
        <v>167</v>
      </c>
      <c r="AU1089" s="18" t="s">
        <v>86</v>
      </c>
    </row>
    <row r="1090" spans="1:65" s="13" customFormat="1" ht="11.25">
      <c r="B1090" s="212"/>
      <c r="C1090" s="213"/>
      <c r="D1090" s="207" t="s">
        <v>169</v>
      </c>
      <c r="E1090" s="214" t="s">
        <v>1</v>
      </c>
      <c r="F1090" s="215" t="s">
        <v>216</v>
      </c>
      <c r="G1090" s="213"/>
      <c r="H1090" s="214" t="s">
        <v>1</v>
      </c>
      <c r="I1090" s="216"/>
      <c r="J1090" s="213"/>
      <c r="K1090" s="213"/>
      <c r="L1090" s="217"/>
      <c r="M1090" s="218"/>
      <c r="N1090" s="219"/>
      <c r="O1090" s="219"/>
      <c r="P1090" s="219"/>
      <c r="Q1090" s="219"/>
      <c r="R1090" s="219"/>
      <c r="S1090" s="219"/>
      <c r="T1090" s="220"/>
      <c r="AT1090" s="221" t="s">
        <v>169</v>
      </c>
      <c r="AU1090" s="221" t="s">
        <v>86</v>
      </c>
      <c r="AV1090" s="13" t="s">
        <v>84</v>
      </c>
      <c r="AW1090" s="13" t="s">
        <v>33</v>
      </c>
      <c r="AX1090" s="13" t="s">
        <v>76</v>
      </c>
      <c r="AY1090" s="221" t="s">
        <v>160</v>
      </c>
    </row>
    <row r="1091" spans="1:65" s="14" customFormat="1" ht="11.25">
      <c r="B1091" s="222"/>
      <c r="C1091" s="223"/>
      <c r="D1091" s="207" t="s">
        <v>169</v>
      </c>
      <c r="E1091" s="224" t="s">
        <v>1</v>
      </c>
      <c r="F1091" s="225" t="s">
        <v>1171</v>
      </c>
      <c r="G1091" s="223"/>
      <c r="H1091" s="226">
        <v>0.64500000000000002</v>
      </c>
      <c r="I1091" s="227"/>
      <c r="J1091" s="223"/>
      <c r="K1091" s="223"/>
      <c r="L1091" s="228"/>
      <c r="M1091" s="229"/>
      <c r="N1091" s="230"/>
      <c r="O1091" s="230"/>
      <c r="P1091" s="230"/>
      <c r="Q1091" s="230"/>
      <c r="R1091" s="230"/>
      <c r="S1091" s="230"/>
      <c r="T1091" s="231"/>
      <c r="AT1091" s="232" t="s">
        <v>169</v>
      </c>
      <c r="AU1091" s="232" t="s">
        <v>86</v>
      </c>
      <c r="AV1091" s="14" t="s">
        <v>86</v>
      </c>
      <c r="AW1091" s="14" t="s">
        <v>33</v>
      </c>
      <c r="AX1091" s="14" t="s">
        <v>76</v>
      </c>
      <c r="AY1091" s="232" t="s">
        <v>160</v>
      </c>
    </row>
    <row r="1092" spans="1:65" s="14" customFormat="1" ht="11.25">
      <c r="B1092" s="222"/>
      <c r="C1092" s="223"/>
      <c r="D1092" s="207" t="s">
        <v>169</v>
      </c>
      <c r="E1092" s="224" t="s">
        <v>1</v>
      </c>
      <c r="F1092" s="225" t="s">
        <v>1172</v>
      </c>
      <c r="G1092" s="223"/>
      <c r="H1092" s="226">
        <v>0.73499999999999999</v>
      </c>
      <c r="I1092" s="227"/>
      <c r="J1092" s="223"/>
      <c r="K1092" s="223"/>
      <c r="L1092" s="228"/>
      <c r="M1092" s="229"/>
      <c r="N1092" s="230"/>
      <c r="O1092" s="230"/>
      <c r="P1092" s="230"/>
      <c r="Q1092" s="230"/>
      <c r="R1092" s="230"/>
      <c r="S1092" s="230"/>
      <c r="T1092" s="231"/>
      <c r="AT1092" s="232" t="s">
        <v>169</v>
      </c>
      <c r="AU1092" s="232" t="s">
        <v>86</v>
      </c>
      <c r="AV1092" s="14" t="s">
        <v>86</v>
      </c>
      <c r="AW1092" s="14" t="s">
        <v>33</v>
      </c>
      <c r="AX1092" s="14" t="s">
        <v>76</v>
      </c>
      <c r="AY1092" s="232" t="s">
        <v>160</v>
      </c>
    </row>
    <row r="1093" spans="1:65" s="15" customFormat="1" ht="11.25">
      <c r="B1093" s="233"/>
      <c r="C1093" s="234"/>
      <c r="D1093" s="207" t="s">
        <v>169</v>
      </c>
      <c r="E1093" s="235" t="s">
        <v>1</v>
      </c>
      <c r="F1093" s="236" t="s">
        <v>172</v>
      </c>
      <c r="G1093" s="234"/>
      <c r="H1093" s="237">
        <v>1.38</v>
      </c>
      <c r="I1093" s="238"/>
      <c r="J1093" s="234"/>
      <c r="K1093" s="234"/>
      <c r="L1093" s="239"/>
      <c r="M1093" s="240"/>
      <c r="N1093" s="241"/>
      <c r="O1093" s="241"/>
      <c r="P1093" s="241"/>
      <c r="Q1093" s="241"/>
      <c r="R1093" s="241"/>
      <c r="S1093" s="241"/>
      <c r="T1093" s="242"/>
      <c r="AT1093" s="243" t="s">
        <v>169</v>
      </c>
      <c r="AU1093" s="243" t="s">
        <v>86</v>
      </c>
      <c r="AV1093" s="15" t="s">
        <v>166</v>
      </c>
      <c r="AW1093" s="15" t="s">
        <v>33</v>
      </c>
      <c r="AX1093" s="15" t="s">
        <v>84</v>
      </c>
      <c r="AY1093" s="243" t="s">
        <v>160</v>
      </c>
    </row>
    <row r="1094" spans="1:65" s="2" customFormat="1" ht="24.2" customHeight="1">
      <c r="A1094" s="35"/>
      <c r="B1094" s="36"/>
      <c r="C1094" s="193" t="s">
        <v>1173</v>
      </c>
      <c r="D1094" s="193" t="s">
        <v>162</v>
      </c>
      <c r="E1094" s="194" t="s">
        <v>1174</v>
      </c>
      <c r="F1094" s="195" t="s">
        <v>1175</v>
      </c>
      <c r="G1094" s="196" t="s">
        <v>193</v>
      </c>
      <c r="H1094" s="197">
        <v>6.4880000000000004</v>
      </c>
      <c r="I1094" s="198"/>
      <c r="J1094" s="199">
        <f>ROUND(I1094*H1094,2)</f>
        <v>0</v>
      </c>
      <c r="K1094" s="200"/>
      <c r="L1094" s="40"/>
      <c r="M1094" s="201" t="s">
        <v>1</v>
      </c>
      <c r="N1094" s="202" t="s">
        <v>41</v>
      </c>
      <c r="O1094" s="72"/>
      <c r="P1094" s="203">
        <f>O1094*H1094</f>
        <v>0</v>
      </c>
      <c r="Q1094" s="203">
        <v>0</v>
      </c>
      <c r="R1094" s="203">
        <f>Q1094*H1094</f>
        <v>0</v>
      </c>
      <c r="S1094" s="203">
        <v>0</v>
      </c>
      <c r="T1094" s="204">
        <f>S1094*H1094</f>
        <v>0</v>
      </c>
      <c r="U1094" s="35"/>
      <c r="V1094" s="35"/>
      <c r="W1094" s="35"/>
      <c r="X1094" s="35"/>
      <c r="Y1094" s="35"/>
      <c r="Z1094" s="35"/>
      <c r="AA1094" s="35"/>
      <c r="AB1094" s="35"/>
      <c r="AC1094" s="35"/>
      <c r="AD1094" s="35"/>
      <c r="AE1094" s="35"/>
      <c r="AR1094" s="205" t="s">
        <v>166</v>
      </c>
      <c r="AT1094" s="205" t="s">
        <v>162</v>
      </c>
      <c r="AU1094" s="205" t="s">
        <v>86</v>
      </c>
      <c r="AY1094" s="18" t="s">
        <v>160</v>
      </c>
      <c r="BE1094" s="206">
        <f>IF(N1094="základní",J1094,0)</f>
        <v>0</v>
      </c>
      <c r="BF1094" s="206">
        <f>IF(N1094="snížená",J1094,0)</f>
        <v>0</v>
      </c>
      <c r="BG1094" s="206">
        <f>IF(N1094="zákl. přenesená",J1094,0)</f>
        <v>0</v>
      </c>
      <c r="BH1094" s="206">
        <f>IF(N1094="sníž. přenesená",J1094,0)</f>
        <v>0</v>
      </c>
      <c r="BI1094" s="206">
        <f>IF(N1094="nulová",J1094,0)</f>
        <v>0</v>
      </c>
      <c r="BJ1094" s="18" t="s">
        <v>84</v>
      </c>
      <c r="BK1094" s="206">
        <f>ROUND(I1094*H1094,2)</f>
        <v>0</v>
      </c>
      <c r="BL1094" s="18" t="s">
        <v>166</v>
      </c>
      <c r="BM1094" s="205" t="s">
        <v>1176</v>
      </c>
    </row>
    <row r="1095" spans="1:65" s="2" customFormat="1" ht="29.25">
      <c r="A1095" s="35"/>
      <c r="B1095" s="36"/>
      <c r="C1095" s="37"/>
      <c r="D1095" s="207" t="s">
        <v>167</v>
      </c>
      <c r="E1095" s="37"/>
      <c r="F1095" s="208" t="s">
        <v>1177</v>
      </c>
      <c r="G1095" s="37"/>
      <c r="H1095" s="37"/>
      <c r="I1095" s="209"/>
      <c r="J1095" s="37"/>
      <c r="K1095" s="37"/>
      <c r="L1095" s="40"/>
      <c r="M1095" s="210"/>
      <c r="N1095" s="211"/>
      <c r="O1095" s="72"/>
      <c r="P1095" s="72"/>
      <c r="Q1095" s="72"/>
      <c r="R1095" s="72"/>
      <c r="S1095" s="72"/>
      <c r="T1095" s="73"/>
      <c r="U1095" s="35"/>
      <c r="V1095" s="35"/>
      <c r="W1095" s="35"/>
      <c r="X1095" s="35"/>
      <c r="Y1095" s="35"/>
      <c r="Z1095" s="35"/>
      <c r="AA1095" s="35"/>
      <c r="AB1095" s="35"/>
      <c r="AC1095" s="35"/>
      <c r="AD1095" s="35"/>
      <c r="AE1095" s="35"/>
      <c r="AT1095" s="18" t="s">
        <v>167</v>
      </c>
      <c r="AU1095" s="18" t="s">
        <v>86</v>
      </c>
    </row>
    <row r="1096" spans="1:65" s="13" customFormat="1" ht="11.25">
      <c r="B1096" s="212"/>
      <c r="C1096" s="213"/>
      <c r="D1096" s="207" t="s">
        <v>169</v>
      </c>
      <c r="E1096" s="214" t="s">
        <v>1</v>
      </c>
      <c r="F1096" s="215" t="s">
        <v>1178</v>
      </c>
      <c r="G1096" s="213"/>
      <c r="H1096" s="214" t="s">
        <v>1</v>
      </c>
      <c r="I1096" s="216"/>
      <c r="J1096" s="213"/>
      <c r="K1096" s="213"/>
      <c r="L1096" s="217"/>
      <c r="M1096" s="218"/>
      <c r="N1096" s="219"/>
      <c r="O1096" s="219"/>
      <c r="P1096" s="219"/>
      <c r="Q1096" s="219"/>
      <c r="R1096" s="219"/>
      <c r="S1096" s="219"/>
      <c r="T1096" s="220"/>
      <c r="AT1096" s="221" t="s">
        <v>169</v>
      </c>
      <c r="AU1096" s="221" t="s">
        <v>86</v>
      </c>
      <c r="AV1096" s="13" t="s">
        <v>84</v>
      </c>
      <c r="AW1096" s="13" t="s">
        <v>33</v>
      </c>
      <c r="AX1096" s="13" t="s">
        <v>76</v>
      </c>
      <c r="AY1096" s="221" t="s">
        <v>160</v>
      </c>
    </row>
    <row r="1097" spans="1:65" s="14" customFormat="1" ht="11.25">
      <c r="B1097" s="222"/>
      <c r="C1097" s="223"/>
      <c r="D1097" s="207" t="s">
        <v>169</v>
      </c>
      <c r="E1097" s="224" t="s">
        <v>1</v>
      </c>
      <c r="F1097" s="225" t="s">
        <v>1179</v>
      </c>
      <c r="G1097" s="223"/>
      <c r="H1097" s="226">
        <v>1.93</v>
      </c>
      <c r="I1097" s="227"/>
      <c r="J1097" s="223"/>
      <c r="K1097" s="223"/>
      <c r="L1097" s="228"/>
      <c r="M1097" s="229"/>
      <c r="N1097" s="230"/>
      <c r="O1097" s="230"/>
      <c r="P1097" s="230"/>
      <c r="Q1097" s="230"/>
      <c r="R1097" s="230"/>
      <c r="S1097" s="230"/>
      <c r="T1097" s="231"/>
      <c r="AT1097" s="232" t="s">
        <v>169</v>
      </c>
      <c r="AU1097" s="232" t="s">
        <v>86</v>
      </c>
      <c r="AV1097" s="14" t="s">
        <v>86</v>
      </c>
      <c r="AW1097" s="14" t="s">
        <v>33</v>
      </c>
      <c r="AX1097" s="14" t="s">
        <v>76</v>
      </c>
      <c r="AY1097" s="232" t="s">
        <v>160</v>
      </c>
    </row>
    <row r="1098" spans="1:65" s="14" customFormat="1" ht="11.25">
      <c r="B1098" s="222"/>
      <c r="C1098" s="223"/>
      <c r="D1098" s="207" t="s">
        <v>169</v>
      </c>
      <c r="E1098" s="224" t="s">
        <v>1</v>
      </c>
      <c r="F1098" s="225" t="s">
        <v>1180</v>
      </c>
      <c r="G1098" s="223"/>
      <c r="H1098" s="226">
        <v>4.5579999999999998</v>
      </c>
      <c r="I1098" s="227"/>
      <c r="J1098" s="223"/>
      <c r="K1098" s="223"/>
      <c r="L1098" s="228"/>
      <c r="M1098" s="229"/>
      <c r="N1098" s="230"/>
      <c r="O1098" s="230"/>
      <c r="P1098" s="230"/>
      <c r="Q1098" s="230"/>
      <c r="R1098" s="230"/>
      <c r="S1098" s="230"/>
      <c r="T1098" s="231"/>
      <c r="AT1098" s="232" t="s">
        <v>169</v>
      </c>
      <c r="AU1098" s="232" t="s">
        <v>86</v>
      </c>
      <c r="AV1098" s="14" t="s">
        <v>86</v>
      </c>
      <c r="AW1098" s="14" t="s">
        <v>33</v>
      </c>
      <c r="AX1098" s="14" t="s">
        <v>76</v>
      </c>
      <c r="AY1098" s="232" t="s">
        <v>160</v>
      </c>
    </row>
    <row r="1099" spans="1:65" s="15" customFormat="1" ht="11.25">
      <c r="B1099" s="233"/>
      <c r="C1099" s="234"/>
      <c r="D1099" s="207" t="s">
        <v>169</v>
      </c>
      <c r="E1099" s="235" t="s">
        <v>1</v>
      </c>
      <c r="F1099" s="236" t="s">
        <v>172</v>
      </c>
      <c r="G1099" s="234"/>
      <c r="H1099" s="237">
        <v>6.4880000000000004</v>
      </c>
      <c r="I1099" s="238"/>
      <c r="J1099" s="234"/>
      <c r="K1099" s="234"/>
      <c r="L1099" s="239"/>
      <c r="M1099" s="240"/>
      <c r="N1099" s="241"/>
      <c r="O1099" s="241"/>
      <c r="P1099" s="241"/>
      <c r="Q1099" s="241"/>
      <c r="R1099" s="241"/>
      <c r="S1099" s="241"/>
      <c r="T1099" s="242"/>
      <c r="AT1099" s="243" t="s">
        <v>169</v>
      </c>
      <c r="AU1099" s="243" t="s">
        <v>86</v>
      </c>
      <c r="AV1099" s="15" t="s">
        <v>166</v>
      </c>
      <c r="AW1099" s="15" t="s">
        <v>33</v>
      </c>
      <c r="AX1099" s="15" t="s">
        <v>84</v>
      </c>
      <c r="AY1099" s="243" t="s">
        <v>160</v>
      </c>
    </row>
    <row r="1100" spans="1:65" s="2" customFormat="1" ht="16.5" customHeight="1">
      <c r="A1100" s="35"/>
      <c r="B1100" s="36"/>
      <c r="C1100" s="193" t="s">
        <v>694</v>
      </c>
      <c r="D1100" s="193" t="s">
        <v>162</v>
      </c>
      <c r="E1100" s="194" t="s">
        <v>1181</v>
      </c>
      <c r="F1100" s="195" t="s">
        <v>1182</v>
      </c>
      <c r="G1100" s="196" t="s">
        <v>193</v>
      </c>
      <c r="H1100" s="197">
        <v>1.48</v>
      </c>
      <c r="I1100" s="198"/>
      <c r="J1100" s="199">
        <f>ROUND(I1100*H1100,2)</f>
        <v>0</v>
      </c>
      <c r="K1100" s="200"/>
      <c r="L1100" s="40"/>
      <c r="M1100" s="201" t="s">
        <v>1</v>
      </c>
      <c r="N1100" s="202" t="s">
        <v>41</v>
      </c>
      <c r="O1100" s="72"/>
      <c r="P1100" s="203">
        <f>O1100*H1100</f>
        <v>0</v>
      </c>
      <c r="Q1100" s="203">
        <v>0</v>
      </c>
      <c r="R1100" s="203">
        <f>Q1100*H1100</f>
        <v>0</v>
      </c>
      <c r="S1100" s="203">
        <v>0</v>
      </c>
      <c r="T1100" s="204">
        <f>S1100*H1100</f>
        <v>0</v>
      </c>
      <c r="U1100" s="35"/>
      <c r="V1100" s="35"/>
      <c r="W1100" s="35"/>
      <c r="X1100" s="35"/>
      <c r="Y1100" s="35"/>
      <c r="Z1100" s="35"/>
      <c r="AA1100" s="35"/>
      <c r="AB1100" s="35"/>
      <c r="AC1100" s="35"/>
      <c r="AD1100" s="35"/>
      <c r="AE1100" s="35"/>
      <c r="AR1100" s="205" t="s">
        <v>166</v>
      </c>
      <c r="AT1100" s="205" t="s">
        <v>162</v>
      </c>
      <c r="AU1100" s="205" t="s">
        <v>86</v>
      </c>
      <c r="AY1100" s="18" t="s">
        <v>160</v>
      </c>
      <c r="BE1100" s="206">
        <f>IF(N1100="základní",J1100,0)</f>
        <v>0</v>
      </c>
      <c r="BF1100" s="206">
        <f>IF(N1100="snížená",J1100,0)</f>
        <v>0</v>
      </c>
      <c r="BG1100" s="206">
        <f>IF(N1100="zákl. přenesená",J1100,0)</f>
        <v>0</v>
      </c>
      <c r="BH1100" s="206">
        <f>IF(N1100="sníž. přenesená",J1100,0)</f>
        <v>0</v>
      </c>
      <c r="BI1100" s="206">
        <f>IF(N1100="nulová",J1100,0)</f>
        <v>0</v>
      </c>
      <c r="BJ1100" s="18" t="s">
        <v>84</v>
      </c>
      <c r="BK1100" s="206">
        <f>ROUND(I1100*H1100,2)</f>
        <v>0</v>
      </c>
      <c r="BL1100" s="18" t="s">
        <v>166</v>
      </c>
      <c r="BM1100" s="205" t="s">
        <v>1183</v>
      </c>
    </row>
    <row r="1101" spans="1:65" s="2" customFormat="1" ht="11.25">
      <c r="A1101" s="35"/>
      <c r="B1101" s="36"/>
      <c r="C1101" s="37"/>
      <c r="D1101" s="207" t="s">
        <v>167</v>
      </c>
      <c r="E1101" s="37"/>
      <c r="F1101" s="208" t="s">
        <v>1184</v>
      </c>
      <c r="G1101" s="37"/>
      <c r="H1101" s="37"/>
      <c r="I1101" s="209"/>
      <c r="J1101" s="37"/>
      <c r="K1101" s="37"/>
      <c r="L1101" s="40"/>
      <c r="M1101" s="210"/>
      <c r="N1101" s="211"/>
      <c r="O1101" s="72"/>
      <c r="P1101" s="72"/>
      <c r="Q1101" s="72"/>
      <c r="R1101" s="72"/>
      <c r="S1101" s="72"/>
      <c r="T1101" s="73"/>
      <c r="U1101" s="35"/>
      <c r="V1101" s="35"/>
      <c r="W1101" s="35"/>
      <c r="X1101" s="35"/>
      <c r="Y1101" s="35"/>
      <c r="Z1101" s="35"/>
      <c r="AA1101" s="35"/>
      <c r="AB1101" s="35"/>
      <c r="AC1101" s="35"/>
      <c r="AD1101" s="35"/>
      <c r="AE1101" s="35"/>
      <c r="AT1101" s="18" t="s">
        <v>167</v>
      </c>
      <c r="AU1101" s="18" t="s">
        <v>86</v>
      </c>
    </row>
    <row r="1102" spans="1:65" s="13" customFormat="1" ht="11.25">
      <c r="B1102" s="212"/>
      <c r="C1102" s="213"/>
      <c r="D1102" s="207" t="s">
        <v>169</v>
      </c>
      <c r="E1102" s="214" t="s">
        <v>1</v>
      </c>
      <c r="F1102" s="215" t="s">
        <v>1185</v>
      </c>
      <c r="G1102" s="213"/>
      <c r="H1102" s="214" t="s">
        <v>1</v>
      </c>
      <c r="I1102" s="216"/>
      <c r="J1102" s="213"/>
      <c r="K1102" s="213"/>
      <c r="L1102" s="217"/>
      <c r="M1102" s="218"/>
      <c r="N1102" s="219"/>
      <c r="O1102" s="219"/>
      <c r="P1102" s="219"/>
      <c r="Q1102" s="219"/>
      <c r="R1102" s="219"/>
      <c r="S1102" s="219"/>
      <c r="T1102" s="220"/>
      <c r="AT1102" s="221" t="s">
        <v>169</v>
      </c>
      <c r="AU1102" s="221" t="s">
        <v>86</v>
      </c>
      <c r="AV1102" s="13" t="s">
        <v>84</v>
      </c>
      <c r="AW1102" s="13" t="s">
        <v>33</v>
      </c>
      <c r="AX1102" s="13" t="s">
        <v>76</v>
      </c>
      <c r="AY1102" s="221" t="s">
        <v>160</v>
      </c>
    </row>
    <row r="1103" spans="1:65" s="14" customFormat="1" ht="11.25">
      <c r="B1103" s="222"/>
      <c r="C1103" s="223"/>
      <c r="D1103" s="207" t="s">
        <v>169</v>
      </c>
      <c r="E1103" s="224" t="s">
        <v>1</v>
      </c>
      <c r="F1103" s="225" t="s">
        <v>1186</v>
      </c>
      <c r="G1103" s="223"/>
      <c r="H1103" s="226">
        <v>1.2250000000000001</v>
      </c>
      <c r="I1103" s="227"/>
      <c r="J1103" s="223"/>
      <c r="K1103" s="223"/>
      <c r="L1103" s="228"/>
      <c r="M1103" s="229"/>
      <c r="N1103" s="230"/>
      <c r="O1103" s="230"/>
      <c r="P1103" s="230"/>
      <c r="Q1103" s="230"/>
      <c r="R1103" s="230"/>
      <c r="S1103" s="230"/>
      <c r="T1103" s="231"/>
      <c r="AT1103" s="232" t="s">
        <v>169</v>
      </c>
      <c r="AU1103" s="232" t="s">
        <v>86</v>
      </c>
      <c r="AV1103" s="14" t="s">
        <v>86</v>
      </c>
      <c r="AW1103" s="14" t="s">
        <v>33</v>
      </c>
      <c r="AX1103" s="14" t="s">
        <v>76</v>
      </c>
      <c r="AY1103" s="232" t="s">
        <v>160</v>
      </c>
    </row>
    <row r="1104" spans="1:65" s="14" customFormat="1" ht="11.25">
      <c r="B1104" s="222"/>
      <c r="C1104" s="223"/>
      <c r="D1104" s="207" t="s">
        <v>169</v>
      </c>
      <c r="E1104" s="224" t="s">
        <v>1</v>
      </c>
      <c r="F1104" s="225" t="s">
        <v>1187</v>
      </c>
      <c r="G1104" s="223"/>
      <c r="H1104" s="226">
        <v>0.255</v>
      </c>
      <c r="I1104" s="227"/>
      <c r="J1104" s="223"/>
      <c r="K1104" s="223"/>
      <c r="L1104" s="228"/>
      <c r="M1104" s="229"/>
      <c r="N1104" s="230"/>
      <c r="O1104" s="230"/>
      <c r="P1104" s="230"/>
      <c r="Q1104" s="230"/>
      <c r="R1104" s="230"/>
      <c r="S1104" s="230"/>
      <c r="T1104" s="231"/>
      <c r="AT1104" s="232" t="s">
        <v>169</v>
      </c>
      <c r="AU1104" s="232" t="s">
        <v>86</v>
      </c>
      <c r="AV1104" s="14" t="s">
        <v>86</v>
      </c>
      <c r="AW1104" s="14" t="s">
        <v>33</v>
      </c>
      <c r="AX1104" s="14" t="s">
        <v>76</v>
      </c>
      <c r="AY1104" s="232" t="s">
        <v>160</v>
      </c>
    </row>
    <row r="1105" spans="1:65" s="15" customFormat="1" ht="11.25">
      <c r="B1105" s="233"/>
      <c r="C1105" s="234"/>
      <c r="D1105" s="207" t="s">
        <v>169</v>
      </c>
      <c r="E1105" s="235" t="s">
        <v>1</v>
      </c>
      <c r="F1105" s="236" t="s">
        <v>172</v>
      </c>
      <c r="G1105" s="234"/>
      <c r="H1105" s="237">
        <v>1.48</v>
      </c>
      <c r="I1105" s="238"/>
      <c r="J1105" s="234"/>
      <c r="K1105" s="234"/>
      <c r="L1105" s="239"/>
      <c r="M1105" s="240"/>
      <c r="N1105" s="241"/>
      <c r="O1105" s="241"/>
      <c r="P1105" s="241"/>
      <c r="Q1105" s="241"/>
      <c r="R1105" s="241"/>
      <c r="S1105" s="241"/>
      <c r="T1105" s="242"/>
      <c r="AT1105" s="243" t="s">
        <v>169</v>
      </c>
      <c r="AU1105" s="243" t="s">
        <v>86</v>
      </c>
      <c r="AV1105" s="15" t="s">
        <v>166</v>
      </c>
      <c r="AW1105" s="15" t="s">
        <v>33</v>
      </c>
      <c r="AX1105" s="15" t="s">
        <v>84</v>
      </c>
      <c r="AY1105" s="243" t="s">
        <v>160</v>
      </c>
    </row>
    <row r="1106" spans="1:65" s="2" customFormat="1" ht="16.5" customHeight="1">
      <c r="A1106" s="35"/>
      <c r="B1106" s="36"/>
      <c r="C1106" s="193" t="s">
        <v>1188</v>
      </c>
      <c r="D1106" s="193" t="s">
        <v>162</v>
      </c>
      <c r="E1106" s="194" t="s">
        <v>1189</v>
      </c>
      <c r="F1106" s="195" t="s">
        <v>1190</v>
      </c>
      <c r="G1106" s="196" t="s">
        <v>193</v>
      </c>
      <c r="H1106" s="197">
        <v>2.0960000000000001</v>
      </c>
      <c r="I1106" s="198"/>
      <c r="J1106" s="199">
        <f>ROUND(I1106*H1106,2)</f>
        <v>0</v>
      </c>
      <c r="K1106" s="200"/>
      <c r="L1106" s="40"/>
      <c r="M1106" s="201" t="s">
        <v>1</v>
      </c>
      <c r="N1106" s="202" t="s">
        <v>41</v>
      </c>
      <c r="O1106" s="72"/>
      <c r="P1106" s="203">
        <f>O1106*H1106</f>
        <v>0</v>
      </c>
      <c r="Q1106" s="203">
        <v>0</v>
      </c>
      <c r="R1106" s="203">
        <f>Q1106*H1106</f>
        <v>0</v>
      </c>
      <c r="S1106" s="203">
        <v>0</v>
      </c>
      <c r="T1106" s="204">
        <f>S1106*H1106</f>
        <v>0</v>
      </c>
      <c r="U1106" s="35"/>
      <c r="V1106" s="35"/>
      <c r="W1106" s="35"/>
      <c r="X1106" s="35"/>
      <c r="Y1106" s="35"/>
      <c r="Z1106" s="35"/>
      <c r="AA1106" s="35"/>
      <c r="AB1106" s="35"/>
      <c r="AC1106" s="35"/>
      <c r="AD1106" s="35"/>
      <c r="AE1106" s="35"/>
      <c r="AR1106" s="205" t="s">
        <v>166</v>
      </c>
      <c r="AT1106" s="205" t="s">
        <v>162</v>
      </c>
      <c r="AU1106" s="205" t="s">
        <v>86</v>
      </c>
      <c r="AY1106" s="18" t="s">
        <v>160</v>
      </c>
      <c r="BE1106" s="206">
        <f>IF(N1106="základní",J1106,0)</f>
        <v>0</v>
      </c>
      <c r="BF1106" s="206">
        <f>IF(N1106="snížená",J1106,0)</f>
        <v>0</v>
      </c>
      <c r="BG1106" s="206">
        <f>IF(N1106="zákl. přenesená",J1106,0)</f>
        <v>0</v>
      </c>
      <c r="BH1106" s="206">
        <f>IF(N1106="sníž. přenesená",J1106,0)</f>
        <v>0</v>
      </c>
      <c r="BI1106" s="206">
        <f>IF(N1106="nulová",J1106,0)</f>
        <v>0</v>
      </c>
      <c r="BJ1106" s="18" t="s">
        <v>84</v>
      </c>
      <c r="BK1106" s="206">
        <f>ROUND(I1106*H1106,2)</f>
        <v>0</v>
      </c>
      <c r="BL1106" s="18" t="s">
        <v>166</v>
      </c>
      <c r="BM1106" s="205" t="s">
        <v>1191</v>
      </c>
    </row>
    <row r="1107" spans="1:65" s="2" customFormat="1" ht="11.25">
      <c r="A1107" s="35"/>
      <c r="B1107" s="36"/>
      <c r="C1107" s="37"/>
      <c r="D1107" s="207" t="s">
        <v>167</v>
      </c>
      <c r="E1107" s="37"/>
      <c r="F1107" s="208" t="s">
        <v>1192</v>
      </c>
      <c r="G1107" s="37"/>
      <c r="H1107" s="37"/>
      <c r="I1107" s="209"/>
      <c r="J1107" s="37"/>
      <c r="K1107" s="37"/>
      <c r="L1107" s="40"/>
      <c r="M1107" s="210"/>
      <c r="N1107" s="211"/>
      <c r="O1107" s="72"/>
      <c r="P1107" s="72"/>
      <c r="Q1107" s="72"/>
      <c r="R1107" s="72"/>
      <c r="S1107" s="72"/>
      <c r="T1107" s="73"/>
      <c r="U1107" s="35"/>
      <c r="V1107" s="35"/>
      <c r="W1107" s="35"/>
      <c r="X1107" s="35"/>
      <c r="Y1107" s="35"/>
      <c r="Z1107" s="35"/>
      <c r="AA1107" s="35"/>
      <c r="AB1107" s="35"/>
      <c r="AC1107" s="35"/>
      <c r="AD1107" s="35"/>
      <c r="AE1107" s="35"/>
      <c r="AT1107" s="18" t="s">
        <v>167</v>
      </c>
      <c r="AU1107" s="18" t="s">
        <v>86</v>
      </c>
    </row>
    <row r="1108" spans="1:65" s="13" customFormat="1" ht="11.25">
      <c r="B1108" s="212"/>
      <c r="C1108" s="213"/>
      <c r="D1108" s="207" t="s">
        <v>169</v>
      </c>
      <c r="E1108" s="214" t="s">
        <v>1</v>
      </c>
      <c r="F1108" s="215" t="s">
        <v>1185</v>
      </c>
      <c r="G1108" s="213"/>
      <c r="H1108" s="214" t="s">
        <v>1</v>
      </c>
      <c r="I1108" s="216"/>
      <c r="J1108" s="213"/>
      <c r="K1108" s="213"/>
      <c r="L1108" s="217"/>
      <c r="M1108" s="218"/>
      <c r="N1108" s="219"/>
      <c r="O1108" s="219"/>
      <c r="P1108" s="219"/>
      <c r="Q1108" s="219"/>
      <c r="R1108" s="219"/>
      <c r="S1108" s="219"/>
      <c r="T1108" s="220"/>
      <c r="AT1108" s="221" t="s">
        <v>169</v>
      </c>
      <c r="AU1108" s="221" t="s">
        <v>86</v>
      </c>
      <c r="AV1108" s="13" t="s">
        <v>84</v>
      </c>
      <c r="AW1108" s="13" t="s">
        <v>33</v>
      </c>
      <c r="AX1108" s="13" t="s">
        <v>76</v>
      </c>
      <c r="AY1108" s="221" t="s">
        <v>160</v>
      </c>
    </row>
    <row r="1109" spans="1:65" s="14" customFormat="1" ht="11.25">
      <c r="B1109" s="222"/>
      <c r="C1109" s="223"/>
      <c r="D1109" s="207" t="s">
        <v>169</v>
      </c>
      <c r="E1109" s="224" t="s">
        <v>1</v>
      </c>
      <c r="F1109" s="225" t="s">
        <v>1193</v>
      </c>
      <c r="G1109" s="223"/>
      <c r="H1109" s="226">
        <v>2.0960000000000001</v>
      </c>
      <c r="I1109" s="227"/>
      <c r="J1109" s="223"/>
      <c r="K1109" s="223"/>
      <c r="L1109" s="228"/>
      <c r="M1109" s="229"/>
      <c r="N1109" s="230"/>
      <c r="O1109" s="230"/>
      <c r="P1109" s="230"/>
      <c r="Q1109" s="230"/>
      <c r="R1109" s="230"/>
      <c r="S1109" s="230"/>
      <c r="T1109" s="231"/>
      <c r="AT1109" s="232" t="s">
        <v>169</v>
      </c>
      <c r="AU1109" s="232" t="s">
        <v>86</v>
      </c>
      <c r="AV1109" s="14" t="s">
        <v>86</v>
      </c>
      <c r="AW1109" s="14" t="s">
        <v>33</v>
      </c>
      <c r="AX1109" s="14" t="s">
        <v>76</v>
      </c>
      <c r="AY1109" s="232" t="s">
        <v>160</v>
      </c>
    </row>
    <row r="1110" spans="1:65" s="15" customFormat="1" ht="11.25">
      <c r="B1110" s="233"/>
      <c r="C1110" s="234"/>
      <c r="D1110" s="207" t="s">
        <v>169</v>
      </c>
      <c r="E1110" s="235" t="s">
        <v>1</v>
      </c>
      <c r="F1110" s="236" t="s">
        <v>172</v>
      </c>
      <c r="G1110" s="234"/>
      <c r="H1110" s="237">
        <v>2.0960000000000001</v>
      </c>
      <c r="I1110" s="238"/>
      <c r="J1110" s="234"/>
      <c r="K1110" s="234"/>
      <c r="L1110" s="239"/>
      <c r="M1110" s="240"/>
      <c r="N1110" s="241"/>
      <c r="O1110" s="241"/>
      <c r="P1110" s="241"/>
      <c r="Q1110" s="241"/>
      <c r="R1110" s="241"/>
      <c r="S1110" s="241"/>
      <c r="T1110" s="242"/>
      <c r="AT1110" s="243" t="s">
        <v>169</v>
      </c>
      <c r="AU1110" s="243" t="s">
        <v>86</v>
      </c>
      <c r="AV1110" s="15" t="s">
        <v>166</v>
      </c>
      <c r="AW1110" s="15" t="s">
        <v>33</v>
      </c>
      <c r="AX1110" s="15" t="s">
        <v>84</v>
      </c>
      <c r="AY1110" s="243" t="s">
        <v>160</v>
      </c>
    </row>
    <row r="1111" spans="1:65" s="2" customFormat="1" ht="37.9" customHeight="1">
      <c r="A1111" s="35"/>
      <c r="B1111" s="36"/>
      <c r="C1111" s="193" t="s">
        <v>698</v>
      </c>
      <c r="D1111" s="193" t="s">
        <v>162</v>
      </c>
      <c r="E1111" s="194" t="s">
        <v>1194</v>
      </c>
      <c r="F1111" s="195" t="s">
        <v>1195</v>
      </c>
      <c r="G1111" s="196" t="s">
        <v>193</v>
      </c>
      <c r="H1111" s="197">
        <v>0.124</v>
      </c>
      <c r="I1111" s="198"/>
      <c r="J1111" s="199">
        <f>ROUND(I1111*H1111,2)</f>
        <v>0</v>
      </c>
      <c r="K1111" s="200"/>
      <c r="L1111" s="40"/>
      <c r="M1111" s="201" t="s">
        <v>1</v>
      </c>
      <c r="N1111" s="202" t="s">
        <v>41</v>
      </c>
      <c r="O1111" s="72"/>
      <c r="P1111" s="203">
        <f>O1111*H1111</f>
        <v>0</v>
      </c>
      <c r="Q1111" s="203">
        <v>0</v>
      </c>
      <c r="R1111" s="203">
        <f>Q1111*H1111</f>
        <v>0</v>
      </c>
      <c r="S1111" s="203">
        <v>0</v>
      </c>
      <c r="T1111" s="204">
        <f>S1111*H1111</f>
        <v>0</v>
      </c>
      <c r="U1111" s="35"/>
      <c r="V1111" s="35"/>
      <c r="W1111" s="35"/>
      <c r="X1111" s="35"/>
      <c r="Y1111" s="35"/>
      <c r="Z1111" s="35"/>
      <c r="AA1111" s="35"/>
      <c r="AB1111" s="35"/>
      <c r="AC1111" s="35"/>
      <c r="AD1111" s="35"/>
      <c r="AE1111" s="35"/>
      <c r="AR1111" s="205" t="s">
        <v>166</v>
      </c>
      <c r="AT1111" s="205" t="s">
        <v>162</v>
      </c>
      <c r="AU1111" s="205" t="s">
        <v>86</v>
      </c>
      <c r="AY1111" s="18" t="s">
        <v>160</v>
      </c>
      <c r="BE1111" s="206">
        <f>IF(N1111="základní",J1111,0)</f>
        <v>0</v>
      </c>
      <c r="BF1111" s="206">
        <f>IF(N1111="snížená",J1111,0)</f>
        <v>0</v>
      </c>
      <c r="BG1111" s="206">
        <f>IF(N1111="zákl. přenesená",J1111,0)</f>
        <v>0</v>
      </c>
      <c r="BH1111" s="206">
        <f>IF(N1111="sníž. přenesená",J1111,0)</f>
        <v>0</v>
      </c>
      <c r="BI1111" s="206">
        <f>IF(N1111="nulová",J1111,0)</f>
        <v>0</v>
      </c>
      <c r="BJ1111" s="18" t="s">
        <v>84</v>
      </c>
      <c r="BK1111" s="206">
        <f>ROUND(I1111*H1111,2)</f>
        <v>0</v>
      </c>
      <c r="BL1111" s="18" t="s">
        <v>166</v>
      </c>
      <c r="BM1111" s="205" t="s">
        <v>1196</v>
      </c>
    </row>
    <row r="1112" spans="1:65" s="2" customFormat="1" ht="19.5">
      <c r="A1112" s="35"/>
      <c r="B1112" s="36"/>
      <c r="C1112" s="37"/>
      <c r="D1112" s="207" t="s">
        <v>167</v>
      </c>
      <c r="E1112" s="37"/>
      <c r="F1112" s="208" t="s">
        <v>1197</v>
      </c>
      <c r="G1112" s="37"/>
      <c r="H1112" s="37"/>
      <c r="I1112" s="209"/>
      <c r="J1112" s="37"/>
      <c r="K1112" s="37"/>
      <c r="L1112" s="40"/>
      <c r="M1112" s="210"/>
      <c r="N1112" s="211"/>
      <c r="O1112" s="72"/>
      <c r="P1112" s="72"/>
      <c r="Q1112" s="72"/>
      <c r="R1112" s="72"/>
      <c r="S1112" s="72"/>
      <c r="T1112" s="73"/>
      <c r="U1112" s="35"/>
      <c r="V1112" s="35"/>
      <c r="W1112" s="35"/>
      <c r="X1112" s="35"/>
      <c r="Y1112" s="35"/>
      <c r="Z1112" s="35"/>
      <c r="AA1112" s="35"/>
      <c r="AB1112" s="35"/>
      <c r="AC1112" s="35"/>
      <c r="AD1112" s="35"/>
      <c r="AE1112" s="35"/>
      <c r="AT1112" s="18" t="s">
        <v>167</v>
      </c>
      <c r="AU1112" s="18" t="s">
        <v>86</v>
      </c>
    </row>
    <row r="1113" spans="1:65" s="13" customFormat="1" ht="11.25">
      <c r="B1113" s="212"/>
      <c r="C1113" s="213"/>
      <c r="D1113" s="207" t="s">
        <v>169</v>
      </c>
      <c r="E1113" s="214" t="s">
        <v>1</v>
      </c>
      <c r="F1113" s="215" t="s">
        <v>216</v>
      </c>
      <c r="G1113" s="213"/>
      <c r="H1113" s="214" t="s">
        <v>1</v>
      </c>
      <c r="I1113" s="216"/>
      <c r="J1113" s="213"/>
      <c r="K1113" s="213"/>
      <c r="L1113" s="217"/>
      <c r="M1113" s="218"/>
      <c r="N1113" s="219"/>
      <c r="O1113" s="219"/>
      <c r="P1113" s="219"/>
      <c r="Q1113" s="219"/>
      <c r="R1113" s="219"/>
      <c r="S1113" s="219"/>
      <c r="T1113" s="220"/>
      <c r="AT1113" s="221" t="s">
        <v>169</v>
      </c>
      <c r="AU1113" s="221" t="s">
        <v>86</v>
      </c>
      <c r="AV1113" s="13" t="s">
        <v>84</v>
      </c>
      <c r="AW1113" s="13" t="s">
        <v>33</v>
      </c>
      <c r="AX1113" s="13" t="s">
        <v>76</v>
      </c>
      <c r="AY1113" s="221" t="s">
        <v>160</v>
      </c>
    </row>
    <row r="1114" spans="1:65" s="14" customFormat="1" ht="11.25">
      <c r="B1114" s="222"/>
      <c r="C1114" s="223"/>
      <c r="D1114" s="207" t="s">
        <v>169</v>
      </c>
      <c r="E1114" s="224" t="s">
        <v>1</v>
      </c>
      <c r="F1114" s="225" t="s">
        <v>986</v>
      </c>
      <c r="G1114" s="223"/>
      <c r="H1114" s="226">
        <v>0.124</v>
      </c>
      <c r="I1114" s="227"/>
      <c r="J1114" s="223"/>
      <c r="K1114" s="223"/>
      <c r="L1114" s="228"/>
      <c r="M1114" s="229"/>
      <c r="N1114" s="230"/>
      <c r="O1114" s="230"/>
      <c r="P1114" s="230"/>
      <c r="Q1114" s="230"/>
      <c r="R1114" s="230"/>
      <c r="S1114" s="230"/>
      <c r="T1114" s="231"/>
      <c r="AT1114" s="232" t="s">
        <v>169</v>
      </c>
      <c r="AU1114" s="232" t="s">
        <v>86</v>
      </c>
      <c r="AV1114" s="14" t="s">
        <v>86</v>
      </c>
      <c r="AW1114" s="14" t="s">
        <v>33</v>
      </c>
      <c r="AX1114" s="14" t="s">
        <v>76</v>
      </c>
      <c r="AY1114" s="232" t="s">
        <v>160</v>
      </c>
    </row>
    <row r="1115" spans="1:65" s="15" customFormat="1" ht="11.25">
      <c r="B1115" s="233"/>
      <c r="C1115" s="234"/>
      <c r="D1115" s="207" t="s">
        <v>169</v>
      </c>
      <c r="E1115" s="235" t="s">
        <v>1</v>
      </c>
      <c r="F1115" s="236" t="s">
        <v>172</v>
      </c>
      <c r="G1115" s="234"/>
      <c r="H1115" s="237">
        <v>0.124</v>
      </c>
      <c r="I1115" s="238"/>
      <c r="J1115" s="234"/>
      <c r="K1115" s="234"/>
      <c r="L1115" s="239"/>
      <c r="M1115" s="240"/>
      <c r="N1115" s="241"/>
      <c r="O1115" s="241"/>
      <c r="P1115" s="241"/>
      <c r="Q1115" s="241"/>
      <c r="R1115" s="241"/>
      <c r="S1115" s="241"/>
      <c r="T1115" s="242"/>
      <c r="AT1115" s="243" t="s">
        <v>169</v>
      </c>
      <c r="AU1115" s="243" t="s">
        <v>86</v>
      </c>
      <c r="AV1115" s="15" t="s">
        <v>166</v>
      </c>
      <c r="AW1115" s="15" t="s">
        <v>33</v>
      </c>
      <c r="AX1115" s="15" t="s">
        <v>84</v>
      </c>
      <c r="AY1115" s="243" t="s">
        <v>160</v>
      </c>
    </row>
    <row r="1116" spans="1:65" s="2" customFormat="1" ht="16.5" customHeight="1">
      <c r="A1116" s="35"/>
      <c r="B1116" s="36"/>
      <c r="C1116" s="193" t="s">
        <v>1198</v>
      </c>
      <c r="D1116" s="193" t="s">
        <v>162</v>
      </c>
      <c r="E1116" s="194" t="s">
        <v>1199</v>
      </c>
      <c r="F1116" s="195" t="s">
        <v>1200</v>
      </c>
      <c r="G1116" s="196" t="s">
        <v>312</v>
      </c>
      <c r="H1116" s="197">
        <v>1</v>
      </c>
      <c r="I1116" s="198"/>
      <c r="J1116" s="199">
        <f>ROUND(I1116*H1116,2)</f>
        <v>0</v>
      </c>
      <c r="K1116" s="200"/>
      <c r="L1116" s="40"/>
      <c r="M1116" s="201" t="s">
        <v>1</v>
      </c>
      <c r="N1116" s="202" t="s">
        <v>41</v>
      </c>
      <c r="O1116" s="72"/>
      <c r="P1116" s="203">
        <f>O1116*H1116</f>
        <v>0</v>
      </c>
      <c r="Q1116" s="203">
        <v>0</v>
      </c>
      <c r="R1116" s="203">
        <f>Q1116*H1116</f>
        <v>0</v>
      </c>
      <c r="S1116" s="203">
        <v>0</v>
      </c>
      <c r="T1116" s="204">
        <f>S1116*H1116</f>
        <v>0</v>
      </c>
      <c r="U1116" s="35"/>
      <c r="V1116" s="35"/>
      <c r="W1116" s="35"/>
      <c r="X1116" s="35"/>
      <c r="Y1116" s="35"/>
      <c r="Z1116" s="35"/>
      <c r="AA1116" s="35"/>
      <c r="AB1116" s="35"/>
      <c r="AC1116" s="35"/>
      <c r="AD1116" s="35"/>
      <c r="AE1116" s="35"/>
      <c r="AR1116" s="205" t="s">
        <v>166</v>
      </c>
      <c r="AT1116" s="205" t="s">
        <v>162</v>
      </c>
      <c r="AU1116" s="205" t="s">
        <v>86</v>
      </c>
      <c r="AY1116" s="18" t="s">
        <v>160</v>
      </c>
      <c r="BE1116" s="206">
        <f>IF(N1116="základní",J1116,0)</f>
        <v>0</v>
      </c>
      <c r="BF1116" s="206">
        <f>IF(N1116="snížená",J1116,0)</f>
        <v>0</v>
      </c>
      <c r="BG1116" s="206">
        <f>IF(N1116="zákl. přenesená",J1116,0)</f>
        <v>0</v>
      </c>
      <c r="BH1116" s="206">
        <f>IF(N1116="sníž. přenesená",J1116,0)</f>
        <v>0</v>
      </c>
      <c r="BI1116" s="206">
        <f>IF(N1116="nulová",J1116,0)</f>
        <v>0</v>
      </c>
      <c r="BJ1116" s="18" t="s">
        <v>84</v>
      </c>
      <c r="BK1116" s="206">
        <f>ROUND(I1116*H1116,2)</f>
        <v>0</v>
      </c>
      <c r="BL1116" s="18" t="s">
        <v>166</v>
      </c>
      <c r="BM1116" s="205" t="s">
        <v>1201</v>
      </c>
    </row>
    <row r="1117" spans="1:65" s="2" customFormat="1" ht="11.25">
      <c r="A1117" s="35"/>
      <c r="B1117" s="36"/>
      <c r="C1117" s="37"/>
      <c r="D1117" s="207" t="s">
        <v>167</v>
      </c>
      <c r="E1117" s="37"/>
      <c r="F1117" s="208" t="s">
        <v>1202</v>
      </c>
      <c r="G1117" s="37"/>
      <c r="H1117" s="37"/>
      <c r="I1117" s="209"/>
      <c r="J1117" s="37"/>
      <c r="K1117" s="37"/>
      <c r="L1117" s="40"/>
      <c r="M1117" s="210"/>
      <c r="N1117" s="211"/>
      <c r="O1117" s="72"/>
      <c r="P1117" s="72"/>
      <c r="Q1117" s="72"/>
      <c r="R1117" s="72"/>
      <c r="S1117" s="72"/>
      <c r="T1117" s="73"/>
      <c r="U1117" s="35"/>
      <c r="V1117" s="35"/>
      <c r="W1117" s="35"/>
      <c r="X1117" s="35"/>
      <c r="Y1117" s="35"/>
      <c r="Z1117" s="35"/>
      <c r="AA1117" s="35"/>
      <c r="AB1117" s="35"/>
      <c r="AC1117" s="35"/>
      <c r="AD1117" s="35"/>
      <c r="AE1117" s="35"/>
      <c r="AT1117" s="18" t="s">
        <v>167</v>
      </c>
      <c r="AU1117" s="18" t="s">
        <v>86</v>
      </c>
    </row>
    <row r="1118" spans="1:65" s="13" customFormat="1" ht="11.25">
      <c r="B1118" s="212"/>
      <c r="C1118" s="213"/>
      <c r="D1118" s="207" t="s">
        <v>169</v>
      </c>
      <c r="E1118" s="214" t="s">
        <v>1</v>
      </c>
      <c r="F1118" s="215" t="s">
        <v>635</v>
      </c>
      <c r="G1118" s="213"/>
      <c r="H1118" s="214" t="s">
        <v>1</v>
      </c>
      <c r="I1118" s="216"/>
      <c r="J1118" s="213"/>
      <c r="K1118" s="213"/>
      <c r="L1118" s="217"/>
      <c r="M1118" s="218"/>
      <c r="N1118" s="219"/>
      <c r="O1118" s="219"/>
      <c r="P1118" s="219"/>
      <c r="Q1118" s="219"/>
      <c r="R1118" s="219"/>
      <c r="S1118" s="219"/>
      <c r="T1118" s="220"/>
      <c r="AT1118" s="221" t="s">
        <v>169</v>
      </c>
      <c r="AU1118" s="221" t="s">
        <v>86</v>
      </c>
      <c r="AV1118" s="13" t="s">
        <v>84</v>
      </c>
      <c r="AW1118" s="13" t="s">
        <v>33</v>
      </c>
      <c r="AX1118" s="13" t="s">
        <v>76</v>
      </c>
      <c r="AY1118" s="221" t="s">
        <v>160</v>
      </c>
    </row>
    <row r="1119" spans="1:65" s="14" customFormat="1" ht="11.25">
      <c r="B1119" s="222"/>
      <c r="C1119" s="223"/>
      <c r="D1119" s="207" t="s">
        <v>169</v>
      </c>
      <c r="E1119" s="224" t="s">
        <v>1</v>
      </c>
      <c r="F1119" s="225" t="s">
        <v>84</v>
      </c>
      <c r="G1119" s="223"/>
      <c r="H1119" s="226">
        <v>1</v>
      </c>
      <c r="I1119" s="227"/>
      <c r="J1119" s="223"/>
      <c r="K1119" s="223"/>
      <c r="L1119" s="228"/>
      <c r="M1119" s="229"/>
      <c r="N1119" s="230"/>
      <c r="O1119" s="230"/>
      <c r="P1119" s="230"/>
      <c r="Q1119" s="230"/>
      <c r="R1119" s="230"/>
      <c r="S1119" s="230"/>
      <c r="T1119" s="231"/>
      <c r="AT1119" s="232" t="s">
        <v>169</v>
      </c>
      <c r="AU1119" s="232" t="s">
        <v>86</v>
      </c>
      <c r="AV1119" s="14" t="s">
        <v>86</v>
      </c>
      <c r="AW1119" s="14" t="s">
        <v>33</v>
      </c>
      <c r="AX1119" s="14" t="s">
        <v>76</v>
      </c>
      <c r="AY1119" s="232" t="s">
        <v>160</v>
      </c>
    </row>
    <row r="1120" spans="1:65" s="15" customFormat="1" ht="11.25">
      <c r="B1120" s="233"/>
      <c r="C1120" s="234"/>
      <c r="D1120" s="207" t="s">
        <v>169</v>
      </c>
      <c r="E1120" s="235" t="s">
        <v>1</v>
      </c>
      <c r="F1120" s="236" t="s">
        <v>172</v>
      </c>
      <c r="G1120" s="234"/>
      <c r="H1120" s="237">
        <v>1</v>
      </c>
      <c r="I1120" s="238"/>
      <c r="J1120" s="234"/>
      <c r="K1120" s="234"/>
      <c r="L1120" s="239"/>
      <c r="M1120" s="240"/>
      <c r="N1120" s="241"/>
      <c r="O1120" s="241"/>
      <c r="P1120" s="241"/>
      <c r="Q1120" s="241"/>
      <c r="R1120" s="241"/>
      <c r="S1120" s="241"/>
      <c r="T1120" s="242"/>
      <c r="AT1120" s="243" t="s">
        <v>169</v>
      </c>
      <c r="AU1120" s="243" t="s">
        <v>86</v>
      </c>
      <c r="AV1120" s="15" t="s">
        <v>166</v>
      </c>
      <c r="AW1120" s="15" t="s">
        <v>33</v>
      </c>
      <c r="AX1120" s="15" t="s">
        <v>84</v>
      </c>
      <c r="AY1120" s="243" t="s">
        <v>160</v>
      </c>
    </row>
    <row r="1121" spans="1:65" s="2" customFormat="1" ht="24.2" customHeight="1">
      <c r="A1121" s="35"/>
      <c r="B1121" s="36"/>
      <c r="C1121" s="193" t="s">
        <v>705</v>
      </c>
      <c r="D1121" s="193" t="s">
        <v>162</v>
      </c>
      <c r="E1121" s="194" t="s">
        <v>1203</v>
      </c>
      <c r="F1121" s="195" t="s">
        <v>1204</v>
      </c>
      <c r="G1121" s="196" t="s">
        <v>165</v>
      </c>
      <c r="H1121" s="197">
        <v>25.751999999999999</v>
      </c>
      <c r="I1121" s="198"/>
      <c r="J1121" s="199">
        <f>ROUND(I1121*H1121,2)</f>
        <v>0</v>
      </c>
      <c r="K1121" s="200"/>
      <c r="L1121" s="40"/>
      <c r="M1121" s="201" t="s">
        <v>1</v>
      </c>
      <c r="N1121" s="202" t="s">
        <v>41</v>
      </c>
      <c r="O1121" s="72"/>
      <c r="P1121" s="203">
        <f>O1121*H1121</f>
        <v>0</v>
      </c>
      <c r="Q1121" s="203">
        <v>0</v>
      </c>
      <c r="R1121" s="203">
        <f>Q1121*H1121</f>
        <v>0</v>
      </c>
      <c r="S1121" s="203">
        <v>0</v>
      </c>
      <c r="T1121" s="204">
        <f>S1121*H1121</f>
        <v>0</v>
      </c>
      <c r="U1121" s="35"/>
      <c r="V1121" s="35"/>
      <c r="W1121" s="35"/>
      <c r="X1121" s="35"/>
      <c r="Y1121" s="35"/>
      <c r="Z1121" s="35"/>
      <c r="AA1121" s="35"/>
      <c r="AB1121" s="35"/>
      <c r="AC1121" s="35"/>
      <c r="AD1121" s="35"/>
      <c r="AE1121" s="35"/>
      <c r="AR1121" s="205" t="s">
        <v>166</v>
      </c>
      <c r="AT1121" s="205" t="s">
        <v>162</v>
      </c>
      <c r="AU1121" s="205" t="s">
        <v>86</v>
      </c>
      <c r="AY1121" s="18" t="s">
        <v>160</v>
      </c>
      <c r="BE1121" s="206">
        <f>IF(N1121="základní",J1121,0)</f>
        <v>0</v>
      </c>
      <c r="BF1121" s="206">
        <f>IF(N1121="snížená",J1121,0)</f>
        <v>0</v>
      </c>
      <c r="BG1121" s="206">
        <f>IF(N1121="zákl. přenesená",J1121,0)</f>
        <v>0</v>
      </c>
      <c r="BH1121" s="206">
        <f>IF(N1121="sníž. přenesená",J1121,0)</f>
        <v>0</v>
      </c>
      <c r="BI1121" s="206">
        <f>IF(N1121="nulová",J1121,0)</f>
        <v>0</v>
      </c>
      <c r="BJ1121" s="18" t="s">
        <v>84</v>
      </c>
      <c r="BK1121" s="206">
        <f>ROUND(I1121*H1121,2)</f>
        <v>0</v>
      </c>
      <c r="BL1121" s="18" t="s">
        <v>166</v>
      </c>
      <c r="BM1121" s="205" t="s">
        <v>1205</v>
      </c>
    </row>
    <row r="1122" spans="1:65" s="2" customFormat="1" ht="29.25">
      <c r="A1122" s="35"/>
      <c r="B1122" s="36"/>
      <c r="C1122" s="37"/>
      <c r="D1122" s="207" t="s">
        <v>167</v>
      </c>
      <c r="E1122" s="37"/>
      <c r="F1122" s="208" t="s">
        <v>1206</v>
      </c>
      <c r="G1122" s="37"/>
      <c r="H1122" s="37"/>
      <c r="I1122" s="209"/>
      <c r="J1122" s="37"/>
      <c r="K1122" s="37"/>
      <c r="L1122" s="40"/>
      <c r="M1122" s="210"/>
      <c r="N1122" s="211"/>
      <c r="O1122" s="72"/>
      <c r="P1122" s="72"/>
      <c r="Q1122" s="72"/>
      <c r="R1122" s="72"/>
      <c r="S1122" s="72"/>
      <c r="T1122" s="73"/>
      <c r="U1122" s="35"/>
      <c r="V1122" s="35"/>
      <c r="W1122" s="35"/>
      <c r="X1122" s="35"/>
      <c r="Y1122" s="35"/>
      <c r="Z1122" s="35"/>
      <c r="AA1122" s="35"/>
      <c r="AB1122" s="35"/>
      <c r="AC1122" s="35"/>
      <c r="AD1122" s="35"/>
      <c r="AE1122" s="35"/>
      <c r="AT1122" s="18" t="s">
        <v>167</v>
      </c>
      <c r="AU1122" s="18" t="s">
        <v>86</v>
      </c>
    </row>
    <row r="1123" spans="1:65" s="13" customFormat="1" ht="11.25">
      <c r="B1123" s="212"/>
      <c r="C1123" s="213"/>
      <c r="D1123" s="207" t="s">
        <v>169</v>
      </c>
      <c r="E1123" s="214" t="s">
        <v>1</v>
      </c>
      <c r="F1123" s="215" t="s">
        <v>624</v>
      </c>
      <c r="G1123" s="213"/>
      <c r="H1123" s="214" t="s">
        <v>1</v>
      </c>
      <c r="I1123" s="216"/>
      <c r="J1123" s="213"/>
      <c r="K1123" s="213"/>
      <c r="L1123" s="217"/>
      <c r="M1123" s="218"/>
      <c r="N1123" s="219"/>
      <c r="O1123" s="219"/>
      <c r="P1123" s="219"/>
      <c r="Q1123" s="219"/>
      <c r="R1123" s="219"/>
      <c r="S1123" s="219"/>
      <c r="T1123" s="220"/>
      <c r="AT1123" s="221" t="s">
        <v>169</v>
      </c>
      <c r="AU1123" s="221" t="s">
        <v>86</v>
      </c>
      <c r="AV1123" s="13" t="s">
        <v>84</v>
      </c>
      <c r="AW1123" s="13" t="s">
        <v>33</v>
      </c>
      <c r="AX1123" s="13" t="s">
        <v>76</v>
      </c>
      <c r="AY1123" s="221" t="s">
        <v>160</v>
      </c>
    </row>
    <row r="1124" spans="1:65" s="14" customFormat="1" ht="11.25">
      <c r="B1124" s="222"/>
      <c r="C1124" s="223"/>
      <c r="D1124" s="207" t="s">
        <v>169</v>
      </c>
      <c r="E1124" s="224" t="s">
        <v>1</v>
      </c>
      <c r="F1124" s="225" t="s">
        <v>1207</v>
      </c>
      <c r="G1124" s="223"/>
      <c r="H1124" s="226">
        <v>3.83</v>
      </c>
      <c r="I1124" s="227"/>
      <c r="J1124" s="223"/>
      <c r="K1124" s="223"/>
      <c r="L1124" s="228"/>
      <c r="M1124" s="229"/>
      <c r="N1124" s="230"/>
      <c r="O1124" s="230"/>
      <c r="P1124" s="230"/>
      <c r="Q1124" s="230"/>
      <c r="R1124" s="230"/>
      <c r="S1124" s="230"/>
      <c r="T1124" s="231"/>
      <c r="AT1124" s="232" t="s">
        <v>169</v>
      </c>
      <c r="AU1124" s="232" t="s">
        <v>86</v>
      </c>
      <c r="AV1124" s="14" t="s">
        <v>86</v>
      </c>
      <c r="AW1124" s="14" t="s">
        <v>33</v>
      </c>
      <c r="AX1124" s="14" t="s">
        <v>76</v>
      </c>
      <c r="AY1124" s="232" t="s">
        <v>160</v>
      </c>
    </row>
    <row r="1125" spans="1:65" s="13" customFormat="1" ht="11.25">
      <c r="B1125" s="212"/>
      <c r="C1125" s="213"/>
      <c r="D1125" s="207" t="s">
        <v>169</v>
      </c>
      <c r="E1125" s="214" t="s">
        <v>1</v>
      </c>
      <c r="F1125" s="215" t="s">
        <v>626</v>
      </c>
      <c r="G1125" s="213"/>
      <c r="H1125" s="214" t="s">
        <v>1</v>
      </c>
      <c r="I1125" s="216"/>
      <c r="J1125" s="213"/>
      <c r="K1125" s="213"/>
      <c r="L1125" s="217"/>
      <c r="M1125" s="218"/>
      <c r="N1125" s="219"/>
      <c r="O1125" s="219"/>
      <c r="P1125" s="219"/>
      <c r="Q1125" s="219"/>
      <c r="R1125" s="219"/>
      <c r="S1125" s="219"/>
      <c r="T1125" s="220"/>
      <c r="AT1125" s="221" t="s">
        <v>169</v>
      </c>
      <c r="AU1125" s="221" t="s">
        <v>86</v>
      </c>
      <c r="AV1125" s="13" t="s">
        <v>84</v>
      </c>
      <c r="AW1125" s="13" t="s">
        <v>33</v>
      </c>
      <c r="AX1125" s="13" t="s">
        <v>76</v>
      </c>
      <c r="AY1125" s="221" t="s">
        <v>160</v>
      </c>
    </row>
    <row r="1126" spans="1:65" s="14" customFormat="1" ht="11.25">
      <c r="B1126" s="222"/>
      <c r="C1126" s="223"/>
      <c r="D1126" s="207" t="s">
        <v>169</v>
      </c>
      <c r="E1126" s="224" t="s">
        <v>1</v>
      </c>
      <c r="F1126" s="225" t="s">
        <v>1208</v>
      </c>
      <c r="G1126" s="223"/>
      <c r="H1126" s="226">
        <v>5.6230000000000002</v>
      </c>
      <c r="I1126" s="227"/>
      <c r="J1126" s="223"/>
      <c r="K1126" s="223"/>
      <c r="L1126" s="228"/>
      <c r="M1126" s="229"/>
      <c r="N1126" s="230"/>
      <c r="O1126" s="230"/>
      <c r="P1126" s="230"/>
      <c r="Q1126" s="230"/>
      <c r="R1126" s="230"/>
      <c r="S1126" s="230"/>
      <c r="T1126" s="231"/>
      <c r="AT1126" s="232" t="s">
        <v>169</v>
      </c>
      <c r="AU1126" s="232" t="s">
        <v>86</v>
      </c>
      <c r="AV1126" s="14" t="s">
        <v>86</v>
      </c>
      <c r="AW1126" s="14" t="s">
        <v>33</v>
      </c>
      <c r="AX1126" s="14" t="s">
        <v>76</v>
      </c>
      <c r="AY1126" s="232" t="s">
        <v>160</v>
      </c>
    </row>
    <row r="1127" spans="1:65" s="14" customFormat="1" ht="11.25">
      <c r="B1127" s="222"/>
      <c r="C1127" s="223"/>
      <c r="D1127" s="207" t="s">
        <v>169</v>
      </c>
      <c r="E1127" s="224" t="s">
        <v>1</v>
      </c>
      <c r="F1127" s="225" t="s">
        <v>1209</v>
      </c>
      <c r="G1127" s="223"/>
      <c r="H1127" s="226">
        <v>10.118</v>
      </c>
      <c r="I1127" s="227"/>
      <c r="J1127" s="223"/>
      <c r="K1127" s="223"/>
      <c r="L1127" s="228"/>
      <c r="M1127" s="229"/>
      <c r="N1127" s="230"/>
      <c r="O1127" s="230"/>
      <c r="P1127" s="230"/>
      <c r="Q1127" s="230"/>
      <c r="R1127" s="230"/>
      <c r="S1127" s="230"/>
      <c r="T1127" s="231"/>
      <c r="AT1127" s="232" t="s">
        <v>169</v>
      </c>
      <c r="AU1127" s="232" t="s">
        <v>86</v>
      </c>
      <c r="AV1127" s="14" t="s">
        <v>86</v>
      </c>
      <c r="AW1127" s="14" t="s">
        <v>33</v>
      </c>
      <c r="AX1127" s="14" t="s">
        <v>76</v>
      </c>
      <c r="AY1127" s="232" t="s">
        <v>160</v>
      </c>
    </row>
    <row r="1128" spans="1:65" s="14" customFormat="1" ht="11.25">
      <c r="B1128" s="222"/>
      <c r="C1128" s="223"/>
      <c r="D1128" s="207" t="s">
        <v>169</v>
      </c>
      <c r="E1128" s="224" t="s">
        <v>1</v>
      </c>
      <c r="F1128" s="225" t="s">
        <v>1210</v>
      </c>
      <c r="G1128" s="223"/>
      <c r="H1128" s="226">
        <v>2.7410000000000001</v>
      </c>
      <c r="I1128" s="227"/>
      <c r="J1128" s="223"/>
      <c r="K1128" s="223"/>
      <c r="L1128" s="228"/>
      <c r="M1128" s="229"/>
      <c r="N1128" s="230"/>
      <c r="O1128" s="230"/>
      <c r="P1128" s="230"/>
      <c r="Q1128" s="230"/>
      <c r="R1128" s="230"/>
      <c r="S1128" s="230"/>
      <c r="T1128" s="231"/>
      <c r="AT1128" s="232" t="s">
        <v>169</v>
      </c>
      <c r="AU1128" s="232" t="s">
        <v>86</v>
      </c>
      <c r="AV1128" s="14" t="s">
        <v>86</v>
      </c>
      <c r="AW1128" s="14" t="s">
        <v>33</v>
      </c>
      <c r="AX1128" s="14" t="s">
        <v>76</v>
      </c>
      <c r="AY1128" s="232" t="s">
        <v>160</v>
      </c>
    </row>
    <row r="1129" spans="1:65" s="14" customFormat="1" ht="11.25">
      <c r="B1129" s="222"/>
      <c r="C1129" s="223"/>
      <c r="D1129" s="207" t="s">
        <v>169</v>
      </c>
      <c r="E1129" s="224" t="s">
        <v>1</v>
      </c>
      <c r="F1129" s="225" t="s">
        <v>1211</v>
      </c>
      <c r="G1129" s="223"/>
      <c r="H1129" s="226">
        <v>3.44</v>
      </c>
      <c r="I1129" s="227"/>
      <c r="J1129" s="223"/>
      <c r="K1129" s="223"/>
      <c r="L1129" s="228"/>
      <c r="M1129" s="229"/>
      <c r="N1129" s="230"/>
      <c r="O1129" s="230"/>
      <c r="P1129" s="230"/>
      <c r="Q1129" s="230"/>
      <c r="R1129" s="230"/>
      <c r="S1129" s="230"/>
      <c r="T1129" s="231"/>
      <c r="AT1129" s="232" t="s">
        <v>169</v>
      </c>
      <c r="AU1129" s="232" t="s">
        <v>86</v>
      </c>
      <c r="AV1129" s="14" t="s">
        <v>86</v>
      </c>
      <c r="AW1129" s="14" t="s">
        <v>33</v>
      </c>
      <c r="AX1129" s="14" t="s">
        <v>76</v>
      </c>
      <c r="AY1129" s="232" t="s">
        <v>160</v>
      </c>
    </row>
    <row r="1130" spans="1:65" s="15" customFormat="1" ht="11.25">
      <c r="B1130" s="233"/>
      <c r="C1130" s="234"/>
      <c r="D1130" s="207" t="s">
        <v>169</v>
      </c>
      <c r="E1130" s="235" t="s">
        <v>1</v>
      </c>
      <c r="F1130" s="236" t="s">
        <v>172</v>
      </c>
      <c r="G1130" s="234"/>
      <c r="H1130" s="237">
        <v>25.751999999999999</v>
      </c>
      <c r="I1130" s="238"/>
      <c r="J1130" s="234"/>
      <c r="K1130" s="234"/>
      <c r="L1130" s="239"/>
      <c r="M1130" s="240"/>
      <c r="N1130" s="241"/>
      <c r="O1130" s="241"/>
      <c r="P1130" s="241"/>
      <c r="Q1130" s="241"/>
      <c r="R1130" s="241"/>
      <c r="S1130" s="241"/>
      <c r="T1130" s="242"/>
      <c r="AT1130" s="243" t="s">
        <v>169</v>
      </c>
      <c r="AU1130" s="243" t="s">
        <v>86</v>
      </c>
      <c r="AV1130" s="15" t="s">
        <v>166</v>
      </c>
      <c r="AW1130" s="15" t="s">
        <v>33</v>
      </c>
      <c r="AX1130" s="15" t="s">
        <v>84</v>
      </c>
      <c r="AY1130" s="243" t="s">
        <v>160</v>
      </c>
    </row>
    <row r="1131" spans="1:65" s="2" customFormat="1" ht="24.2" customHeight="1">
      <c r="A1131" s="35"/>
      <c r="B1131" s="36"/>
      <c r="C1131" s="193" t="s">
        <v>1212</v>
      </c>
      <c r="D1131" s="193" t="s">
        <v>162</v>
      </c>
      <c r="E1131" s="194" t="s">
        <v>1213</v>
      </c>
      <c r="F1131" s="195" t="s">
        <v>1214</v>
      </c>
      <c r="G1131" s="196" t="s">
        <v>165</v>
      </c>
      <c r="H1131" s="197">
        <v>1.05</v>
      </c>
      <c r="I1131" s="198"/>
      <c r="J1131" s="199">
        <f>ROUND(I1131*H1131,2)</f>
        <v>0</v>
      </c>
      <c r="K1131" s="200"/>
      <c r="L1131" s="40"/>
      <c r="M1131" s="201" t="s">
        <v>1</v>
      </c>
      <c r="N1131" s="202" t="s">
        <v>41</v>
      </c>
      <c r="O1131" s="72"/>
      <c r="P1131" s="203">
        <f>O1131*H1131</f>
        <v>0</v>
      </c>
      <c r="Q1131" s="203">
        <v>0</v>
      </c>
      <c r="R1131" s="203">
        <f>Q1131*H1131</f>
        <v>0</v>
      </c>
      <c r="S1131" s="203">
        <v>0</v>
      </c>
      <c r="T1131" s="204">
        <f>S1131*H1131</f>
        <v>0</v>
      </c>
      <c r="U1131" s="35"/>
      <c r="V1131" s="35"/>
      <c r="W1131" s="35"/>
      <c r="X1131" s="35"/>
      <c r="Y1131" s="35"/>
      <c r="Z1131" s="35"/>
      <c r="AA1131" s="35"/>
      <c r="AB1131" s="35"/>
      <c r="AC1131" s="35"/>
      <c r="AD1131" s="35"/>
      <c r="AE1131" s="35"/>
      <c r="AR1131" s="205" t="s">
        <v>166</v>
      </c>
      <c r="AT1131" s="205" t="s">
        <v>162</v>
      </c>
      <c r="AU1131" s="205" t="s">
        <v>86</v>
      </c>
      <c r="AY1131" s="18" t="s">
        <v>160</v>
      </c>
      <c r="BE1131" s="206">
        <f>IF(N1131="základní",J1131,0)</f>
        <v>0</v>
      </c>
      <c r="BF1131" s="206">
        <f>IF(N1131="snížená",J1131,0)</f>
        <v>0</v>
      </c>
      <c r="BG1131" s="206">
        <f>IF(N1131="zákl. přenesená",J1131,0)</f>
        <v>0</v>
      </c>
      <c r="BH1131" s="206">
        <f>IF(N1131="sníž. přenesená",J1131,0)</f>
        <v>0</v>
      </c>
      <c r="BI1131" s="206">
        <f>IF(N1131="nulová",J1131,0)</f>
        <v>0</v>
      </c>
      <c r="BJ1131" s="18" t="s">
        <v>84</v>
      </c>
      <c r="BK1131" s="206">
        <f>ROUND(I1131*H1131,2)</f>
        <v>0</v>
      </c>
      <c r="BL1131" s="18" t="s">
        <v>166</v>
      </c>
      <c r="BM1131" s="205" t="s">
        <v>1215</v>
      </c>
    </row>
    <row r="1132" spans="1:65" s="2" customFormat="1" ht="29.25">
      <c r="A1132" s="35"/>
      <c r="B1132" s="36"/>
      <c r="C1132" s="37"/>
      <c r="D1132" s="207" t="s">
        <v>167</v>
      </c>
      <c r="E1132" s="37"/>
      <c r="F1132" s="208" t="s">
        <v>1216</v>
      </c>
      <c r="G1132" s="37"/>
      <c r="H1132" s="37"/>
      <c r="I1132" s="209"/>
      <c r="J1132" s="37"/>
      <c r="K1132" s="37"/>
      <c r="L1132" s="40"/>
      <c r="M1132" s="210"/>
      <c r="N1132" s="211"/>
      <c r="O1132" s="72"/>
      <c r="P1132" s="72"/>
      <c r="Q1132" s="72"/>
      <c r="R1132" s="72"/>
      <c r="S1132" s="72"/>
      <c r="T1132" s="73"/>
      <c r="U1132" s="35"/>
      <c r="V1132" s="35"/>
      <c r="W1132" s="35"/>
      <c r="X1132" s="35"/>
      <c r="Y1132" s="35"/>
      <c r="Z1132" s="35"/>
      <c r="AA1132" s="35"/>
      <c r="AB1132" s="35"/>
      <c r="AC1132" s="35"/>
      <c r="AD1132" s="35"/>
      <c r="AE1132" s="35"/>
      <c r="AT1132" s="18" t="s">
        <v>167</v>
      </c>
      <c r="AU1132" s="18" t="s">
        <v>86</v>
      </c>
    </row>
    <row r="1133" spans="1:65" s="14" customFormat="1" ht="11.25">
      <c r="B1133" s="222"/>
      <c r="C1133" s="223"/>
      <c r="D1133" s="207" t="s">
        <v>169</v>
      </c>
      <c r="E1133" s="224" t="s">
        <v>1</v>
      </c>
      <c r="F1133" s="225" t="s">
        <v>1217</v>
      </c>
      <c r="G1133" s="223"/>
      <c r="H1133" s="226">
        <v>1.05</v>
      </c>
      <c r="I1133" s="227"/>
      <c r="J1133" s="223"/>
      <c r="K1133" s="223"/>
      <c r="L1133" s="228"/>
      <c r="M1133" s="229"/>
      <c r="N1133" s="230"/>
      <c r="O1133" s="230"/>
      <c r="P1133" s="230"/>
      <c r="Q1133" s="230"/>
      <c r="R1133" s="230"/>
      <c r="S1133" s="230"/>
      <c r="T1133" s="231"/>
      <c r="AT1133" s="232" t="s">
        <v>169</v>
      </c>
      <c r="AU1133" s="232" t="s">
        <v>86</v>
      </c>
      <c r="AV1133" s="14" t="s">
        <v>86</v>
      </c>
      <c r="AW1133" s="14" t="s">
        <v>33</v>
      </c>
      <c r="AX1133" s="14" t="s">
        <v>76</v>
      </c>
      <c r="AY1133" s="232" t="s">
        <v>160</v>
      </c>
    </row>
    <row r="1134" spans="1:65" s="15" customFormat="1" ht="11.25">
      <c r="B1134" s="233"/>
      <c r="C1134" s="234"/>
      <c r="D1134" s="207" t="s">
        <v>169</v>
      </c>
      <c r="E1134" s="235" t="s">
        <v>1</v>
      </c>
      <c r="F1134" s="236" t="s">
        <v>172</v>
      </c>
      <c r="G1134" s="234"/>
      <c r="H1134" s="237">
        <v>1.05</v>
      </c>
      <c r="I1134" s="238"/>
      <c r="J1134" s="234"/>
      <c r="K1134" s="234"/>
      <c r="L1134" s="239"/>
      <c r="M1134" s="240"/>
      <c r="N1134" s="241"/>
      <c r="O1134" s="241"/>
      <c r="P1134" s="241"/>
      <c r="Q1134" s="241"/>
      <c r="R1134" s="241"/>
      <c r="S1134" s="241"/>
      <c r="T1134" s="242"/>
      <c r="AT1134" s="243" t="s">
        <v>169</v>
      </c>
      <c r="AU1134" s="243" t="s">
        <v>86</v>
      </c>
      <c r="AV1134" s="15" t="s">
        <v>166</v>
      </c>
      <c r="AW1134" s="15" t="s">
        <v>33</v>
      </c>
      <c r="AX1134" s="15" t="s">
        <v>84</v>
      </c>
      <c r="AY1134" s="243" t="s">
        <v>160</v>
      </c>
    </row>
    <row r="1135" spans="1:65" s="2" customFormat="1" ht="24.2" customHeight="1">
      <c r="A1135" s="35"/>
      <c r="B1135" s="36"/>
      <c r="C1135" s="193" t="s">
        <v>709</v>
      </c>
      <c r="D1135" s="193" t="s">
        <v>162</v>
      </c>
      <c r="E1135" s="194" t="s">
        <v>1218</v>
      </c>
      <c r="F1135" s="195" t="s">
        <v>1219</v>
      </c>
      <c r="G1135" s="196" t="s">
        <v>165</v>
      </c>
      <c r="H1135" s="197">
        <v>25.215</v>
      </c>
      <c r="I1135" s="198"/>
      <c r="J1135" s="199">
        <f>ROUND(I1135*H1135,2)</f>
        <v>0</v>
      </c>
      <c r="K1135" s="200"/>
      <c r="L1135" s="40"/>
      <c r="M1135" s="201" t="s">
        <v>1</v>
      </c>
      <c r="N1135" s="202" t="s">
        <v>41</v>
      </c>
      <c r="O1135" s="72"/>
      <c r="P1135" s="203">
        <f>O1135*H1135</f>
        <v>0</v>
      </c>
      <c r="Q1135" s="203">
        <v>0</v>
      </c>
      <c r="R1135" s="203">
        <f>Q1135*H1135</f>
        <v>0</v>
      </c>
      <c r="S1135" s="203">
        <v>0</v>
      </c>
      <c r="T1135" s="204">
        <f>S1135*H1135</f>
        <v>0</v>
      </c>
      <c r="U1135" s="35"/>
      <c r="V1135" s="35"/>
      <c r="W1135" s="35"/>
      <c r="X1135" s="35"/>
      <c r="Y1135" s="35"/>
      <c r="Z1135" s="35"/>
      <c r="AA1135" s="35"/>
      <c r="AB1135" s="35"/>
      <c r="AC1135" s="35"/>
      <c r="AD1135" s="35"/>
      <c r="AE1135" s="35"/>
      <c r="AR1135" s="205" t="s">
        <v>166</v>
      </c>
      <c r="AT1135" s="205" t="s">
        <v>162</v>
      </c>
      <c r="AU1135" s="205" t="s">
        <v>86</v>
      </c>
      <c r="AY1135" s="18" t="s">
        <v>160</v>
      </c>
      <c r="BE1135" s="206">
        <f>IF(N1135="základní",J1135,0)</f>
        <v>0</v>
      </c>
      <c r="BF1135" s="206">
        <f>IF(N1135="snížená",J1135,0)</f>
        <v>0</v>
      </c>
      <c r="BG1135" s="206">
        <f>IF(N1135="zákl. přenesená",J1135,0)</f>
        <v>0</v>
      </c>
      <c r="BH1135" s="206">
        <f>IF(N1135="sníž. přenesená",J1135,0)</f>
        <v>0</v>
      </c>
      <c r="BI1135" s="206">
        <f>IF(N1135="nulová",J1135,0)</f>
        <v>0</v>
      </c>
      <c r="BJ1135" s="18" t="s">
        <v>84</v>
      </c>
      <c r="BK1135" s="206">
        <f>ROUND(I1135*H1135,2)</f>
        <v>0</v>
      </c>
      <c r="BL1135" s="18" t="s">
        <v>166</v>
      </c>
      <c r="BM1135" s="205" t="s">
        <v>1220</v>
      </c>
    </row>
    <row r="1136" spans="1:65" s="2" customFormat="1" ht="29.25">
      <c r="A1136" s="35"/>
      <c r="B1136" s="36"/>
      <c r="C1136" s="37"/>
      <c r="D1136" s="207" t="s">
        <v>167</v>
      </c>
      <c r="E1136" s="37"/>
      <c r="F1136" s="208" t="s">
        <v>1221</v>
      </c>
      <c r="G1136" s="37"/>
      <c r="H1136" s="37"/>
      <c r="I1136" s="209"/>
      <c r="J1136" s="37"/>
      <c r="K1136" s="37"/>
      <c r="L1136" s="40"/>
      <c r="M1136" s="210"/>
      <c r="N1136" s="211"/>
      <c r="O1136" s="72"/>
      <c r="P1136" s="72"/>
      <c r="Q1136" s="72"/>
      <c r="R1136" s="72"/>
      <c r="S1136" s="72"/>
      <c r="T1136" s="73"/>
      <c r="U1136" s="35"/>
      <c r="V1136" s="35"/>
      <c r="W1136" s="35"/>
      <c r="X1136" s="35"/>
      <c r="Y1136" s="35"/>
      <c r="Z1136" s="35"/>
      <c r="AA1136" s="35"/>
      <c r="AB1136" s="35"/>
      <c r="AC1136" s="35"/>
      <c r="AD1136" s="35"/>
      <c r="AE1136" s="35"/>
      <c r="AT1136" s="18" t="s">
        <v>167</v>
      </c>
      <c r="AU1136" s="18" t="s">
        <v>86</v>
      </c>
    </row>
    <row r="1137" spans="1:65" s="14" customFormat="1" ht="11.25">
      <c r="B1137" s="222"/>
      <c r="C1137" s="223"/>
      <c r="D1137" s="207" t="s">
        <v>169</v>
      </c>
      <c r="E1137" s="224" t="s">
        <v>1</v>
      </c>
      <c r="F1137" s="225" t="s">
        <v>1222</v>
      </c>
      <c r="G1137" s="223"/>
      <c r="H1137" s="226">
        <v>8.5280000000000005</v>
      </c>
      <c r="I1137" s="227"/>
      <c r="J1137" s="223"/>
      <c r="K1137" s="223"/>
      <c r="L1137" s="228"/>
      <c r="M1137" s="229"/>
      <c r="N1137" s="230"/>
      <c r="O1137" s="230"/>
      <c r="P1137" s="230"/>
      <c r="Q1137" s="230"/>
      <c r="R1137" s="230"/>
      <c r="S1137" s="230"/>
      <c r="T1137" s="231"/>
      <c r="AT1137" s="232" t="s">
        <v>169</v>
      </c>
      <c r="AU1137" s="232" t="s">
        <v>86</v>
      </c>
      <c r="AV1137" s="14" t="s">
        <v>86</v>
      </c>
      <c r="AW1137" s="14" t="s">
        <v>33</v>
      </c>
      <c r="AX1137" s="14" t="s">
        <v>76</v>
      </c>
      <c r="AY1137" s="232" t="s">
        <v>160</v>
      </c>
    </row>
    <row r="1138" spans="1:65" s="14" customFormat="1" ht="11.25">
      <c r="B1138" s="222"/>
      <c r="C1138" s="223"/>
      <c r="D1138" s="207" t="s">
        <v>169</v>
      </c>
      <c r="E1138" s="224" t="s">
        <v>1</v>
      </c>
      <c r="F1138" s="225" t="s">
        <v>1223</v>
      </c>
      <c r="G1138" s="223"/>
      <c r="H1138" s="226">
        <v>16.687000000000001</v>
      </c>
      <c r="I1138" s="227"/>
      <c r="J1138" s="223"/>
      <c r="K1138" s="223"/>
      <c r="L1138" s="228"/>
      <c r="M1138" s="229"/>
      <c r="N1138" s="230"/>
      <c r="O1138" s="230"/>
      <c r="P1138" s="230"/>
      <c r="Q1138" s="230"/>
      <c r="R1138" s="230"/>
      <c r="S1138" s="230"/>
      <c r="T1138" s="231"/>
      <c r="AT1138" s="232" t="s">
        <v>169</v>
      </c>
      <c r="AU1138" s="232" t="s">
        <v>86</v>
      </c>
      <c r="AV1138" s="14" t="s">
        <v>86</v>
      </c>
      <c r="AW1138" s="14" t="s">
        <v>33</v>
      </c>
      <c r="AX1138" s="14" t="s">
        <v>76</v>
      </c>
      <c r="AY1138" s="232" t="s">
        <v>160</v>
      </c>
    </row>
    <row r="1139" spans="1:65" s="15" customFormat="1" ht="11.25">
      <c r="B1139" s="233"/>
      <c r="C1139" s="234"/>
      <c r="D1139" s="207" t="s">
        <v>169</v>
      </c>
      <c r="E1139" s="235" t="s">
        <v>1</v>
      </c>
      <c r="F1139" s="236" t="s">
        <v>172</v>
      </c>
      <c r="G1139" s="234"/>
      <c r="H1139" s="237">
        <v>25.215</v>
      </c>
      <c r="I1139" s="238"/>
      <c r="J1139" s="234"/>
      <c r="K1139" s="234"/>
      <c r="L1139" s="239"/>
      <c r="M1139" s="240"/>
      <c r="N1139" s="241"/>
      <c r="O1139" s="241"/>
      <c r="P1139" s="241"/>
      <c r="Q1139" s="241"/>
      <c r="R1139" s="241"/>
      <c r="S1139" s="241"/>
      <c r="T1139" s="242"/>
      <c r="AT1139" s="243" t="s">
        <v>169</v>
      </c>
      <c r="AU1139" s="243" t="s">
        <v>86</v>
      </c>
      <c r="AV1139" s="15" t="s">
        <v>166</v>
      </c>
      <c r="AW1139" s="15" t="s">
        <v>33</v>
      </c>
      <c r="AX1139" s="15" t="s">
        <v>84</v>
      </c>
      <c r="AY1139" s="243" t="s">
        <v>160</v>
      </c>
    </row>
    <row r="1140" spans="1:65" s="2" customFormat="1" ht="21.75" customHeight="1">
      <c r="A1140" s="35"/>
      <c r="B1140" s="36"/>
      <c r="C1140" s="193" t="s">
        <v>1224</v>
      </c>
      <c r="D1140" s="193" t="s">
        <v>162</v>
      </c>
      <c r="E1140" s="194" t="s">
        <v>1225</v>
      </c>
      <c r="F1140" s="195" t="s">
        <v>1226</v>
      </c>
      <c r="G1140" s="196" t="s">
        <v>165</v>
      </c>
      <c r="H1140" s="197">
        <v>1.7729999999999999</v>
      </c>
      <c r="I1140" s="198"/>
      <c r="J1140" s="199">
        <f>ROUND(I1140*H1140,2)</f>
        <v>0</v>
      </c>
      <c r="K1140" s="200"/>
      <c r="L1140" s="40"/>
      <c r="M1140" s="201" t="s">
        <v>1</v>
      </c>
      <c r="N1140" s="202" t="s">
        <v>41</v>
      </c>
      <c r="O1140" s="72"/>
      <c r="P1140" s="203">
        <f>O1140*H1140</f>
        <v>0</v>
      </c>
      <c r="Q1140" s="203">
        <v>0</v>
      </c>
      <c r="R1140" s="203">
        <f>Q1140*H1140</f>
        <v>0</v>
      </c>
      <c r="S1140" s="203">
        <v>0</v>
      </c>
      <c r="T1140" s="204">
        <f>S1140*H1140</f>
        <v>0</v>
      </c>
      <c r="U1140" s="35"/>
      <c r="V1140" s="35"/>
      <c r="W1140" s="35"/>
      <c r="X1140" s="35"/>
      <c r="Y1140" s="35"/>
      <c r="Z1140" s="35"/>
      <c r="AA1140" s="35"/>
      <c r="AB1140" s="35"/>
      <c r="AC1140" s="35"/>
      <c r="AD1140" s="35"/>
      <c r="AE1140" s="35"/>
      <c r="AR1140" s="205" t="s">
        <v>166</v>
      </c>
      <c r="AT1140" s="205" t="s">
        <v>162</v>
      </c>
      <c r="AU1140" s="205" t="s">
        <v>86</v>
      </c>
      <c r="AY1140" s="18" t="s">
        <v>160</v>
      </c>
      <c r="BE1140" s="206">
        <f>IF(N1140="základní",J1140,0)</f>
        <v>0</v>
      </c>
      <c r="BF1140" s="206">
        <f>IF(N1140="snížená",J1140,0)</f>
        <v>0</v>
      </c>
      <c r="BG1140" s="206">
        <f>IF(N1140="zákl. přenesená",J1140,0)</f>
        <v>0</v>
      </c>
      <c r="BH1140" s="206">
        <f>IF(N1140="sníž. přenesená",J1140,0)</f>
        <v>0</v>
      </c>
      <c r="BI1140" s="206">
        <f>IF(N1140="nulová",J1140,0)</f>
        <v>0</v>
      </c>
      <c r="BJ1140" s="18" t="s">
        <v>84</v>
      </c>
      <c r="BK1140" s="206">
        <f>ROUND(I1140*H1140,2)</f>
        <v>0</v>
      </c>
      <c r="BL1140" s="18" t="s">
        <v>166</v>
      </c>
      <c r="BM1140" s="205" t="s">
        <v>1227</v>
      </c>
    </row>
    <row r="1141" spans="1:65" s="2" customFormat="1" ht="19.5">
      <c r="A1141" s="35"/>
      <c r="B1141" s="36"/>
      <c r="C1141" s="37"/>
      <c r="D1141" s="207" t="s">
        <v>167</v>
      </c>
      <c r="E1141" s="37"/>
      <c r="F1141" s="208" t="s">
        <v>1228</v>
      </c>
      <c r="G1141" s="37"/>
      <c r="H1141" s="37"/>
      <c r="I1141" s="209"/>
      <c r="J1141" s="37"/>
      <c r="K1141" s="37"/>
      <c r="L1141" s="40"/>
      <c r="M1141" s="210"/>
      <c r="N1141" s="211"/>
      <c r="O1141" s="72"/>
      <c r="P1141" s="72"/>
      <c r="Q1141" s="72"/>
      <c r="R1141" s="72"/>
      <c r="S1141" s="72"/>
      <c r="T1141" s="73"/>
      <c r="U1141" s="35"/>
      <c r="V1141" s="35"/>
      <c r="W1141" s="35"/>
      <c r="X1141" s="35"/>
      <c r="Y1141" s="35"/>
      <c r="Z1141" s="35"/>
      <c r="AA1141" s="35"/>
      <c r="AB1141" s="35"/>
      <c r="AC1141" s="35"/>
      <c r="AD1141" s="35"/>
      <c r="AE1141" s="35"/>
      <c r="AT1141" s="18" t="s">
        <v>167</v>
      </c>
      <c r="AU1141" s="18" t="s">
        <v>86</v>
      </c>
    </row>
    <row r="1142" spans="1:65" s="14" customFormat="1" ht="11.25">
      <c r="B1142" s="222"/>
      <c r="C1142" s="223"/>
      <c r="D1142" s="207" t="s">
        <v>169</v>
      </c>
      <c r="E1142" s="224" t="s">
        <v>1</v>
      </c>
      <c r="F1142" s="225" t="s">
        <v>1229</v>
      </c>
      <c r="G1142" s="223"/>
      <c r="H1142" s="226">
        <v>1.7729999999999999</v>
      </c>
      <c r="I1142" s="227"/>
      <c r="J1142" s="223"/>
      <c r="K1142" s="223"/>
      <c r="L1142" s="228"/>
      <c r="M1142" s="229"/>
      <c r="N1142" s="230"/>
      <c r="O1142" s="230"/>
      <c r="P1142" s="230"/>
      <c r="Q1142" s="230"/>
      <c r="R1142" s="230"/>
      <c r="S1142" s="230"/>
      <c r="T1142" s="231"/>
      <c r="AT1142" s="232" t="s">
        <v>169</v>
      </c>
      <c r="AU1142" s="232" t="s">
        <v>86</v>
      </c>
      <c r="AV1142" s="14" t="s">
        <v>86</v>
      </c>
      <c r="AW1142" s="14" t="s">
        <v>33</v>
      </c>
      <c r="AX1142" s="14" t="s">
        <v>76</v>
      </c>
      <c r="AY1142" s="232" t="s">
        <v>160</v>
      </c>
    </row>
    <row r="1143" spans="1:65" s="15" customFormat="1" ht="11.25">
      <c r="B1143" s="233"/>
      <c r="C1143" s="234"/>
      <c r="D1143" s="207" t="s">
        <v>169</v>
      </c>
      <c r="E1143" s="235" t="s">
        <v>1</v>
      </c>
      <c r="F1143" s="236" t="s">
        <v>172</v>
      </c>
      <c r="G1143" s="234"/>
      <c r="H1143" s="237">
        <v>1.7729999999999999</v>
      </c>
      <c r="I1143" s="238"/>
      <c r="J1143" s="234"/>
      <c r="K1143" s="234"/>
      <c r="L1143" s="239"/>
      <c r="M1143" s="240"/>
      <c r="N1143" s="241"/>
      <c r="O1143" s="241"/>
      <c r="P1143" s="241"/>
      <c r="Q1143" s="241"/>
      <c r="R1143" s="241"/>
      <c r="S1143" s="241"/>
      <c r="T1143" s="242"/>
      <c r="AT1143" s="243" t="s">
        <v>169</v>
      </c>
      <c r="AU1143" s="243" t="s">
        <v>86</v>
      </c>
      <c r="AV1143" s="15" t="s">
        <v>166</v>
      </c>
      <c r="AW1143" s="15" t="s">
        <v>33</v>
      </c>
      <c r="AX1143" s="15" t="s">
        <v>84</v>
      </c>
      <c r="AY1143" s="243" t="s">
        <v>160</v>
      </c>
    </row>
    <row r="1144" spans="1:65" s="2" customFormat="1" ht="21.75" customHeight="1">
      <c r="A1144" s="35"/>
      <c r="B1144" s="36"/>
      <c r="C1144" s="193" t="s">
        <v>715</v>
      </c>
      <c r="D1144" s="193" t="s">
        <v>162</v>
      </c>
      <c r="E1144" s="194" t="s">
        <v>1230</v>
      </c>
      <c r="F1144" s="195" t="s">
        <v>1231</v>
      </c>
      <c r="G1144" s="196" t="s">
        <v>165</v>
      </c>
      <c r="H1144" s="197">
        <v>3.9649999999999999</v>
      </c>
      <c r="I1144" s="198"/>
      <c r="J1144" s="199">
        <f>ROUND(I1144*H1144,2)</f>
        <v>0</v>
      </c>
      <c r="K1144" s="200"/>
      <c r="L1144" s="40"/>
      <c r="M1144" s="201" t="s">
        <v>1</v>
      </c>
      <c r="N1144" s="202" t="s">
        <v>41</v>
      </c>
      <c r="O1144" s="72"/>
      <c r="P1144" s="203">
        <f>O1144*H1144</f>
        <v>0</v>
      </c>
      <c r="Q1144" s="203">
        <v>0</v>
      </c>
      <c r="R1144" s="203">
        <f>Q1144*H1144</f>
        <v>0</v>
      </c>
      <c r="S1144" s="203">
        <v>0</v>
      </c>
      <c r="T1144" s="204">
        <f>S1144*H1144</f>
        <v>0</v>
      </c>
      <c r="U1144" s="35"/>
      <c r="V1144" s="35"/>
      <c r="W1144" s="35"/>
      <c r="X1144" s="35"/>
      <c r="Y1144" s="35"/>
      <c r="Z1144" s="35"/>
      <c r="AA1144" s="35"/>
      <c r="AB1144" s="35"/>
      <c r="AC1144" s="35"/>
      <c r="AD1144" s="35"/>
      <c r="AE1144" s="35"/>
      <c r="AR1144" s="205" t="s">
        <v>166</v>
      </c>
      <c r="AT1144" s="205" t="s">
        <v>162</v>
      </c>
      <c r="AU1144" s="205" t="s">
        <v>86</v>
      </c>
      <c r="AY1144" s="18" t="s">
        <v>160</v>
      </c>
      <c r="BE1144" s="206">
        <f>IF(N1144="základní",J1144,0)</f>
        <v>0</v>
      </c>
      <c r="BF1144" s="206">
        <f>IF(N1144="snížená",J1144,0)</f>
        <v>0</v>
      </c>
      <c r="BG1144" s="206">
        <f>IF(N1144="zákl. přenesená",J1144,0)</f>
        <v>0</v>
      </c>
      <c r="BH1144" s="206">
        <f>IF(N1144="sníž. přenesená",J1144,0)</f>
        <v>0</v>
      </c>
      <c r="BI1144" s="206">
        <f>IF(N1144="nulová",J1144,0)</f>
        <v>0</v>
      </c>
      <c r="BJ1144" s="18" t="s">
        <v>84</v>
      </c>
      <c r="BK1144" s="206">
        <f>ROUND(I1144*H1144,2)</f>
        <v>0</v>
      </c>
      <c r="BL1144" s="18" t="s">
        <v>166</v>
      </c>
      <c r="BM1144" s="205" t="s">
        <v>1232</v>
      </c>
    </row>
    <row r="1145" spans="1:65" s="2" customFormat="1" ht="19.5">
      <c r="A1145" s="35"/>
      <c r="B1145" s="36"/>
      <c r="C1145" s="37"/>
      <c r="D1145" s="207" t="s">
        <v>167</v>
      </c>
      <c r="E1145" s="37"/>
      <c r="F1145" s="208" t="s">
        <v>1233</v>
      </c>
      <c r="G1145" s="37"/>
      <c r="H1145" s="37"/>
      <c r="I1145" s="209"/>
      <c r="J1145" s="37"/>
      <c r="K1145" s="37"/>
      <c r="L1145" s="40"/>
      <c r="M1145" s="210"/>
      <c r="N1145" s="211"/>
      <c r="O1145" s="72"/>
      <c r="P1145" s="72"/>
      <c r="Q1145" s="72"/>
      <c r="R1145" s="72"/>
      <c r="S1145" s="72"/>
      <c r="T1145" s="73"/>
      <c r="U1145" s="35"/>
      <c r="V1145" s="35"/>
      <c r="W1145" s="35"/>
      <c r="X1145" s="35"/>
      <c r="Y1145" s="35"/>
      <c r="Z1145" s="35"/>
      <c r="AA1145" s="35"/>
      <c r="AB1145" s="35"/>
      <c r="AC1145" s="35"/>
      <c r="AD1145" s="35"/>
      <c r="AE1145" s="35"/>
      <c r="AT1145" s="18" t="s">
        <v>167</v>
      </c>
      <c r="AU1145" s="18" t="s">
        <v>86</v>
      </c>
    </row>
    <row r="1146" spans="1:65" s="14" customFormat="1" ht="11.25">
      <c r="B1146" s="222"/>
      <c r="C1146" s="223"/>
      <c r="D1146" s="207" t="s">
        <v>169</v>
      </c>
      <c r="E1146" s="224" t="s">
        <v>1</v>
      </c>
      <c r="F1146" s="225" t="s">
        <v>1234</v>
      </c>
      <c r="G1146" s="223"/>
      <c r="H1146" s="226">
        <v>3.9649999999999999</v>
      </c>
      <c r="I1146" s="227"/>
      <c r="J1146" s="223"/>
      <c r="K1146" s="223"/>
      <c r="L1146" s="228"/>
      <c r="M1146" s="229"/>
      <c r="N1146" s="230"/>
      <c r="O1146" s="230"/>
      <c r="P1146" s="230"/>
      <c r="Q1146" s="230"/>
      <c r="R1146" s="230"/>
      <c r="S1146" s="230"/>
      <c r="T1146" s="231"/>
      <c r="AT1146" s="232" t="s">
        <v>169</v>
      </c>
      <c r="AU1146" s="232" t="s">
        <v>86</v>
      </c>
      <c r="AV1146" s="14" t="s">
        <v>86</v>
      </c>
      <c r="AW1146" s="14" t="s">
        <v>33</v>
      </c>
      <c r="AX1146" s="14" t="s">
        <v>76</v>
      </c>
      <c r="AY1146" s="232" t="s">
        <v>160</v>
      </c>
    </row>
    <row r="1147" spans="1:65" s="15" customFormat="1" ht="11.25">
      <c r="B1147" s="233"/>
      <c r="C1147" s="234"/>
      <c r="D1147" s="207" t="s">
        <v>169</v>
      </c>
      <c r="E1147" s="235" t="s">
        <v>1</v>
      </c>
      <c r="F1147" s="236" t="s">
        <v>172</v>
      </c>
      <c r="G1147" s="234"/>
      <c r="H1147" s="237">
        <v>3.9649999999999999</v>
      </c>
      <c r="I1147" s="238"/>
      <c r="J1147" s="234"/>
      <c r="K1147" s="234"/>
      <c r="L1147" s="239"/>
      <c r="M1147" s="240"/>
      <c r="N1147" s="241"/>
      <c r="O1147" s="241"/>
      <c r="P1147" s="241"/>
      <c r="Q1147" s="241"/>
      <c r="R1147" s="241"/>
      <c r="S1147" s="241"/>
      <c r="T1147" s="242"/>
      <c r="AT1147" s="243" t="s">
        <v>169</v>
      </c>
      <c r="AU1147" s="243" t="s">
        <v>86</v>
      </c>
      <c r="AV1147" s="15" t="s">
        <v>166</v>
      </c>
      <c r="AW1147" s="15" t="s">
        <v>33</v>
      </c>
      <c r="AX1147" s="15" t="s">
        <v>84</v>
      </c>
      <c r="AY1147" s="243" t="s">
        <v>160</v>
      </c>
    </row>
    <row r="1148" spans="1:65" s="2" customFormat="1" ht="24.2" customHeight="1">
      <c r="A1148" s="35"/>
      <c r="B1148" s="36"/>
      <c r="C1148" s="193" t="s">
        <v>1235</v>
      </c>
      <c r="D1148" s="193" t="s">
        <v>162</v>
      </c>
      <c r="E1148" s="194" t="s">
        <v>1236</v>
      </c>
      <c r="F1148" s="195" t="s">
        <v>1237</v>
      </c>
      <c r="G1148" s="196" t="s">
        <v>312</v>
      </c>
      <c r="H1148" s="197">
        <v>4</v>
      </c>
      <c r="I1148" s="198"/>
      <c r="J1148" s="199">
        <f>ROUND(I1148*H1148,2)</f>
        <v>0</v>
      </c>
      <c r="K1148" s="200"/>
      <c r="L1148" s="40"/>
      <c r="M1148" s="201" t="s">
        <v>1</v>
      </c>
      <c r="N1148" s="202" t="s">
        <v>41</v>
      </c>
      <c r="O1148" s="72"/>
      <c r="P1148" s="203">
        <f>O1148*H1148</f>
        <v>0</v>
      </c>
      <c r="Q1148" s="203">
        <v>0</v>
      </c>
      <c r="R1148" s="203">
        <f>Q1148*H1148</f>
        <v>0</v>
      </c>
      <c r="S1148" s="203">
        <v>0</v>
      </c>
      <c r="T1148" s="204">
        <f>S1148*H1148</f>
        <v>0</v>
      </c>
      <c r="U1148" s="35"/>
      <c r="V1148" s="35"/>
      <c r="W1148" s="35"/>
      <c r="X1148" s="35"/>
      <c r="Y1148" s="35"/>
      <c r="Z1148" s="35"/>
      <c r="AA1148" s="35"/>
      <c r="AB1148" s="35"/>
      <c r="AC1148" s="35"/>
      <c r="AD1148" s="35"/>
      <c r="AE1148" s="35"/>
      <c r="AR1148" s="205" t="s">
        <v>166</v>
      </c>
      <c r="AT1148" s="205" t="s">
        <v>162</v>
      </c>
      <c r="AU1148" s="205" t="s">
        <v>86</v>
      </c>
      <c r="AY1148" s="18" t="s">
        <v>160</v>
      </c>
      <c r="BE1148" s="206">
        <f>IF(N1148="základní",J1148,0)</f>
        <v>0</v>
      </c>
      <c r="BF1148" s="206">
        <f>IF(N1148="snížená",J1148,0)</f>
        <v>0</v>
      </c>
      <c r="BG1148" s="206">
        <f>IF(N1148="zákl. přenesená",J1148,0)</f>
        <v>0</v>
      </c>
      <c r="BH1148" s="206">
        <f>IF(N1148="sníž. přenesená",J1148,0)</f>
        <v>0</v>
      </c>
      <c r="BI1148" s="206">
        <f>IF(N1148="nulová",J1148,0)</f>
        <v>0</v>
      </c>
      <c r="BJ1148" s="18" t="s">
        <v>84</v>
      </c>
      <c r="BK1148" s="206">
        <f>ROUND(I1148*H1148,2)</f>
        <v>0</v>
      </c>
      <c r="BL1148" s="18" t="s">
        <v>166</v>
      </c>
      <c r="BM1148" s="205" t="s">
        <v>1238</v>
      </c>
    </row>
    <row r="1149" spans="1:65" s="2" customFormat="1" ht="29.25">
      <c r="A1149" s="35"/>
      <c r="B1149" s="36"/>
      <c r="C1149" s="37"/>
      <c r="D1149" s="207" t="s">
        <v>167</v>
      </c>
      <c r="E1149" s="37"/>
      <c r="F1149" s="208" t="s">
        <v>1239</v>
      </c>
      <c r="G1149" s="37"/>
      <c r="H1149" s="37"/>
      <c r="I1149" s="209"/>
      <c r="J1149" s="37"/>
      <c r="K1149" s="37"/>
      <c r="L1149" s="40"/>
      <c r="M1149" s="210"/>
      <c r="N1149" s="211"/>
      <c r="O1149" s="72"/>
      <c r="P1149" s="72"/>
      <c r="Q1149" s="72"/>
      <c r="R1149" s="72"/>
      <c r="S1149" s="72"/>
      <c r="T1149" s="73"/>
      <c r="U1149" s="35"/>
      <c r="V1149" s="35"/>
      <c r="W1149" s="35"/>
      <c r="X1149" s="35"/>
      <c r="Y1149" s="35"/>
      <c r="Z1149" s="35"/>
      <c r="AA1149" s="35"/>
      <c r="AB1149" s="35"/>
      <c r="AC1149" s="35"/>
      <c r="AD1149" s="35"/>
      <c r="AE1149" s="35"/>
      <c r="AT1149" s="18" t="s">
        <v>167</v>
      </c>
      <c r="AU1149" s="18" t="s">
        <v>86</v>
      </c>
    </row>
    <row r="1150" spans="1:65" s="13" customFormat="1" ht="11.25">
      <c r="B1150" s="212"/>
      <c r="C1150" s="213"/>
      <c r="D1150" s="207" t="s">
        <v>169</v>
      </c>
      <c r="E1150" s="214" t="s">
        <v>1</v>
      </c>
      <c r="F1150" s="215" t="s">
        <v>641</v>
      </c>
      <c r="G1150" s="213"/>
      <c r="H1150" s="214" t="s">
        <v>1</v>
      </c>
      <c r="I1150" s="216"/>
      <c r="J1150" s="213"/>
      <c r="K1150" s="213"/>
      <c r="L1150" s="217"/>
      <c r="M1150" s="218"/>
      <c r="N1150" s="219"/>
      <c r="O1150" s="219"/>
      <c r="P1150" s="219"/>
      <c r="Q1150" s="219"/>
      <c r="R1150" s="219"/>
      <c r="S1150" s="219"/>
      <c r="T1150" s="220"/>
      <c r="AT1150" s="221" t="s">
        <v>169</v>
      </c>
      <c r="AU1150" s="221" t="s">
        <v>86</v>
      </c>
      <c r="AV1150" s="13" t="s">
        <v>84</v>
      </c>
      <c r="AW1150" s="13" t="s">
        <v>33</v>
      </c>
      <c r="AX1150" s="13" t="s">
        <v>76</v>
      </c>
      <c r="AY1150" s="221" t="s">
        <v>160</v>
      </c>
    </row>
    <row r="1151" spans="1:65" s="14" customFormat="1" ht="11.25">
      <c r="B1151" s="222"/>
      <c r="C1151" s="223"/>
      <c r="D1151" s="207" t="s">
        <v>169</v>
      </c>
      <c r="E1151" s="224" t="s">
        <v>1</v>
      </c>
      <c r="F1151" s="225" t="s">
        <v>321</v>
      </c>
      <c r="G1151" s="223"/>
      <c r="H1151" s="226">
        <v>4</v>
      </c>
      <c r="I1151" s="227"/>
      <c r="J1151" s="223"/>
      <c r="K1151" s="223"/>
      <c r="L1151" s="228"/>
      <c r="M1151" s="229"/>
      <c r="N1151" s="230"/>
      <c r="O1151" s="230"/>
      <c r="P1151" s="230"/>
      <c r="Q1151" s="230"/>
      <c r="R1151" s="230"/>
      <c r="S1151" s="230"/>
      <c r="T1151" s="231"/>
      <c r="AT1151" s="232" t="s">
        <v>169</v>
      </c>
      <c r="AU1151" s="232" t="s">
        <v>86</v>
      </c>
      <c r="AV1151" s="14" t="s">
        <v>86</v>
      </c>
      <c r="AW1151" s="14" t="s">
        <v>33</v>
      </c>
      <c r="AX1151" s="14" t="s">
        <v>76</v>
      </c>
      <c r="AY1151" s="232" t="s">
        <v>160</v>
      </c>
    </row>
    <row r="1152" spans="1:65" s="15" customFormat="1" ht="11.25">
      <c r="B1152" s="233"/>
      <c r="C1152" s="234"/>
      <c r="D1152" s="207" t="s">
        <v>169</v>
      </c>
      <c r="E1152" s="235" t="s">
        <v>1</v>
      </c>
      <c r="F1152" s="236" t="s">
        <v>172</v>
      </c>
      <c r="G1152" s="234"/>
      <c r="H1152" s="237">
        <v>4</v>
      </c>
      <c r="I1152" s="238"/>
      <c r="J1152" s="234"/>
      <c r="K1152" s="234"/>
      <c r="L1152" s="239"/>
      <c r="M1152" s="240"/>
      <c r="N1152" s="241"/>
      <c r="O1152" s="241"/>
      <c r="P1152" s="241"/>
      <c r="Q1152" s="241"/>
      <c r="R1152" s="241"/>
      <c r="S1152" s="241"/>
      <c r="T1152" s="242"/>
      <c r="AT1152" s="243" t="s">
        <v>169</v>
      </c>
      <c r="AU1152" s="243" t="s">
        <v>86</v>
      </c>
      <c r="AV1152" s="15" t="s">
        <v>166</v>
      </c>
      <c r="AW1152" s="15" t="s">
        <v>33</v>
      </c>
      <c r="AX1152" s="15" t="s">
        <v>84</v>
      </c>
      <c r="AY1152" s="243" t="s">
        <v>160</v>
      </c>
    </row>
    <row r="1153" spans="1:65" s="2" customFormat="1" ht="24.2" customHeight="1">
      <c r="A1153" s="35"/>
      <c r="B1153" s="36"/>
      <c r="C1153" s="193" t="s">
        <v>720</v>
      </c>
      <c r="D1153" s="193" t="s">
        <v>162</v>
      </c>
      <c r="E1153" s="194" t="s">
        <v>1240</v>
      </c>
      <c r="F1153" s="195" t="s">
        <v>1241</v>
      </c>
      <c r="G1153" s="196" t="s">
        <v>312</v>
      </c>
      <c r="H1153" s="197">
        <v>1</v>
      </c>
      <c r="I1153" s="198"/>
      <c r="J1153" s="199">
        <f>ROUND(I1153*H1153,2)</f>
        <v>0</v>
      </c>
      <c r="K1153" s="200"/>
      <c r="L1153" s="40"/>
      <c r="M1153" s="201" t="s">
        <v>1</v>
      </c>
      <c r="N1153" s="202" t="s">
        <v>41</v>
      </c>
      <c r="O1153" s="72"/>
      <c r="P1153" s="203">
        <f>O1153*H1153</f>
        <v>0</v>
      </c>
      <c r="Q1153" s="203">
        <v>0</v>
      </c>
      <c r="R1153" s="203">
        <f>Q1153*H1153</f>
        <v>0</v>
      </c>
      <c r="S1153" s="203">
        <v>0</v>
      </c>
      <c r="T1153" s="204">
        <f>S1153*H1153</f>
        <v>0</v>
      </c>
      <c r="U1153" s="35"/>
      <c r="V1153" s="35"/>
      <c r="W1153" s="35"/>
      <c r="X1153" s="35"/>
      <c r="Y1153" s="35"/>
      <c r="Z1153" s="35"/>
      <c r="AA1153" s="35"/>
      <c r="AB1153" s="35"/>
      <c r="AC1153" s="35"/>
      <c r="AD1153" s="35"/>
      <c r="AE1153" s="35"/>
      <c r="AR1153" s="205" t="s">
        <v>166</v>
      </c>
      <c r="AT1153" s="205" t="s">
        <v>162</v>
      </c>
      <c r="AU1153" s="205" t="s">
        <v>86</v>
      </c>
      <c r="AY1153" s="18" t="s">
        <v>160</v>
      </c>
      <c r="BE1153" s="206">
        <f>IF(N1153="základní",J1153,0)</f>
        <v>0</v>
      </c>
      <c r="BF1153" s="206">
        <f>IF(N1153="snížená",J1153,0)</f>
        <v>0</v>
      </c>
      <c r="BG1153" s="206">
        <f>IF(N1153="zákl. přenesená",J1153,0)</f>
        <v>0</v>
      </c>
      <c r="BH1153" s="206">
        <f>IF(N1153="sníž. přenesená",J1153,0)</f>
        <v>0</v>
      </c>
      <c r="BI1153" s="206">
        <f>IF(N1153="nulová",J1153,0)</f>
        <v>0</v>
      </c>
      <c r="BJ1153" s="18" t="s">
        <v>84</v>
      </c>
      <c r="BK1153" s="206">
        <f>ROUND(I1153*H1153,2)</f>
        <v>0</v>
      </c>
      <c r="BL1153" s="18" t="s">
        <v>166</v>
      </c>
      <c r="BM1153" s="205" t="s">
        <v>1242</v>
      </c>
    </row>
    <row r="1154" spans="1:65" s="2" customFormat="1" ht="29.25">
      <c r="A1154" s="35"/>
      <c r="B1154" s="36"/>
      <c r="C1154" s="37"/>
      <c r="D1154" s="207" t="s">
        <v>167</v>
      </c>
      <c r="E1154" s="37"/>
      <c r="F1154" s="208" t="s">
        <v>1243</v>
      </c>
      <c r="G1154" s="37"/>
      <c r="H1154" s="37"/>
      <c r="I1154" s="209"/>
      <c r="J1154" s="37"/>
      <c r="K1154" s="37"/>
      <c r="L1154" s="40"/>
      <c r="M1154" s="210"/>
      <c r="N1154" s="211"/>
      <c r="O1154" s="72"/>
      <c r="P1154" s="72"/>
      <c r="Q1154" s="72"/>
      <c r="R1154" s="72"/>
      <c r="S1154" s="72"/>
      <c r="T1154" s="73"/>
      <c r="U1154" s="35"/>
      <c r="V1154" s="35"/>
      <c r="W1154" s="35"/>
      <c r="X1154" s="35"/>
      <c r="Y1154" s="35"/>
      <c r="Z1154" s="35"/>
      <c r="AA1154" s="35"/>
      <c r="AB1154" s="35"/>
      <c r="AC1154" s="35"/>
      <c r="AD1154" s="35"/>
      <c r="AE1154" s="35"/>
      <c r="AT1154" s="18" t="s">
        <v>167</v>
      </c>
      <c r="AU1154" s="18" t="s">
        <v>86</v>
      </c>
    </row>
    <row r="1155" spans="1:65" s="13" customFormat="1" ht="11.25">
      <c r="B1155" s="212"/>
      <c r="C1155" s="213"/>
      <c r="D1155" s="207" t="s">
        <v>169</v>
      </c>
      <c r="E1155" s="214" t="s">
        <v>1</v>
      </c>
      <c r="F1155" s="215" t="s">
        <v>315</v>
      </c>
      <c r="G1155" s="213"/>
      <c r="H1155" s="214" t="s">
        <v>1</v>
      </c>
      <c r="I1155" s="216"/>
      <c r="J1155" s="213"/>
      <c r="K1155" s="213"/>
      <c r="L1155" s="217"/>
      <c r="M1155" s="218"/>
      <c r="N1155" s="219"/>
      <c r="O1155" s="219"/>
      <c r="P1155" s="219"/>
      <c r="Q1155" s="219"/>
      <c r="R1155" s="219"/>
      <c r="S1155" s="219"/>
      <c r="T1155" s="220"/>
      <c r="AT1155" s="221" t="s">
        <v>169</v>
      </c>
      <c r="AU1155" s="221" t="s">
        <v>86</v>
      </c>
      <c r="AV1155" s="13" t="s">
        <v>84</v>
      </c>
      <c r="AW1155" s="13" t="s">
        <v>33</v>
      </c>
      <c r="AX1155" s="13" t="s">
        <v>76</v>
      </c>
      <c r="AY1155" s="221" t="s">
        <v>160</v>
      </c>
    </row>
    <row r="1156" spans="1:65" s="14" customFormat="1" ht="11.25">
      <c r="B1156" s="222"/>
      <c r="C1156" s="223"/>
      <c r="D1156" s="207" t="s">
        <v>169</v>
      </c>
      <c r="E1156" s="224" t="s">
        <v>1</v>
      </c>
      <c r="F1156" s="225" t="s">
        <v>84</v>
      </c>
      <c r="G1156" s="223"/>
      <c r="H1156" s="226">
        <v>1</v>
      </c>
      <c r="I1156" s="227"/>
      <c r="J1156" s="223"/>
      <c r="K1156" s="223"/>
      <c r="L1156" s="228"/>
      <c r="M1156" s="229"/>
      <c r="N1156" s="230"/>
      <c r="O1156" s="230"/>
      <c r="P1156" s="230"/>
      <c r="Q1156" s="230"/>
      <c r="R1156" s="230"/>
      <c r="S1156" s="230"/>
      <c r="T1156" s="231"/>
      <c r="AT1156" s="232" t="s">
        <v>169</v>
      </c>
      <c r="AU1156" s="232" t="s">
        <v>86</v>
      </c>
      <c r="AV1156" s="14" t="s">
        <v>86</v>
      </c>
      <c r="AW1156" s="14" t="s">
        <v>33</v>
      </c>
      <c r="AX1156" s="14" t="s">
        <v>76</v>
      </c>
      <c r="AY1156" s="232" t="s">
        <v>160</v>
      </c>
    </row>
    <row r="1157" spans="1:65" s="15" customFormat="1" ht="11.25">
      <c r="B1157" s="233"/>
      <c r="C1157" s="234"/>
      <c r="D1157" s="207" t="s">
        <v>169</v>
      </c>
      <c r="E1157" s="235" t="s">
        <v>1</v>
      </c>
      <c r="F1157" s="236" t="s">
        <v>172</v>
      </c>
      <c r="G1157" s="234"/>
      <c r="H1157" s="237">
        <v>1</v>
      </c>
      <c r="I1157" s="238"/>
      <c r="J1157" s="234"/>
      <c r="K1157" s="234"/>
      <c r="L1157" s="239"/>
      <c r="M1157" s="240"/>
      <c r="N1157" s="241"/>
      <c r="O1157" s="241"/>
      <c r="P1157" s="241"/>
      <c r="Q1157" s="241"/>
      <c r="R1157" s="241"/>
      <c r="S1157" s="241"/>
      <c r="T1157" s="242"/>
      <c r="AT1157" s="243" t="s">
        <v>169</v>
      </c>
      <c r="AU1157" s="243" t="s">
        <v>86</v>
      </c>
      <c r="AV1157" s="15" t="s">
        <v>166</v>
      </c>
      <c r="AW1157" s="15" t="s">
        <v>33</v>
      </c>
      <c r="AX1157" s="15" t="s">
        <v>84</v>
      </c>
      <c r="AY1157" s="243" t="s">
        <v>160</v>
      </c>
    </row>
    <row r="1158" spans="1:65" s="2" customFormat="1" ht="24.2" customHeight="1">
      <c r="A1158" s="35"/>
      <c r="B1158" s="36"/>
      <c r="C1158" s="193" t="s">
        <v>1244</v>
      </c>
      <c r="D1158" s="193" t="s">
        <v>162</v>
      </c>
      <c r="E1158" s="194" t="s">
        <v>1245</v>
      </c>
      <c r="F1158" s="195" t="s">
        <v>1246</v>
      </c>
      <c r="G1158" s="196" t="s">
        <v>312</v>
      </c>
      <c r="H1158" s="197">
        <v>3</v>
      </c>
      <c r="I1158" s="198"/>
      <c r="J1158" s="199">
        <f>ROUND(I1158*H1158,2)</f>
        <v>0</v>
      </c>
      <c r="K1158" s="200"/>
      <c r="L1158" s="40"/>
      <c r="M1158" s="201" t="s">
        <v>1</v>
      </c>
      <c r="N1158" s="202" t="s">
        <v>41</v>
      </c>
      <c r="O1158" s="72"/>
      <c r="P1158" s="203">
        <f>O1158*H1158</f>
        <v>0</v>
      </c>
      <c r="Q1158" s="203">
        <v>0</v>
      </c>
      <c r="R1158" s="203">
        <f>Q1158*H1158</f>
        <v>0</v>
      </c>
      <c r="S1158" s="203">
        <v>0</v>
      </c>
      <c r="T1158" s="204">
        <f>S1158*H1158</f>
        <v>0</v>
      </c>
      <c r="U1158" s="35"/>
      <c r="V1158" s="35"/>
      <c r="W1158" s="35"/>
      <c r="X1158" s="35"/>
      <c r="Y1158" s="35"/>
      <c r="Z1158" s="35"/>
      <c r="AA1158" s="35"/>
      <c r="AB1158" s="35"/>
      <c r="AC1158" s="35"/>
      <c r="AD1158" s="35"/>
      <c r="AE1158" s="35"/>
      <c r="AR1158" s="205" t="s">
        <v>166</v>
      </c>
      <c r="AT1158" s="205" t="s">
        <v>162</v>
      </c>
      <c r="AU1158" s="205" t="s">
        <v>86</v>
      </c>
      <c r="AY1158" s="18" t="s">
        <v>160</v>
      </c>
      <c r="BE1158" s="206">
        <f>IF(N1158="základní",J1158,0)</f>
        <v>0</v>
      </c>
      <c r="BF1158" s="206">
        <f>IF(N1158="snížená",J1158,0)</f>
        <v>0</v>
      </c>
      <c r="BG1158" s="206">
        <f>IF(N1158="zákl. přenesená",J1158,0)</f>
        <v>0</v>
      </c>
      <c r="BH1158" s="206">
        <f>IF(N1158="sníž. přenesená",J1158,0)</f>
        <v>0</v>
      </c>
      <c r="BI1158" s="206">
        <f>IF(N1158="nulová",J1158,0)</f>
        <v>0</v>
      </c>
      <c r="BJ1158" s="18" t="s">
        <v>84</v>
      </c>
      <c r="BK1158" s="206">
        <f>ROUND(I1158*H1158,2)</f>
        <v>0</v>
      </c>
      <c r="BL1158" s="18" t="s">
        <v>166</v>
      </c>
      <c r="BM1158" s="205" t="s">
        <v>1247</v>
      </c>
    </row>
    <row r="1159" spans="1:65" s="2" customFormat="1" ht="29.25">
      <c r="A1159" s="35"/>
      <c r="B1159" s="36"/>
      <c r="C1159" s="37"/>
      <c r="D1159" s="207" t="s">
        <v>167</v>
      </c>
      <c r="E1159" s="37"/>
      <c r="F1159" s="208" t="s">
        <v>1248</v>
      </c>
      <c r="G1159" s="37"/>
      <c r="H1159" s="37"/>
      <c r="I1159" s="209"/>
      <c r="J1159" s="37"/>
      <c r="K1159" s="37"/>
      <c r="L1159" s="40"/>
      <c r="M1159" s="210"/>
      <c r="N1159" s="211"/>
      <c r="O1159" s="72"/>
      <c r="P1159" s="72"/>
      <c r="Q1159" s="72"/>
      <c r="R1159" s="72"/>
      <c r="S1159" s="72"/>
      <c r="T1159" s="73"/>
      <c r="U1159" s="35"/>
      <c r="V1159" s="35"/>
      <c r="W1159" s="35"/>
      <c r="X1159" s="35"/>
      <c r="Y1159" s="35"/>
      <c r="Z1159" s="35"/>
      <c r="AA1159" s="35"/>
      <c r="AB1159" s="35"/>
      <c r="AC1159" s="35"/>
      <c r="AD1159" s="35"/>
      <c r="AE1159" s="35"/>
      <c r="AT1159" s="18" t="s">
        <v>167</v>
      </c>
      <c r="AU1159" s="18" t="s">
        <v>86</v>
      </c>
    </row>
    <row r="1160" spans="1:65" s="13" customFormat="1" ht="11.25">
      <c r="B1160" s="212"/>
      <c r="C1160" s="213"/>
      <c r="D1160" s="207" t="s">
        <v>169</v>
      </c>
      <c r="E1160" s="214" t="s">
        <v>1</v>
      </c>
      <c r="F1160" s="215" t="s">
        <v>327</v>
      </c>
      <c r="G1160" s="213"/>
      <c r="H1160" s="214" t="s">
        <v>1</v>
      </c>
      <c r="I1160" s="216"/>
      <c r="J1160" s="213"/>
      <c r="K1160" s="213"/>
      <c r="L1160" s="217"/>
      <c r="M1160" s="218"/>
      <c r="N1160" s="219"/>
      <c r="O1160" s="219"/>
      <c r="P1160" s="219"/>
      <c r="Q1160" s="219"/>
      <c r="R1160" s="219"/>
      <c r="S1160" s="219"/>
      <c r="T1160" s="220"/>
      <c r="AT1160" s="221" t="s">
        <v>169</v>
      </c>
      <c r="AU1160" s="221" t="s">
        <v>86</v>
      </c>
      <c r="AV1160" s="13" t="s">
        <v>84</v>
      </c>
      <c r="AW1160" s="13" t="s">
        <v>33</v>
      </c>
      <c r="AX1160" s="13" t="s">
        <v>76</v>
      </c>
      <c r="AY1160" s="221" t="s">
        <v>160</v>
      </c>
    </row>
    <row r="1161" spans="1:65" s="14" customFormat="1" ht="11.25">
      <c r="B1161" s="222"/>
      <c r="C1161" s="223"/>
      <c r="D1161" s="207" t="s">
        <v>169</v>
      </c>
      <c r="E1161" s="224" t="s">
        <v>1</v>
      </c>
      <c r="F1161" s="225" t="s">
        <v>328</v>
      </c>
      <c r="G1161" s="223"/>
      <c r="H1161" s="226">
        <v>3</v>
      </c>
      <c r="I1161" s="227"/>
      <c r="J1161" s="223"/>
      <c r="K1161" s="223"/>
      <c r="L1161" s="228"/>
      <c r="M1161" s="229"/>
      <c r="N1161" s="230"/>
      <c r="O1161" s="230"/>
      <c r="P1161" s="230"/>
      <c r="Q1161" s="230"/>
      <c r="R1161" s="230"/>
      <c r="S1161" s="230"/>
      <c r="T1161" s="231"/>
      <c r="AT1161" s="232" t="s">
        <v>169</v>
      </c>
      <c r="AU1161" s="232" t="s">
        <v>86</v>
      </c>
      <c r="AV1161" s="14" t="s">
        <v>86</v>
      </c>
      <c r="AW1161" s="14" t="s">
        <v>33</v>
      </c>
      <c r="AX1161" s="14" t="s">
        <v>76</v>
      </c>
      <c r="AY1161" s="232" t="s">
        <v>160</v>
      </c>
    </row>
    <row r="1162" spans="1:65" s="15" customFormat="1" ht="11.25">
      <c r="B1162" s="233"/>
      <c r="C1162" s="234"/>
      <c r="D1162" s="207" t="s">
        <v>169</v>
      </c>
      <c r="E1162" s="235" t="s">
        <v>1</v>
      </c>
      <c r="F1162" s="236" t="s">
        <v>172</v>
      </c>
      <c r="G1162" s="234"/>
      <c r="H1162" s="237">
        <v>3</v>
      </c>
      <c r="I1162" s="238"/>
      <c r="J1162" s="234"/>
      <c r="K1162" s="234"/>
      <c r="L1162" s="239"/>
      <c r="M1162" s="240"/>
      <c r="N1162" s="241"/>
      <c r="O1162" s="241"/>
      <c r="P1162" s="241"/>
      <c r="Q1162" s="241"/>
      <c r="R1162" s="241"/>
      <c r="S1162" s="241"/>
      <c r="T1162" s="242"/>
      <c r="AT1162" s="243" t="s">
        <v>169</v>
      </c>
      <c r="AU1162" s="243" t="s">
        <v>86</v>
      </c>
      <c r="AV1162" s="15" t="s">
        <v>166</v>
      </c>
      <c r="AW1162" s="15" t="s">
        <v>33</v>
      </c>
      <c r="AX1162" s="15" t="s">
        <v>84</v>
      </c>
      <c r="AY1162" s="243" t="s">
        <v>160</v>
      </c>
    </row>
    <row r="1163" spans="1:65" s="2" customFormat="1" ht="24.2" customHeight="1">
      <c r="A1163" s="35"/>
      <c r="B1163" s="36"/>
      <c r="C1163" s="193" t="s">
        <v>730</v>
      </c>
      <c r="D1163" s="193" t="s">
        <v>162</v>
      </c>
      <c r="E1163" s="194" t="s">
        <v>1249</v>
      </c>
      <c r="F1163" s="195" t="s">
        <v>1250</v>
      </c>
      <c r="G1163" s="196" t="s">
        <v>312</v>
      </c>
      <c r="H1163" s="197">
        <v>1</v>
      </c>
      <c r="I1163" s="198"/>
      <c r="J1163" s="199">
        <f>ROUND(I1163*H1163,2)</f>
        <v>0</v>
      </c>
      <c r="K1163" s="200"/>
      <c r="L1163" s="40"/>
      <c r="M1163" s="201" t="s">
        <v>1</v>
      </c>
      <c r="N1163" s="202" t="s">
        <v>41</v>
      </c>
      <c r="O1163" s="72"/>
      <c r="P1163" s="203">
        <f>O1163*H1163</f>
        <v>0</v>
      </c>
      <c r="Q1163" s="203">
        <v>0</v>
      </c>
      <c r="R1163" s="203">
        <f>Q1163*H1163</f>
        <v>0</v>
      </c>
      <c r="S1163" s="203">
        <v>0</v>
      </c>
      <c r="T1163" s="204">
        <f>S1163*H1163</f>
        <v>0</v>
      </c>
      <c r="U1163" s="35"/>
      <c r="V1163" s="35"/>
      <c r="W1163" s="35"/>
      <c r="X1163" s="35"/>
      <c r="Y1163" s="35"/>
      <c r="Z1163" s="35"/>
      <c r="AA1163" s="35"/>
      <c r="AB1163" s="35"/>
      <c r="AC1163" s="35"/>
      <c r="AD1163" s="35"/>
      <c r="AE1163" s="35"/>
      <c r="AR1163" s="205" t="s">
        <v>166</v>
      </c>
      <c r="AT1163" s="205" t="s">
        <v>162</v>
      </c>
      <c r="AU1163" s="205" t="s">
        <v>86</v>
      </c>
      <c r="AY1163" s="18" t="s">
        <v>160</v>
      </c>
      <c r="BE1163" s="206">
        <f>IF(N1163="základní",J1163,0)</f>
        <v>0</v>
      </c>
      <c r="BF1163" s="206">
        <f>IF(N1163="snížená",J1163,0)</f>
        <v>0</v>
      </c>
      <c r="BG1163" s="206">
        <f>IF(N1163="zákl. přenesená",J1163,0)</f>
        <v>0</v>
      </c>
      <c r="BH1163" s="206">
        <f>IF(N1163="sníž. přenesená",J1163,0)</f>
        <v>0</v>
      </c>
      <c r="BI1163" s="206">
        <f>IF(N1163="nulová",J1163,0)</f>
        <v>0</v>
      </c>
      <c r="BJ1163" s="18" t="s">
        <v>84</v>
      </c>
      <c r="BK1163" s="206">
        <f>ROUND(I1163*H1163,2)</f>
        <v>0</v>
      </c>
      <c r="BL1163" s="18" t="s">
        <v>166</v>
      </c>
      <c r="BM1163" s="205" t="s">
        <v>1251</v>
      </c>
    </row>
    <row r="1164" spans="1:65" s="2" customFormat="1" ht="29.25">
      <c r="A1164" s="35"/>
      <c r="B1164" s="36"/>
      <c r="C1164" s="37"/>
      <c r="D1164" s="207" t="s">
        <v>167</v>
      </c>
      <c r="E1164" s="37"/>
      <c r="F1164" s="208" t="s">
        <v>1252</v>
      </c>
      <c r="G1164" s="37"/>
      <c r="H1164" s="37"/>
      <c r="I1164" s="209"/>
      <c r="J1164" s="37"/>
      <c r="K1164" s="37"/>
      <c r="L1164" s="40"/>
      <c r="M1164" s="210"/>
      <c r="N1164" s="211"/>
      <c r="O1164" s="72"/>
      <c r="P1164" s="72"/>
      <c r="Q1164" s="72"/>
      <c r="R1164" s="72"/>
      <c r="S1164" s="72"/>
      <c r="T1164" s="73"/>
      <c r="U1164" s="35"/>
      <c r="V1164" s="35"/>
      <c r="W1164" s="35"/>
      <c r="X1164" s="35"/>
      <c r="Y1164" s="35"/>
      <c r="Z1164" s="35"/>
      <c r="AA1164" s="35"/>
      <c r="AB1164" s="35"/>
      <c r="AC1164" s="35"/>
      <c r="AD1164" s="35"/>
      <c r="AE1164" s="35"/>
      <c r="AT1164" s="18" t="s">
        <v>167</v>
      </c>
      <c r="AU1164" s="18" t="s">
        <v>86</v>
      </c>
    </row>
    <row r="1165" spans="1:65" s="13" customFormat="1" ht="11.25">
      <c r="B1165" s="212"/>
      <c r="C1165" s="213"/>
      <c r="D1165" s="207" t="s">
        <v>169</v>
      </c>
      <c r="E1165" s="214" t="s">
        <v>1</v>
      </c>
      <c r="F1165" s="215" t="s">
        <v>333</v>
      </c>
      <c r="G1165" s="213"/>
      <c r="H1165" s="214" t="s">
        <v>1</v>
      </c>
      <c r="I1165" s="216"/>
      <c r="J1165" s="213"/>
      <c r="K1165" s="213"/>
      <c r="L1165" s="217"/>
      <c r="M1165" s="218"/>
      <c r="N1165" s="219"/>
      <c r="O1165" s="219"/>
      <c r="P1165" s="219"/>
      <c r="Q1165" s="219"/>
      <c r="R1165" s="219"/>
      <c r="S1165" s="219"/>
      <c r="T1165" s="220"/>
      <c r="AT1165" s="221" t="s">
        <v>169</v>
      </c>
      <c r="AU1165" s="221" t="s">
        <v>86</v>
      </c>
      <c r="AV1165" s="13" t="s">
        <v>84</v>
      </c>
      <c r="AW1165" s="13" t="s">
        <v>33</v>
      </c>
      <c r="AX1165" s="13" t="s">
        <v>76</v>
      </c>
      <c r="AY1165" s="221" t="s">
        <v>160</v>
      </c>
    </row>
    <row r="1166" spans="1:65" s="14" customFormat="1" ht="11.25">
      <c r="B1166" s="222"/>
      <c r="C1166" s="223"/>
      <c r="D1166" s="207" t="s">
        <v>169</v>
      </c>
      <c r="E1166" s="224" t="s">
        <v>1</v>
      </c>
      <c r="F1166" s="225" t="s">
        <v>84</v>
      </c>
      <c r="G1166" s="223"/>
      <c r="H1166" s="226">
        <v>1</v>
      </c>
      <c r="I1166" s="227"/>
      <c r="J1166" s="223"/>
      <c r="K1166" s="223"/>
      <c r="L1166" s="228"/>
      <c r="M1166" s="229"/>
      <c r="N1166" s="230"/>
      <c r="O1166" s="230"/>
      <c r="P1166" s="230"/>
      <c r="Q1166" s="230"/>
      <c r="R1166" s="230"/>
      <c r="S1166" s="230"/>
      <c r="T1166" s="231"/>
      <c r="AT1166" s="232" t="s">
        <v>169</v>
      </c>
      <c r="AU1166" s="232" t="s">
        <v>86</v>
      </c>
      <c r="AV1166" s="14" t="s">
        <v>86</v>
      </c>
      <c r="AW1166" s="14" t="s">
        <v>33</v>
      </c>
      <c r="AX1166" s="14" t="s">
        <v>76</v>
      </c>
      <c r="AY1166" s="232" t="s">
        <v>160</v>
      </c>
    </row>
    <row r="1167" spans="1:65" s="15" customFormat="1" ht="11.25">
      <c r="B1167" s="233"/>
      <c r="C1167" s="234"/>
      <c r="D1167" s="207" t="s">
        <v>169</v>
      </c>
      <c r="E1167" s="235" t="s">
        <v>1</v>
      </c>
      <c r="F1167" s="236" t="s">
        <v>172</v>
      </c>
      <c r="G1167" s="234"/>
      <c r="H1167" s="237">
        <v>1</v>
      </c>
      <c r="I1167" s="238"/>
      <c r="J1167" s="234"/>
      <c r="K1167" s="234"/>
      <c r="L1167" s="239"/>
      <c r="M1167" s="240"/>
      <c r="N1167" s="241"/>
      <c r="O1167" s="241"/>
      <c r="P1167" s="241"/>
      <c r="Q1167" s="241"/>
      <c r="R1167" s="241"/>
      <c r="S1167" s="241"/>
      <c r="T1167" s="242"/>
      <c r="AT1167" s="243" t="s">
        <v>169</v>
      </c>
      <c r="AU1167" s="243" t="s">
        <v>86</v>
      </c>
      <c r="AV1167" s="15" t="s">
        <v>166</v>
      </c>
      <c r="AW1167" s="15" t="s">
        <v>33</v>
      </c>
      <c r="AX1167" s="15" t="s">
        <v>84</v>
      </c>
      <c r="AY1167" s="243" t="s">
        <v>160</v>
      </c>
    </row>
    <row r="1168" spans="1:65" s="2" customFormat="1" ht="24.2" customHeight="1">
      <c r="A1168" s="35"/>
      <c r="B1168" s="36"/>
      <c r="C1168" s="193" t="s">
        <v>1253</v>
      </c>
      <c r="D1168" s="193" t="s">
        <v>162</v>
      </c>
      <c r="E1168" s="194" t="s">
        <v>1254</v>
      </c>
      <c r="F1168" s="195" t="s">
        <v>1255</v>
      </c>
      <c r="G1168" s="196" t="s">
        <v>312</v>
      </c>
      <c r="H1168" s="197">
        <v>4</v>
      </c>
      <c r="I1168" s="198"/>
      <c r="J1168" s="199">
        <f>ROUND(I1168*H1168,2)</f>
        <v>0</v>
      </c>
      <c r="K1168" s="200"/>
      <c r="L1168" s="40"/>
      <c r="M1168" s="201" t="s">
        <v>1</v>
      </c>
      <c r="N1168" s="202" t="s">
        <v>41</v>
      </c>
      <c r="O1168" s="72"/>
      <c r="P1168" s="203">
        <f>O1168*H1168</f>
        <v>0</v>
      </c>
      <c r="Q1168" s="203">
        <v>0</v>
      </c>
      <c r="R1168" s="203">
        <f>Q1168*H1168</f>
        <v>0</v>
      </c>
      <c r="S1168" s="203">
        <v>0</v>
      </c>
      <c r="T1168" s="204">
        <f>S1168*H1168</f>
        <v>0</v>
      </c>
      <c r="U1168" s="35"/>
      <c r="V1168" s="35"/>
      <c r="W1168" s="35"/>
      <c r="X1168" s="35"/>
      <c r="Y1168" s="35"/>
      <c r="Z1168" s="35"/>
      <c r="AA1168" s="35"/>
      <c r="AB1168" s="35"/>
      <c r="AC1168" s="35"/>
      <c r="AD1168" s="35"/>
      <c r="AE1168" s="35"/>
      <c r="AR1168" s="205" t="s">
        <v>166</v>
      </c>
      <c r="AT1168" s="205" t="s">
        <v>162</v>
      </c>
      <c r="AU1168" s="205" t="s">
        <v>86</v>
      </c>
      <c r="AY1168" s="18" t="s">
        <v>160</v>
      </c>
      <c r="BE1168" s="206">
        <f>IF(N1168="základní",J1168,0)</f>
        <v>0</v>
      </c>
      <c r="BF1168" s="206">
        <f>IF(N1168="snížená",J1168,0)</f>
        <v>0</v>
      </c>
      <c r="BG1168" s="206">
        <f>IF(N1168="zákl. přenesená",J1168,0)</f>
        <v>0</v>
      </c>
      <c r="BH1168" s="206">
        <f>IF(N1168="sníž. přenesená",J1168,0)</f>
        <v>0</v>
      </c>
      <c r="BI1168" s="206">
        <f>IF(N1168="nulová",J1168,0)</f>
        <v>0</v>
      </c>
      <c r="BJ1168" s="18" t="s">
        <v>84</v>
      </c>
      <c r="BK1168" s="206">
        <f>ROUND(I1168*H1168,2)</f>
        <v>0</v>
      </c>
      <c r="BL1168" s="18" t="s">
        <v>166</v>
      </c>
      <c r="BM1168" s="205" t="s">
        <v>1256</v>
      </c>
    </row>
    <row r="1169" spans="1:65" s="2" customFormat="1" ht="29.25">
      <c r="A1169" s="35"/>
      <c r="B1169" s="36"/>
      <c r="C1169" s="37"/>
      <c r="D1169" s="207" t="s">
        <v>167</v>
      </c>
      <c r="E1169" s="37"/>
      <c r="F1169" s="208" t="s">
        <v>1257</v>
      </c>
      <c r="G1169" s="37"/>
      <c r="H1169" s="37"/>
      <c r="I1169" s="209"/>
      <c r="J1169" s="37"/>
      <c r="K1169" s="37"/>
      <c r="L1169" s="40"/>
      <c r="M1169" s="210"/>
      <c r="N1169" s="211"/>
      <c r="O1169" s="72"/>
      <c r="P1169" s="72"/>
      <c r="Q1169" s="72"/>
      <c r="R1169" s="72"/>
      <c r="S1169" s="72"/>
      <c r="T1169" s="73"/>
      <c r="U1169" s="35"/>
      <c r="V1169" s="35"/>
      <c r="W1169" s="35"/>
      <c r="X1169" s="35"/>
      <c r="Y1169" s="35"/>
      <c r="Z1169" s="35"/>
      <c r="AA1169" s="35"/>
      <c r="AB1169" s="35"/>
      <c r="AC1169" s="35"/>
      <c r="AD1169" s="35"/>
      <c r="AE1169" s="35"/>
      <c r="AT1169" s="18" t="s">
        <v>167</v>
      </c>
      <c r="AU1169" s="18" t="s">
        <v>86</v>
      </c>
    </row>
    <row r="1170" spans="1:65" s="13" customFormat="1" ht="11.25">
      <c r="B1170" s="212"/>
      <c r="C1170" s="213"/>
      <c r="D1170" s="207" t="s">
        <v>169</v>
      </c>
      <c r="E1170" s="214" t="s">
        <v>1</v>
      </c>
      <c r="F1170" s="215" t="s">
        <v>320</v>
      </c>
      <c r="G1170" s="213"/>
      <c r="H1170" s="214" t="s">
        <v>1</v>
      </c>
      <c r="I1170" s="216"/>
      <c r="J1170" s="213"/>
      <c r="K1170" s="213"/>
      <c r="L1170" s="217"/>
      <c r="M1170" s="218"/>
      <c r="N1170" s="219"/>
      <c r="O1170" s="219"/>
      <c r="P1170" s="219"/>
      <c r="Q1170" s="219"/>
      <c r="R1170" s="219"/>
      <c r="S1170" s="219"/>
      <c r="T1170" s="220"/>
      <c r="AT1170" s="221" t="s">
        <v>169</v>
      </c>
      <c r="AU1170" s="221" t="s">
        <v>86</v>
      </c>
      <c r="AV1170" s="13" t="s">
        <v>84</v>
      </c>
      <c r="AW1170" s="13" t="s">
        <v>33</v>
      </c>
      <c r="AX1170" s="13" t="s">
        <v>76</v>
      </c>
      <c r="AY1170" s="221" t="s">
        <v>160</v>
      </c>
    </row>
    <row r="1171" spans="1:65" s="14" customFormat="1" ht="11.25">
      <c r="B1171" s="222"/>
      <c r="C1171" s="223"/>
      <c r="D1171" s="207" t="s">
        <v>169</v>
      </c>
      <c r="E1171" s="224" t="s">
        <v>1</v>
      </c>
      <c r="F1171" s="225" t="s">
        <v>321</v>
      </c>
      <c r="G1171" s="223"/>
      <c r="H1171" s="226">
        <v>4</v>
      </c>
      <c r="I1171" s="227"/>
      <c r="J1171" s="223"/>
      <c r="K1171" s="223"/>
      <c r="L1171" s="228"/>
      <c r="M1171" s="229"/>
      <c r="N1171" s="230"/>
      <c r="O1171" s="230"/>
      <c r="P1171" s="230"/>
      <c r="Q1171" s="230"/>
      <c r="R1171" s="230"/>
      <c r="S1171" s="230"/>
      <c r="T1171" s="231"/>
      <c r="AT1171" s="232" t="s">
        <v>169</v>
      </c>
      <c r="AU1171" s="232" t="s">
        <v>86</v>
      </c>
      <c r="AV1171" s="14" t="s">
        <v>86</v>
      </c>
      <c r="AW1171" s="14" t="s">
        <v>33</v>
      </c>
      <c r="AX1171" s="14" t="s">
        <v>76</v>
      </c>
      <c r="AY1171" s="232" t="s">
        <v>160</v>
      </c>
    </row>
    <row r="1172" spans="1:65" s="15" customFormat="1" ht="11.25">
      <c r="B1172" s="233"/>
      <c r="C1172" s="234"/>
      <c r="D1172" s="207" t="s">
        <v>169</v>
      </c>
      <c r="E1172" s="235" t="s">
        <v>1</v>
      </c>
      <c r="F1172" s="236" t="s">
        <v>172</v>
      </c>
      <c r="G1172" s="234"/>
      <c r="H1172" s="237">
        <v>4</v>
      </c>
      <c r="I1172" s="238"/>
      <c r="J1172" s="234"/>
      <c r="K1172" s="234"/>
      <c r="L1172" s="239"/>
      <c r="M1172" s="240"/>
      <c r="N1172" s="241"/>
      <c r="O1172" s="241"/>
      <c r="P1172" s="241"/>
      <c r="Q1172" s="241"/>
      <c r="R1172" s="241"/>
      <c r="S1172" s="241"/>
      <c r="T1172" s="242"/>
      <c r="AT1172" s="243" t="s">
        <v>169</v>
      </c>
      <c r="AU1172" s="243" t="s">
        <v>86</v>
      </c>
      <c r="AV1172" s="15" t="s">
        <v>166</v>
      </c>
      <c r="AW1172" s="15" t="s">
        <v>33</v>
      </c>
      <c r="AX1172" s="15" t="s">
        <v>84</v>
      </c>
      <c r="AY1172" s="243" t="s">
        <v>160</v>
      </c>
    </row>
    <row r="1173" spans="1:65" s="2" customFormat="1" ht="24.2" customHeight="1">
      <c r="A1173" s="35"/>
      <c r="B1173" s="36"/>
      <c r="C1173" s="193" t="s">
        <v>738</v>
      </c>
      <c r="D1173" s="193" t="s">
        <v>162</v>
      </c>
      <c r="E1173" s="194" t="s">
        <v>1258</v>
      </c>
      <c r="F1173" s="195" t="s">
        <v>1259</v>
      </c>
      <c r="G1173" s="196" t="s">
        <v>193</v>
      </c>
      <c r="H1173" s="197">
        <v>0.51</v>
      </c>
      <c r="I1173" s="198"/>
      <c r="J1173" s="199">
        <f>ROUND(I1173*H1173,2)</f>
        <v>0</v>
      </c>
      <c r="K1173" s="200"/>
      <c r="L1173" s="40"/>
      <c r="M1173" s="201" t="s">
        <v>1</v>
      </c>
      <c r="N1173" s="202" t="s">
        <v>41</v>
      </c>
      <c r="O1173" s="72"/>
      <c r="P1173" s="203">
        <f>O1173*H1173</f>
        <v>0</v>
      </c>
      <c r="Q1173" s="203">
        <v>0</v>
      </c>
      <c r="R1173" s="203">
        <f>Q1173*H1173</f>
        <v>0</v>
      </c>
      <c r="S1173" s="203">
        <v>0</v>
      </c>
      <c r="T1173" s="204">
        <f>S1173*H1173</f>
        <v>0</v>
      </c>
      <c r="U1173" s="35"/>
      <c r="V1173" s="35"/>
      <c r="W1173" s="35"/>
      <c r="X1173" s="35"/>
      <c r="Y1173" s="35"/>
      <c r="Z1173" s="35"/>
      <c r="AA1173" s="35"/>
      <c r="AB1173" s="35"/>
      <c r="AC1173" s="35"/>
      <c r="AD1173" s="35"/>
      <c r="AE1173" s="35"/>
      <c r="AR1173" s="205" t="s">
        <v>166</v>
      </c>
      <c r="AT1173" s="205" t="s">
        <v>162</v>
      </c>
      <c r="AU1173" s="205" t="s">
        <v>86</v>
      </c>
      <c r="AY1173" s="18" t="s">
        <v>160</v>
      </c>
      <c r="BE1173" s="206">
        <f>IF(N1173="základní",J1173,0)</f>
        <v>0</v>
      </c>
      <c r="BF1173" s="206">
        <f>IF(N1173="snížená",J1173,0)</f>
        <v>0</v>
      </c>
      <c r="BG1173" s="206">
        <f>IF(N1173="zákl. přenesená",J1173,0)</f>
        <v>0</v>
      </c>
      <c r="BH1173" s="206">
        <f>IF(N1173="sníž. přenesená",J1173,0)</f>
        <v>0</v>
      </c>
      <c r="BI1173" s="206">
        <f>IF(N1173="nulová",J1173,0)</f>
        <v>0</v>
      </c>
      <c r="BJ1173" s="18" t="s">
        <v>84</v>
      </c>
      <c r="BK1173" s="206">
        <f>ROUND(I1173*H1173,2)</f>
        <v>0</v>
      </c>
      <c r="BL1173" s="18" t="s">
        <v>166</v>
      </c>
      <c r="BM1173" s="205" t="s">
        <v>1260</v>
      </c>
    </row>
    <row r="1174" spans="1:65" s="2" customFormat="1" ht="29.25">
      <c r="A1174" s="35"/>
      <c r="B1174" s="36"/>
      <c r="C1174" s="37"/>
      <c r="D1174" s="207" t="s">
        <v>167</v>
      </c>
      <c r="E1174" s="37"/>
      <c r="F1174" s="208" t="s">
        <v>1261</v>
      </c>
      <c r="G1174" s="37"/>
      <c r="H1174" s="37"/>
      <c r="I1174" s="209"/>
      <c r="J1174" s="37"/>
      <c r="K1174" s="37"/>
      <c r="L1174" s="40"/>
      <c r="M1174" s="210"/>
      <c r="N1174" s="211"/>
      <c r="O1174" s="72"/>
      <c r="P1174" s="72"/>
      <c r="Q1174" s="72"/>
      <c r="R1174" s="72"/>
      <c r="S1174" s="72"/>
      <c r="T1174" s="73"/>
      <c r="U1174" s="35"/>
      <c r="V1174" s="35"/>
      <c r="W1174" s="35"/>
      <c r="X1174" s="35"/>
      <c r="Y1174" s="35"/>
      <c r="Z1174" s="35"/>
      <c r="AA1174" s="35"/>
      <c r="AB1174" s="35"/>
      <c r="AC1174" s="35"/>
      <c r="AD1174" s="35"/>
      <c r="AE1174" s="35"/>
      <c r="AT1174" s="18" t="s">
        <v>167</v>
      </c>
      <c r="AU1174" s="18" t="s">
        <v>86</v>
      </c>
    </row>
    <row r="1175" spans="1:65" s="13" customFormat="1" ht="11.25">
      <c r="B1175" s="212"/>
      <c r="C1175" s="213"/>
      <c r="D1175" s="207" t="s">
        <v>169</v>
      </c>
      <c r="E1175" s="214" t="s">
        <v>1</v>
      </c>
      <c r="F1175" s="215" t="s">
        <v>624</v>
      </c>
      <c r="G1175" s="213"/>
      <c r="H1175" s="214" t="s">
        <v>1</v>
      </c>
      <c r="I1175" s="216"/>
      <c r="J1175" s="213"/>
      <c r="K1175" s="213"/>
      <c r="L1175" s="217"/>
      <c r="M1175" s="218"/>
      <c r="N1175" s="219"/>
      <c r="O1175" s="219"/>
      <c r="P1175" s="219"/>
      <c r="Q1175" s="219"/>
      <c r="R1175" s="219"/>
      <c r="S1175" s="219"/>
      <c r="T1175" s="220"/>
      <c r="AT1175" s="221" t="s">
        <v>169</v>
      </c>
      <c r="AU1175" s="221" t="s">
        <v>86</v>
      </c>
      <c r="AV1175" s="13" t="s">
        <v>84</v>
      </c>
      <c r="AW1175" s="13" t="s">
        <v>33</v>
      </c>
      <c r="AX1175" s="13" t="s">
        <v>76</v>
      </c>
      <c r="AY1175" s="221" t="s">
        <v>160</v>
      </c>
    </row>
    <row r="1176" spans="1:65" s="14" customFormat="1" ht="11.25">
      <c r="B1176" s="222"/>
      <c r="C1176" s="223"/>
      <c r="D1176" s="207" t="s">
        <v>169</v>
      </c>
      <c r="E1176" s="224" t="s">
        <v>1</v>
      </c>
      <c r="F1176" s="225" t="s">
        <v>1262</v>
      </c>
      <c r="G1176" s="223"/>
      <c r="H1176" s="226">
        <v>0.51</v>
      </c>
      <c r="I1176" s="227"/>
      <c r="J1176" s="223"/>
      <c r="K1176" s="223"/>
      <c r="L1176" s="228"/>
      <c r="M1176" s="229"/>
      <c r="N1176" s="230"/>
      <c r="O1176" s="230"/>
      <c r="P1176" s="230"/>
      <c r="Q1176" s="230"/>
      <c r="R1176" s="230"/>
      <c r="S1176" s="230"/>
      <c r="T1176" s="231"/>
      <c r="AT1176" s="232" t="s">
        <v>169</v>
      </c>
      <c r="AU1176" s="232" t="s">
        <v>86</v>
      </c>
      <c r="AV1176" s="14" t="s">
        <v>86</v>
      </c>
      <c r="AW1176" s="14" t="s">
        <v>33</v>
      </c>
      <c r="AX1176" s="14" t="s">
        <v>76</v>
      </c>
      <c r="AY1176" s="232" t="s">
        <v>160</v>
      </c>
    </row>
    <row r="1177" spans="1:65" s="15" customFormat="1" ht="11.25">
      <c r="B1177" s="233"/>
      <c r="C1177" s="234"/>
      <c r="D1177" s="207" t="s">
        <v>169</v>
      </c>
      <c r="E1177" s="235" t="s">
        <v>1</v>
      </c>
      <c r="F1177" s="236" t="s">
        <v>172</v>
      </c>
      <c r="G1177" s="234"/>
      <c r="H1177" s="237">
        <v>0.51</v>
      </c>
      <c r="I1177" s="238"/>
      <c r="J1177" s="234"/>
      <c r="K1177" s="234"/>
      <c r="L1177" s="239"/>
      <c r="M1177" s="240"/>
      <c r="N1177" s="241"/>
      <c r="O1177" s="241"/>
      <c r="P1177" s="241"/>
      <c r="Q1177" s="241"/>
      <c r="R1177" s="241"/>
      <c r="S1177" s="241"/>
      <c r="T1177" s="242"/>
      <c r="AT1177" s="243" t="s">
        <v>169</v>
      </c>
      <c r="AU1177" s="243" t="s">
        <v>86</v>
      </c>
      <c r="AV1177" s="15" t="s">
        <v>166</v>
      </c>
      <c r="AW1177" s="15" t="s">
        <v>33</v>
      </c>
      <c r="AX1177" s="15" t="s">
        <v>84</v>
      </c>
      <c r="AY1177" s="243" t="s">
        <v>160</v>
      </c>
    </row>
    <row r="1178" spans="1:65" s="2" customFormat="1" ht="24.2" customHeight="1">
      <c r="A1178" s="35"/>
      <c r="B1178" s="36"/>
      <c r="C1178" s="193" t="s">
        <v>1263</v>
      </c>
      <c r="D1178" s="193" t="s">
        <v>162</v>
      </c>
      <c r="E1178" s="194" t="s">
        <v>1264</v>
      </c>
      <c r="F1178" s="195" t="s">
        <v>1265</v>
      </c>
      <c r="G1178" s="196" t="s">
        <v>193</v>
      </c>
      <c r="H1178" s="197">
        <v>2.2749999999999999</v>
      </c>
      <c r="I1178" s="198"/>
      <c r="J1178" s="199">
        <f>ROUND(I1178*H1178,2)</f>
        <v>0</v>
      </c>
      <c r="K1178" s="200"/>
      <c r="L1178" s="40"/>
      <c r="M1178" s="201" t="s">
        <v>1</v>
      </c>
      <c r="N1178" s="202" t="s">
        <v>41</v>
      </c>
      <c r="O1178" s="72"/>
      <c r="P1178" s="203">
        <f>O1178*H1178</f>
        <v>0</v>
      </c>
      <c r="Q1178" s="203">
        <v>0</v>
      </c>
      <c r="R1178" s="203">
        <f>Q1178*H1178</f>
        <v>0</v>
      </c>
      <c r="S1178" s="203">
        <v>0</v>
      </c>
      <c r="T1178" s="204">
        <f>S1178*H1178</f>
        <v>0</v>
      </c>
      <c r="U1178" s="35"/>
      <c r="V1178" s="35"/>
      <c r="W1178" s="35"/>
      <c r="X1178" s="35"/>
      <c r="Y1178" s="35"/>
      <c r="Z1178" s="35"/>
      <c r="AA1178" s="35"/>
      <c r="AB1178" s="35"/>
      <c r="AC1178" s="35"/>
      <c r="AD1178" s="35"/>
      <c r="AE1178" s="35"/>
      <c r="AR1178" s="205" t="s">
        <v>166</v>
      </c>
      <c r="AT1178" s="205" t="s">
        <v>162</v>
      </c>
      <c r="AU1178" s="205" t="s">
        <v>86</v>
      </c>
      <c r="AY1178" s="18" t="s">
        <v>160</v>
      </c>
      <c r="BE1178" s="206">
        <f>IF(N1178="základní",J1178,0)</f>
        <v>0</v>
      </c>
      <c r="BF1178" s="206">
        <f>IF(N1178="snížená",J1178,0)</f>
        <v>0</v>
      </c>
      <c r="BG1178" s="206">
        <f>IF(N1178="zákl. přenesená",J1178,0)</f>
        <v>0</v>
      </c>
      <c r="BH1178" s="206">
        <f>IF(N1178="sníž. přenesená",J1178,0)</f>
        <v>0</v>
      </c>
      <c r="BI1178" s="206">
        <f>IF(N1178="nulová",J1178,0)</f>
        <v>0</v>
      </c>
      <c r="BJ1178" s="18" t="s">
        <v>84</v>
      </c>
      <c r="BK1178" s="206">
        <f>ROUND(I1178*H1178,2)</f>
        <v>0</v>
      </c>
      <c r="BL1178" s="18" t="s">
        <v>166</v>
      </c>
      <c r="BM1178" s="205" t="s">
        <v>1266</v>
      </c>
    </row>
    <row r="1179" spans="1:65" s="2" customFormat="1" ht="29.25">
      <c r="A1179" s="35"/>
      <c r="B1179" s="36"/>
      <c r="C1179" s="37"/>
      <c r="D1179" s="207" t="s">
        <v>167</v>
      </c>
      <c r="E1179" s="37"/>
      <c r="F1179" s="208" t="s">
        <v>1267</v>
      </c>
      <c r="G1179" s="37"/>
      <c r="H1179" s="37"/>
      <c r="I1179" s="209"/>
      <c r="J1179" s="37"/>
      <c r="K1179" s="37"/>
      <c r="L1179" s="40"/>
      <c r="M1179" s="210"/>
      <c r="N1179" s="211"/>
      <c r="O1179" s="72"/>
      <c r="P1179" s="72"/>
      <c r="Q1179" s="72"/>
      <c r="R1179" s="72"/>
      <c r="S1179" s="72"/>
      <c r="T1179" s="73"/>
      <c r="U1179" s="35"/>
      <c r="V1179" s="35"/>
      <c r="W1179" s="35"/>
      <c r="X1179" s="35"/>
      <c r="Y1179" s="35"/>
      <c r="Z1179" s="35"/>
      <c r="AA1179" s="35"/>
      <c r="AB1179" s="35"/>
      <c r="AC1179" s="35"/>
      <c r="AD1179" s="35"/>
      <c r="AE1179" s="35"/>
      <c r="AT1179" s="18" t="s">
        <v>167</v>
      </c>
      <c r="AU1179" s="18" t="s">
        <v>86</v>
      </c>
    </row>
    <row r="1180" spans="1:65" s="14" customFormat="1" ht="11.25">
      <c r="B1180" s="222"/>
      <c r="C1180" s="223"/>
      <c r="D1180" s="207" t="s">
        <v>169</v>
      </c>
      <c r="E1180" s="224" t="s">
        <v>1</v>
      </c>
      <c r="F1180" s="225" t="s">
        <v>1268</v>
      </c>
      <c r="G1180" s="223"/>
      <c r="H1180" s="226">
        <v>0.83199999999999996</v>
      </c>
      <c r="I1180" s="227"/>
      <c r="J1180" s="223"/>
      <c r="K1180" s="223"/>
      <c r="L1180" s="228"/>
      <c r="M1180" s="229"/>
      <c r="N1180" s="230"/>
      <c r="O1180" s="230"/>
      <c r="P1180" s="230"/>
      <c r="Q1180" s="230"/>
      <c r="R1180" s="230"/>
      <c r="S1180" s="230"/>
      <c r="T1180" s="231"/>
      <c r="AT1180" s="232" t="s">
        <v>169</v>
      </c>
      <c r="AU1180" s="232" t="s">
        <v>86</v>
      </c>
      <c r="AV1180" s="14" t="s">
        <v>86</v>
      </c>
      <c r="AW1180" s="14" t="s">
        <v>33</v>
      </c>
      <c r="AX1180" s="14" t="s">
        <v>76</v>
      </c>
      <c r="AY1180" s="232" t="s">
        <v>160</v>
      </c>
    </row>
    <row r="1181" spans="1:65" s="14" customFormat="1" ht="11.25">
      <c r="B1181" s="222"/>
      <c r="C1181" s="223"/>
      <c r="D1181" s="207" t="s">
        <v>169</v>
      </c>
      <c r="E1181" s="224" t="s">
        <v>1</v>
      </c>
      <c r="F1181" s="225" t="s">
        <v>1269</v>
      </c>
      <c r="G1181" s="223"/>
      <c r="H1181" s="226">
        <v>1.4430000000000001</v>
      </c>
      <c r="I1181" s="227"/>
      <c r="J1181" s="223"/>
      <c r="K1181" s="223"/>
      <c r="L1181" s="228"/>
      <c r="M1181" s="229"/>
      <c r="N1181" s="230"/>
      <c r="O1181" s="230"/>
      <c r="P1181" s="230"/>
      <c r="Q1181" s="230"/>
      <c r="R1181" s="230"/>
      <c r="S1181" s="230"/>
      <c r="T1181" s="231"/>
      <c r="AT1181" s="232" t="s">
        <v>169</v>
      </c>
      <c r="AU1181" s="232" t="s">
        <v>86</v>
      </c>
      <c r="AV1181" s="14" t="s">
        <v>86</v>
      </c>
      <c r="AW1181" s="14" t="s">
        <v>33</v>
      </c>
      <c r="AX1181" s="14" t="s">
        <v>76</v>
      </c>
      <c r="AY1181" s="232" t="s">
        <v>160</v>
      </c>
    </row>
    <row r="1182" spans="1:65" s="15" customFormat="1" ht="11.25">
      <c r="B1182" s="233"/>
      <c r="C1182" s="234"/>
      <c r="D1182" s="207" t="s">
        <v>169</v>
      </c>
      <c r="E1182" s="235" t="s">
        <v>1</v>
      </c>
      <c r="F1182" s="236" t="s">
        <v>172</v>
      </c>
      <c r="G1182" s="234"/>
      <c r="H1182" s="237">
        <v>2.2749999999999999</v>
      </c>
      <c r="I1182" s="238"/>
      <c r="J1182" s="234"/>
      <c r="K1182" s="234"/>
      <c r="L1182" s="239"/>
      <c r="M1182" s="240"/>
      <c r="N1182" s="241"/>
      <c r="O1182" s="241"/>
      <c r="P1182" s="241"/>
      <c r="Q1182" s="241"/>
      <c r="R1182" s="241"/>
      <c r="S1182" s="241"/>
      <c r="T1182" s="242"/>
      <c r="AT1182" s="243" t="s">
        <v>169</v>
      </c>
      <c r="AU1182" s="243" t="s">
        <v>86</v>
      </c>
      <c r="AV1182" s="15" t="s">
        <v>166</v>
      </c>
      <c r="AW1182" s="15" t="s">
        <v>33</v>
      </c>
      <c r="AX1182" s="15" t="s">
        <v>84</v>
      </c>
      <c r="AY1182" s="243" t="s">
        <v>160</v>
      </c>
    </row>
    <row r="1183" spans="1:65" s="2" customFormat="1" ht="24.2" customHeight="1">
      <c r="A1183" s="35"/>
      <c r="B1183" s="36"/>
      <c r="C1183" s="193" t="s">
        <v>743</v>
      </c>
      <c r="D1183" s="193" t="s">
        <v>162</v>
      </c>
      <c r="E1183" s="194" t="s">
        <v>1270</v>
      </c>
      <c r="F1183" s="195" t="s">
        <v>1271</v>
      </c>
      <c r="G1183" s="196" t="s">
        <v>181</v>
      </c>
      <c r="H1183" s="197">
        <v>7.9</v>
      </c>
      <c r="I1183" s="198"/>
      <c r="J1183" s="199">
        <f>ROUND(I1183*H1183,2)</f>
        <v>0</v>
      </c>
      <c r="K1183" s="200"/>
      <c r="L1183" s="40"/>
      <c r="M1183" s="201" t="s">
        <v>1</v>
      </c>
      <c r="N1183" s="202" t="s">
        <v>41</v>
      </c>
      <c r="O1183" s="72"/>
      <c r="P1183" s="203">
        <f>O1183*H1183</f>
        <v>0</v>
      </c>
      <c r="Q1183" s="203">
        <v>0</v>
      </c>
      <c r="R1183" s="203">
        <f>Q1183*H1183</f>
        <v>0</v>
      </c>
      <c r="S1183" s="203">
        <v>0</v>
      </c>
      <c r="T1183" s="204">
        <f>S1183*H1183</f>
        <v>0</v>
      </c>
      <c r="U1183" s="35"/>
      <c r="V1183" s="35"/>
      <c r="W1183" s="35"/>
      <c r="X1183" s="35"/>
      <c r="Y1183" s="35"/>
      <c r="Z1183" s="35"/>
      <c r="AA1183" s="35"/>
      <c r="AB1183" s="35"/>
      <c r="AC1183" s="35"/>
      <c r="AD1183" s="35"/>
      <c r="AE1183" s="35"/>
      <c r="AR1183" s="205" t="s">
        <v>166</v>
      </c>
      <c r="AT1183" s="205" t="s">
        <v>162</v>
      </c>
      <c r="AU1183" s="205" t="s">
        <v>86</v>
      </c>
      <c r="AY1183" s="18" t="s">
        <v>160</v>
      </c>
      <c r="BE1183" s="206">
        <f>IF(N1183="základní",J1183,0)</f>
        <v>0</v>
      </c>
      <c r="BF1183" s="206">
        <f>IF(N1183="snížená",J1183,0)</f>
        <v>0</v>
      </c>
      <c r="BG1183" s="206">
        <f>IF(N1183="zákl. přenesená",J1183,0)</f>
        <v>0</v>
      </c>
      <c r="BH1183" s="206">
        <f>IF(N1183="sníž. přenesená",J1183,0)</f>
        <v>0</v>
      </c>
      <c r="BI1183" s="206">
        <f>IF(N1183="nulová",J1183,0)</f>
        <v>0</v>
      </c>
      <c r="BJ1183" s="18" t="s">
        <v>84</v>
      </c>
      <c r="BK1183" s="206">
        <f>ROUND(I1183*H1183,2)</f>
        <v>0</v>
      </c>
      <c r="BL1183" s="18" t="s">
        <v>166</v>
      </c>
      <c r="BM1183" s="205" t="s">
        <v>1272</v>
      </c>
    </row>
    <row r="1184" spans="1:65" s="2" customFormat="1" ht="29.25">
      <c r="A1184" s="35"/>
      <c r="B1184" s="36"/>
      <c r="C1184" s="37"/>
      <c r="D1184" s="207" t="s">
        <v>167</v>
      </c>
      <c r="E1184" s="37"/>
      <c r="F1184" s="208" t="s">
        <v>1273</v>
      </c>
      <c r="G1184" s="37"/>
      <c r="H1184" s="37"/>
      <c r="I1184" s="209"/>
      <c r="J1184" s="37"/>
      <c r="K1184" s="37"/>
      <c r="L1184" s="40"/>
      <c r="M1184" s="210"/>
      <c r="N1184" s="211"/>
      <c r="O1184" s="72"/>
      <c r="P1184" s="72"/>
      <c r="Q1184" s="72"/>
      <c r="R1184" s="72"/>
      <c r="S1184" s="72"/>
      <c r="T1184" s="73"/>
      <c r="U1184" s="35"/>
      <c r="V1184" s="35"/>
      <c r="W1184" s="35"/>
      <c r="X1184" s="35"/>
      <c r="Y1184" s="35"/>
      <c r="Z1184" s="35"/>
      <c r="AA1184" s="35"/>
      <c r="AB1184" s="35"/>
      <c r="AC1184" s="35"/>
      <c r="AD1184" s="35"/>
      <c r="AE1184" s="35"/>
      <c r="AT1184" s="18" t="s">
        <v>167</v>
      </c>
      <c r="AU1184" s="18" t="s">
        <v>86</v>
      </c>
    </row>
    <row r="1185" spans="1:65" s="13" customFormat="1" ht="11.25">
      <c r="B1185" s="212"/>
      <c r="C1185" s="213"/>
      <c r="D1185" s="207" t="s">
        <v>169</v>
      </c>
      <c r="E1185" s="214" t="s">
        <v>1</v>
      </c>
      <c r="F1185" s="215" t="s">
        <v>440</v>
      </c>
      <c r="G1185" s="213"/>
      <c r="H1185" s="214" t="s">
        <v>1</v>
      </c>
      <c r="I1185" s="216"/>
      <c r="J1185" s="213"/>
      <c r="K1185" s="213"/>
      <c r="L1185" s="217"/>
      <c r="M1185" s="218"/>
      <c r="N1185" s="219"/>
      <c r="O1185" s="219"/>
      <c r="P1185" s="219"/>
      <c r="Q1185" s="219"/>
      <c r="R1185" s="219"/>
      <c r="S1185" s="219"/>
      <c r="T1185" s="220"/>
      <c r="AT1185" s="221" t="s">
        <v>169</v>
      </c>
      <c r="AU1185" s="221" t="s">
        <v>86</v>
      </c>
      <c r="AV1185" s="13" t="s">
        <v>84</v>
      </c>
      <c r="AW1185" s="13" t="s">
        <v>33</v>
      </c>
      <c r="AX1185" s="13" t="s">
        <v>76</v>
      </c>
      <c r="AY1185" s="221" t="s">
        <v>160</v>
      </c>
    </row>
    <row r="1186" spans="1:65" s="14" customFormat="1" ht="11.25">
      <c r="B1186" s="222"/>
      <c r="C1186" s="223"/>
      <c r="D1186" s="207" t="s">
        <v>169</v>
      </c>
      <c r="E1186" s="224" t="s">
        <v>1</v>
      </c>
      <c r="F1186" s="225" t="s">
        <v>1274</v>
      </c>
      <c r="G1186" s="223"/>
      <c r="H1186" s="226">
        <v>7.9</v>
      </c>
      <c r="I1186" s="227"/>
      <c r="J1186" s="223"/>
      <c r="K1186" s="223"/>
      <c r="L1186" s="228"/>
      <c r="M1186" s="229"/>
      <c r="N1186" s="230"/>
      <c r="O1186" s="230"/>
      <c r="P1186" s="230"/>
      <c r="Q1186" s="230"/>
      <c r="R1186" s="230"/>
      <c r="S1186" s="230"/>
      <c r="T1186" s="231"/>
      <c r="AT1186" s="232" t="s">
        <v>169</v>
      </c>
      <c r="AU1186" s="232" t="s">
        <v>86</v>
      </c>
      <c r="AV1186" s="14" t="s">
        <v>86</v>
      </c>
      <c r="AW1186" s="14" t="s">
        <v>33</v>
      </c>
      <c r="AX1186" s="14" t="s">
        <v>76</v>
      </c>
      <c r="AY1186" s="232" t="s">
        <v>160</v>
      </c>
    </row>
    <row r="1187" spans="1:65" s="15" customFormat="1" ht="11.25">
      <c r="B1187" s="233"/>
      <c r="C1187" s="234"/>
      <c r="D1187" s="207" t="s">
        <v>169</v>
      </c>
      <c r="E1187" s="235" t="s">
        <v>1</v>
      </c>
      <c r="F1187" s="236" t="s">
        <v>172</v>
      </c>
      <c r="G1187" s="234"/>
      <c r="H1187" s="237">
        <v>7.9</v>
      </c>
      <c r="I1187" s="238"/>
      <c r="J1187" s="234"/>
      <c r="K1187" s="234"/>
      <c r="L1187" s="239"/>
      <c r="M1187" s="240"/>
      <c r="N1187" s="241"/>
      <c r="O1187" s="241"/>
      <c r="P1187" s="241"/>
      <c r="Q1187" s="241"/>
      <c r="R1187" s="241"/>
      <c r="S1187" s="241"/>
      <c r="T1187" s="242"/>
      <c r="AT1187" s="243" t="s">
        <v>169</v>
      </c>
      <c r="AU1187" s="243" t="s">
        <v>86</v>
      </c>
      <c r="AV1187" s="15" t="s">
        <v>166</v>
      </c>
      <c r="AW1187" s="15" t="s">
        <v>33</v>
      </c>
      <c r="AX1187" s="15" t="s">
        <v>84</v>
      </c>
      <c r="AY1187" s="243" t="s">
        <v>160</v>
      </c>
    </row>
    <row r="1188" spans="1:65" s="2" customFormat="1" ht="24.2" customHeight="1">
      <c r="A1188" s="35"/>
      <c r="B1188" s="36"/>
      <c r="C1188" s="193" t="s">
        <v>1275</v>
      </c>
      <c r="D1188" s="193" t="s">
        <v>162</v>
      </c>
      <c r="E1188" s="194" t="s">
        <v>1276</v>
      </c>
      <c r="F1188" s="195" t="s">
        <v>1277</v>
      </c>
      <c r="G1188" s="196" t="s">
        <v>181</v>
      </c>
      <c r="H1188" s="197">
        <v>38.4</v>
      </c>
      <c r="I1188" s="198"/>
      <c r="J1188" s="199">
        <f>ROUND(I1188*H1188,2)</f>
        <v>0</v>
      </c>
      <c r="K1188" s="200"/>
      <c r="L1188" s="40"/>
      <c r="M1188" s="201" t="s">
        <v>1</v>
      </c>
      <c r="N1188" s="202" t="s">
        <v>41</v>
      </c>
      <c r="O1188" s="72"/>
      <c r="P1188" s="203">
        <f>O1188*H1188</f>
        <v>0</v>
      </c>
      <c r="Q1188" s="203">
        <v>0</v>
      </c>
      <c r="R1188" s="203">
        <f>Q1188*H1188</f>
        <v>0</v>
      </c>
      <c r="S1188" s="203">
        <v>0</v>
      </c>
      <c r="T1188" s="204">
        <f>S1188*H1188</f>
        <v>0</v>
      </c>
      <c r="U1188" s="35"/>
      <c r="V1188" s="35"/>
      <c r="W1188" s="35"/>
      <c r="X1188" s="35"/>
      <c r="Y1188" s="35"/>
      <c r="Z1188" s="35"/>
      <c r="AA1188" s="35"/>
      <c r="AB1188" s="35"/>
      <c r="AC1188" s="35"/>
      <c r="AD1188" s="35"/>
      <c r="AE1188" s="35"/>
      <c r="AR1188" s="205" t="s">
        <v>166</v>
      </c>
      <c r="AT1188" s="205" t="s">
        <v>162</v>
      </c>
      <c r="AU1188" s="205" t="s">
        <v>86</v>
      </c>
      <c r="AY1188" s="18" t="s">
        <v>160</v>
      </c>
      <c r="BE1188" s="206">
        <f>IF(N1188="základní",J1188,0)</f>
        <v>0</v>
      </c>
      <c r="BF1188" s="206">
        <f>IF(N1188="snížená",J1188,0)</f>
        <v>0</v>
      </c>
      <c r="BG1188" s="206">
        <f>IF(N1188="zákl. přenesená",J1188,0)</f>
        <v>0</v>
      </c>
      <c r="BH1188" s="206">
        <f>IF(N1188="sníž. přenesená",J1188,0)</f>
        <v>0</v>
      </c>
      <c r="BI1188" s="206">
        <f>IF(N1188="nulová",J1188,0)</f>
        <v>0</v>
      </c>
      <c r="BJ1188" s="18" t="s">
        <v>84</v>
      </c>
      <c r="BK1188" s="206">
        <f>ROUND(I1188*H1188,2)</f>
        <v>0</v>
      </c>
      <c r="BL1188" s="18" t="s">
        <v>166</v>
      </c>
      <c r="BM1188" s="205" t="s">
        <v>1278</v>
      </c>
    </row>
    <row r="1189" spans="1:65" s="2" customFormat="1" ht="29.25">
      <c r="A1189" s="35"/>
      <c r="B1189" s="36"/>
      <c r="C1189" s="37"/>
      <c r="D1189" s="207" t="s">
        <v>167</v>
      </c>
      <c r="E1189" s="37"/>
      <c r="F1189" s="208" t="s">
        <v>1279</v>
      </c>
      <c r="G1189" s="37"/>
      <c r="H1189" s="37"/>
      <c r="I1189" s="209"/>
      <c r="J1189" s="37"/>
      <c r="K1189" s="37"/>
      <c r="L1189" s="40"/>
      <c r="M1189" s="210"/>
      <c r="N1189" s="211"/>
      <c r="O1189" s="72"/>
      <c r="P1189" s="72"/>
      <c r="Q1189" s="72"/>
      <c r="R1189" s="72"/>
      <c r="S1189" s="72"/>
      <c r="T1189" s="73"/>
      <c r="U1189" s="35"/>
      <c r="V1189" s="35"/>
      <c r="W1189" s="35"/>
      <c r="X1189" s="35"/>
      <c r="Y1189" s="35"/>
      <c r="Z1189" s="35"/>
      <c r="AA1189" s="35"/>
      <c r="AB1189" s="35"/>
      <c r="AC1189" s="35"/>
      <c r="AD1189" s="35"/>
      <c r="AE1189" s="35"/>
      <c r="AT1189" s="18" t="s">
        <v>167</v>
      </c>
      <c r="AU1189" s="18" t="s">
        <v>86</v>
      </c>
    </row>
    <row r="1190" spans="1:65" s="13" customFormat="1" ht="11.25">
      <c r="B1190" s="212"/>
      <c r="C1190" s="213"/>
      <c r="D1190" s="207" t="s">
        <v>169</v>
      </c>
      <c r="E1190" s="214" t="s">
        <v>1</v>
      </c>
      <c r="F1190" s="215" t="s">
        <v>446</v>
      </c>
      <c r="G1190" s="213"/>
      <c r="H1190" s="214" t="s">
        <v>1</v>
      </c>
      <c r="I1190" s="216"/>
      <c r="J1190" s="213"/>
      <c r="K1190" s="213"/>
      <c r="L1190" s="217"/>
      <c r="M1190" s="218"/>
      <c r="N1190" s="219"/>
      <c r="O1190" s="219"/>
      <c r="P1190" s="219"/>
      <c r="Q1190" s="219"/>
      <c r="R1190" s="219"/>
      <c r="S1190" s="219"/>
      <c r="T1190" s="220"/>
      <c r="AT1190" s="221" t="s">
        <v>169</v>
      </c>
      <c r="AU1190" s="221" t="s">
        <v>86</v>
      </c>
      <c r="AV1190" s="13" t="s">
        <v>84</v>
      </c>
      <c r="AW1190" s="13" t="s">
        <v>33</v>
      </c>
      <c r="AX1190" s="13" t="s">
        <v>76</v>
      </c>
      <c r="AY1190" s="221" t="s">
        <v>160</v>
      </c>
    </row>
    <row r="1191" spans="1:65" s="14" customFormat="1" ht="11.25">
      <c r="B1191" s="222"/>
      <c r="C1191" s="223"/>
      <c r="D1191" s="207" t="s">
        <v>169</v>
      </c>
      <c r="E1191" s="224" t="s">
        <v>1</v>
      </c>
      <c r="F1191" s="225" t="s">
        <v>1280</v>
      </c>
      <c r="G1191" s="223"/>
      <c r="H1191" s="226">
        <v>38.4</v>
      </c>
      <c r="I1191" s="227"/>
      <c r="J1191" s="223"/>
      <c r="K1191" s="223"/>
      <c r="L1191" s="228"/>
      <c r="M1191" s="229"/>
      <c r="N1191" s="230"/>
      <c r="O1191" s="230"/>
      <c r="P1191" s="230"/>
      <c r="Q1191" s="230"/>
      <c r="R1191" s="230"/>
      <c r="S1191" s="230"/>
      <c r="T1191" s="231"/>
      <c r="AT1191" s="232" t="s">
        <v>169</v>
      </c>
      <c r="AU1191" s="232" t="s">
        <v>86</v>
      </c>
      <c r="AV1191" s="14" t="s">
        <v>86</v>
      </c>
      <c r="AW1191" s="14" t="s">
        <v>33</v>
      </c>
      <c r="AX1191" s="14" t="s">
        <v>76</v>
      </c>
      <c r="AY1191" s="232" t="s">
        <v>160</v>
      </c>
    </row>
    <row r="1192" spans="1:65" s="15" customFormat="1" ht="11.25">
      <c r="B1192" s="233"/>
      <c r="C1192" s="234"/>
      <c r="D1192" s="207" t="s">
        <v>169</v>
      </c>
      <c r="E1192" s="235" t="s">
        <v>1</v>
      </c>
      <c r="F1192" s="236" t="s">
        <v>172</v>
      </c>
      <c r="G1192" s="234"/>
      <c r="H1192" s="237">
        <v>38.4</v>
      </c>
      <c r="I1192" s="238"/>
      <c r="J1192" s="234"/>
      <c r="K1192" s="234"/>
      <c r="L1192" s="239"/>
      <c r="M1192" s="240"/>
      <c r="N1192" s="241"/>
      <c r="O1192" s="241"/>
      <c r="P1192" s="241"/>
      <c r="Q1192" s="241"/>
      <c r="R1192" s="241"/>
      <c r="S1192" s="241"/>
      <c r="T1192" s="242"/>
      <c r="AT1192" s="243" t="s">
        <v>169</v>
      </c>
      <c r="AU1192" s="243" t="s">
        <v>86</v>
      </c>
      <c r="AV1192" s="15" t="s">
        <v>166</v>
      </c>
      <c r="AW1192" s="15" t="s">
        <v>33</v>
      </c>
      <c r="AX1192" s="15" t="s">
        <v>84</v>
      </c>
      <c r="AY1192" s="243" t="s">
        <v>160</v>
      </c>
    </row>
    <row r="1193" spans="1:65" s="2" customFormat="1" ht="24.2" customHeight="1">
      <c r="A1193" s="35"/>
      <c r="B1193" s="36"/>
      <c r="C1193" s="193" t="s">
        <v>753</v>
      </c>
      <c r="D1193" s="193" t="s">
        <v>162</v>
      </c>
      <c r="E1193" s="194" t="s">
        <v>1281</v>
      </c>
      <c r="F1193" s="195" t="s">
        <v>1282</v>
      </c>
      <c r="G1193" s="196" t="s">
        <v>181</v>
      </c>
      <c r="H1193" s="197">
        <v>2.6</v>
      </c>
      <c r="I1193" s="198"/>
      <c r="J1193" s="199">
        <f>ROUND(I1193*H1193,2)</f>
        <v>0</v>
      </c>
      <c r="K1193" s="200"/>
      <c r="L1193" s="40"/>
      <c r="M1193" s="201" t="s">
        <v>1</v>
      </c>
      <c r="N1193" s="202" t="s">
        <v>41</v>
      </c>
      <c r="O1193" s="72"/>
      <c r="P1193" s="203">
        <f>O1193*H1193</f>
        <v>0</v>
      </c>
      <c r="Q1193" s="203">
        <v>0</v>
      </c>
      <c r="R1193" s="203">
        <f>Q1193*H1193</f>
        <v>0</v>
      </c>
      <c r="S1193" s="203">
        <v>0</v>
      </c>
      <c r="T1193" s="204">
        <f>S1193*H1193</f>
        <v>0</v>
      </c>
      <c r="U1193" s="35"/>
      <c r="V1193" s="35"/>
      <c r="W1193" s="35"/>
      <c r="X1193" s="35"/>
      <c r="Y1193" s="35"/>
      <c r="Z1193" s="35"/>
      <c r="AA1193" s="35"/>
      <c r="AB1193" s="35"/>
      <c r="AC1193" s="35"/>
      <c r="AD1193" s="35"/>
      <c r="AE1193" s="35"/>
      <c r="AR1193" s="205" t="s">
        <v>166</v>
      </c>
      <c r="AT1193" s="205" t="s">
        <v>162</v>
      </c>
      <c r="AU1193" s="205" t="s">
        <v>86</v>
      </c>
      <c r="AY1193" s="18" t="s">
        <v>160</v>
      </c>
      <c r="BE1193" s="206">
        <f>IF(N1193="základní",J1193,0)</f>
        <v>0</v>
      </c>
      <c r="BF1193" s="206">
        <f>IF(N1193="snížená",J1193,0)</f>
        <v>0</v>
      </c>
      <c r="BG1193" s="206">
        <f>IF(N1193="zákl. přenesená",J1193,0)</f>
        <v>0</v>
      </c>
      <c r="BH1193" s="206">
        <f>IF(N1193="sníž. přenesená",J1193,0)</f>
        <v>0</v>
      </c>
      <c r="BI1193" s="206">
        <f>IF(N1193="nulová",J1193,0)</f>
        <v>0</v>
      </c>
      <c r="BJ1193" s="18" t="s">
        <v>84</v>
      </c>
      <c r="BK1193" s="206">
        <f>ROUND(I1193*H1193,2)</f>
        <v>0</v>
      </c>
      <c r="BL1193" s="18" t="s">
        <v>166</v>
      </c>
      <c r="BM1193" s="205" t="s">
        <v>1283</v>
      </c>
    </row>
    <row r="1194" spans="1:65" s="2" customFormat="1" ht="19.5">
      <c r="A1194" s="35"/>
      <c r="B1194" s="36"/>
      <c r="C1194" s="37"/>
      <c r="D1194" s="207" t="s">
        <v>167</v>
      </c>
      <c r="E1194" s="37"/>
      <c r="F1194" s="208" t="s">
        <v>1284</v>
      </c>
      <c r="G1194" s="37"/>
      <c r="H1194" s="37"/>
      <c r="I1194" s="209"/>
      <c r="J1194" s="37"/>
      <c r="K1194" s="37"/>
      <c r="L1194" s="40"/>
      <c r="M1194" s="210"/>
      <c r="N1194" s="211"/>
      <c r="O1194" s="72"/>
      <c r="P1194" s="72"/>
      <c r="Q1194" s="72"/>
      <c r="R1194" s="72"/>
      <c r="S1194" s="72"/>
      <c r="T1194" s="73"/>
      <c r="U1194" s="35"/>
      <c r="V1194" s="35"/>
      <c r="W1194" s="35"/>
      <c r="X1194" s="35"/>
      <c r="Y1194" s="35"/>
      <c r="Z1194" s="35"/>
      <c r="AA1194" s="35"/>
      <c r="AB1194" s="35"/>
      <c r="AC1194" s="35"/>
      <c r="AD1194" s="35"/>
      <c r="AE1194" s="35"/>
      <c r="AT1194" s="18" t="s">
        <v>167</v>
      </c>
      <c r="AU1194" s="18" t="s">
        <v>86</v>
      </c>
    </row>
    <row r="1195" spans="1:65" s="13" customFormat="1" ht="11.25">
      <c r="B1195" s="212"/>
      <c r="C1195" s="213"/>
      <c r="D1195" s="207" t="s">
        <v>169</v>
      </c>
      <c r="E1195" s="214" t="s">
        <v>1</v>
      </c>
      <c r="F1195" s="215" t="s">
        <v>216</v>
      </c>
      <c r="G1195" s="213"/>
      <c r="H1195" s="214" t="s">
        <v>1</v>
      </c>
      <c r="I1195" s="216"/>
      <c r="J1195" s="213"/>
      <c r="K1195" s="213"/>
      <c r="L1195" s="217"/>
      <c r="M1195" s="218"/>
      <c r="N1195" s="219"/>
      <c r="O1195" s="219"/>
      <c r="P1195" s="219"/>
      <c r="Q1195" s="219"/>
      <c r="R1195" s="219"/>
      <c r="S1195" s="219"/>
      <c r="T1195" s="220"/>
      <c r="AT1195" s="221" t="s">
        <v>169</v>
      </c>
      <c r="AU1195" s="221" t="s">
        <v>86</v>
      </c>
      <c r="AV1195" s="13" t="s">
        <v>84</v>
      </c>
      <c r="AW1195" s="13" t="s">
        <v>33</v>
      </c>
      <c r="AX1195" s="13" t="s">
        <v>76</v>
      </c>
      <c r="AY1195" s="221" t="s">
        <v>160</v>
      </c>
    </row>
    <row r="1196" spans="1:65" s="14" customFormat="1" ht="11.25">
      <c r="B1196" s="222"/>
      <c r="C1196" s="223"/>
      <c r="D1196" s="207" t="s">
        <v>169</v>
      </c>
      <c r="E1196" s="224" t="s">
        <v>1</v>
      </c>
      <c r="F1196" s="225" t="s">
        <v>1285</v>
      </c>
      <c r="G1196" s="223"/>
      <c r="H1196" s="226">
        <v>2.6</v>
      </c>
      <c r="I1196" s="227"/>
      <c r="J1196" s="223"/>
      <c r="K1196" s="223"/>
      <c r="L1196" s="228"/>
      <c r="M1196" s="229"/>
      <c r="N1196" s="230"/>
      <c r="O1196" s="230"/>
      <c r="P1196" s="230"/>
      <c r="Q1196" s="230"/>
      <c r="R1196" s="230"/>
      <c r="S1196" s="230"/>
      <c r="T1196" s="231"/>
      <c r="AT1196" s="232" t="s">
        <v>169</v>
      </c>
      <c r="AU1196" s="232" t="s">
        <v>86</v>
      </c>
      <c r="AV1196" s="14" t="s">
        <v>86</v>
      </c>
      <c r="AW1196" s="14" t="s">
        <v>33</v>
      </c>
      <c r="AX1196" s="14" t="s">
        <v>76</v>
      </c>
      <c r="AY1196" s="232" t="s">
        <v>160</v>
      </c>
    </row>
    <row r="1197" spans="1:65" s="15" customFormat="1" ht="11.25">
      <c r="B1197" s="233"/>
      <c r="C1197" s="234"/>
      <c r="D1197" s="207" t="s">
        <v>169</v>
      </c>
      <c r="E1197" s="235" t="s">
        <v>1</v>
      </c>
      <c r="F1197" s="236" t="s">
        <v>172</v>
      </c>
      <c r="G1197" s="234"/>
      <c r="H1197" s="237">
        <v>2.6</v>
      </c>
      <c r="I1197" s="238"/>
      <c r="J1197" s="234"/>
      <c r="K1197" s="234"/>
      <c r="L1197" s="239"/>
      <c r="M1197" s="240"/>
      <c r="N1197" s="241"/>
      <c r="O1197" s="241"/>
      <c r="P1197" s="241"/>
      <c r="Q1197" s="241"/>
      <c r="R1197" s="241"/>
      <c r="S1197" s="241"/>
      <c r="T1197" s="242"/>
      <c r="AT1197" s="243" t="s">
        <v>169</v>
      </c>
      <c r="AU1197" s="243" t="s">
        <v>86</v>
      </c>
      <c r="AV1197" s="15" t="s">
        <v>166</v>
      </c>
      <c r="AW1197" s="15" t="s">
        <v>33</v>
      </c>
      <c r="AX1197" s="15" t="s">
        <v>84</v>
      </c>
      <c r="AY1197" s="243" t="s">
        <v>160</v>
      </c>
    </row>
    <row r="1198" spans="1:65" s="2" customFormat="1" ht="37.9" customHeight="1">
      <c r="A1198" s="35"/>
      <c r="B1198" s="36"/>
      <c r="C1198" s="193" t="s">
        <v>1286</v>
      </c>
      <c r="D1198" s="193" t="s">
        <v>162</v>
      </c>
      <c r="E1198" s="194" t="s">
        <v>1287</v>
      </c>
      <c r="F1198" s="195" t="s">
        <v>1288</v>
      </c>
      <c r="G1198" s="196" t="s">
        <v>165</v>
      </c>
      <c r="H1198" s="197">
        <v>97.659000000000006</v>
      </c>
      <c r="I1198" s="198"/>
      <c r="J1198" s="199">
        <f>ROUND(I1198*H1198,2)</f>
        <v>0</v>
      </c>
      <c r="K1198" s="200"/>
      <c r="L1198" s="40"/>
      <c r="M1198" s="201" t="s">
        <v>1</v>
      </c>
      <c r="N1198" s="202" t="s">
        <v>41</v>
      </c>
      <c r="O1198" s="72"/>
      <c r="P1198" s="203">
        <f>O1198*H1198</f>
        <v>0</v>
      </c>
      <c r="Q1198" s="203">
        <v>0</v>
      </c>
      <c r="R1198" s="203">
        <f>Q1198*H1198</f>
        <v>0</v>
      </c>
      <c r="S1198" s="203">
        <v>0</v>
      </c>
      <c r="T1198" s="204">
        <f>S1198*H1198</f>
        <v>0</v>
      </c>
      <c r="U1198" s="35"/>
      <c r="V1198" s="35"/>
      <c r="W1198" s="35"/>
      <c r="X1198" s="35"/>
      <c r="Y1198" s="35"/>
      <c r="Z1198" s="35"/>
      <c r="AA1198" s="35"/>
      <c r="AB1198" s="35"/>
      <c r="AC1198" s="35"/>
      <c r="AD1198" s="35"/>
      <c r="AE1198" s="35"/>
      <c r="AR1198" s="205" t="s">
        <v>166</v>
      </c>
      <c r="AT1198" s="205" t="s">
        <v>162</v>
      </c>
      <c r="AU1198" s="205" t="s">
        <v>86</v>
      </c>
      <c r="AY1198" s="18" t="s">
        <v>160</v>
      </c>
      <c r="BE1198" s="206">
        <f>IF(N1198="základní",J1198,0)</f>
        <v>0</v>
      </c>
      <c r="BF1198" s="206">
        <f>IF(N1198="snížená",J1198,0)</f>
        <v>0</v>
      </c>
      <c r="BG1198" s="206">
        <f>IF(N1198="zákl. přenesená",J1198,0)</f>
        <v>0</v>
      </c>
      <c r="BH1198" s="206">
        <f>IF(N1198="sníž. přenesená",J1198,0)</f>
        <v>0</v>
      </c>
      <c r="BI1198" s="206">
        <f>IF(N1198="nulová",J1198,0)</f>
        <v>0</v>
      </c>
      <c r="BJ1198" s="18" t="s">
        <v>84</v>
      </c>
      <c r="BK1198" s="206">
        <f>ROUND(I1198*H1198,2)</f>
        <v>0</v>
      </c>
      <c r="BL1198" s="18" t="s">
        <v>166</v>
      </c>
      <c r="BM1198" s="205" t="s">
        <v>1289</v>
      </c>
    </row>
    <row r="1199" spans="1:65" s="2" customFormat="1" ht="29.25">
      <c r="A1199" s="35"/>
      <c r="B1199" s="36"/>
      <c r="C1199" s="37"/>
      <c r="D1199" s="207" t="s">
        <v>167</v>
      </c>
      <c r="E1199" s="37"/>
      <c r="F1199" s="208" t="s">
        <v>1290</v>
      </c>
      <c r="G1199" s="37"/>
      <c r="H1199" s="37"/>
      <c r="I1199" s="209"/>
      <c r="J1199" s="37"/>
      <c r="K1199" s="37"/>
      <c r="L1199" s="40"/>
      <c r="M1199" s="210"/>
      <c r="N1199" s="211"/>
      <c r="O1199" s="72"/>
      <c r="P1199" s="72"/>
      <c r="Q1199" s="72"/>
      <c r="R1199" s="72"/>
      <c r="S1199" s="72"/>
      <c r="T1199" s="73"/>
      <c r="U1199" s="35"/>
      <c r="V1199" s="35"/>
      <c r="W1199" s="35"/>
      <c r="X1199" s="35"/>
      <c r="Y1199" s="35"/>
      <c r="Z1199" s="35"/>
      <c r="AA1199" s="35"/>
      <c r="AB1199" s="35"/>
      <c r="AC1199" s="35"/>
      <c r="AD1199" s="35"/>
      <c r="AE1199" s="35"/>
      <c r="AT1199" s="18" t="s">
        <v>167</v>
      </c>
      <c r="AU1199" s="18" t="s">
        <v>86</v>
      </c>
    </row>
    <row r="1200" spans="1:65" s="13" customFormat="1" ht="11.25">
      <c r="B1200" s="212"/>
      <c r="C1200" s="213"/>
      <c r="D1200" s="207" t="s">
        <v>169</v>
      </c>
      <c r="E1200" s="214" t="s">
        <v>1</v>
      </c>
      <c r="F1200" s="215" t="s">
        <v>1291</v>
      </c>
      <c r="G1200" s="213"/>
      <c r="H1200" s="214" t="s">
        <v>1</v>
      </c>
      <c r="I1200" s="216"/>
      <c r="J1200" s="213"/>
      <c r="K1200" s="213"/>
      <c r="L1200" s="217"/>
      <c r="M1200" s="218"/>
      <c r="N1200" s="219"/>
      <c r="O1200" s="219"/>
      <c r="P1200" s="219"/>
      <c r="Q1200" s="219"/>
      <c r="R1200" s="219"/>
      <c r="S1200" s="219"/>
      <c r="T1200" s="220"/>
      <c r="AT1200" s="221" t="s">
        <v>169</v>
      </c>
      <c r="AU1200" s="221" t="s">
        <v>86</v>
      </c>
      <c r="AV1200" s="13" t="s">
        <v>84</v>
      </c>
      <c r="AW1200" s="13" t="s">
        <v>33</v>
      </c>
      <c r="AX1200" s="13" t="s">
        <v>76</v>
      </c>
      <c r="AY1200" s="221" t="s">
        <v>160</v>
      </c>
    </row>
    <row r="1201" spans="1:65" s="14" customFormat="1" ht="11.25">
      <c r="B1201" s="222"/>
      <c r="C1201" s="223"/>
      <c r="D1201" s="207" t="s">
        <v>169</v>
      </c>
      <c r="E1201" s="224" t="s">
        <v>1</v>
      </c>
      <c r="F1201" s="225" t="s">
        <v>1292</v>
      </c>
      <c r="G1201" s="223"/>
      <c r="H1201" s="226">
        <v>97.659000000000006</v>
      </c>
      <c r="I1201" s="227"/>
      <c r="J1201" s="223"/>
      <c r="K1201" s="223"/>
      <c r="L1201" s="228"/>
      <c r="M1201" s="229"/>
      <c r="N1201" s="230"/>
      <c r="O1201" s="230"/>
      <c r="P1201" s="230"/>
      <c r="Q1201" s="230"/>
      <c r="R1201" s="230"/>
      <c r="S1201" s="230"/>
      <c r="T1201" s="231"/>
      <c r="AT1201" s="232" t="s">
        <v>169</v>
      </c>
      <c r="AU1201" s="232" t="s">
        <v>86</v>
      </c>
      <c r="AV1201" s="14" t="s">
        <v>86</v>
      </c>
      <c r="AW1201" s="14" t="s">
        <v>33</v>
      </c>
      <c r="AX1201" s="14" t="s">
        <v>76</v>
      </c>
      <c r="AY1201" s="232" t="s">
        <v>160</v>
      </c>
    </row>
    <row r="1202" spans="1:65" s="15" customFormat="1" ht="11.25">
      <c r="B1202" s="233"/>
      <c r="C1202" s="234"/>
      <c r="D1202" s="207" t="s">
        <v>169</v>
      </c>
      <c r="E1202" s="235" t="s">
        <v>1</v>
      </c>
      <c r="F1202" s="236" t="s">
        <v>172</v>
      </c>
      <c r="G1202" s="234"/>
      <c r="H1202" s="237">
        <v>97.659000000000006</v>
      </c>
      <c r="I1202" s="238"/>
      <c r="J1202" s="234"/>
      <c r="K1202" s="234"/>
      <c r="L1202" s="239"/>
      <c r="M1202" s="240"/>
      <c r="N1202" s="241"/>
      <c r="O1202" s="241"/>
      <c r="P1202" s="241"/>
      <c r="Q1202" s="241"/>
      <c r="R1202" s="241"/>
      <c r="S1202" s="241"/>
      <c r="T1202" s="242"/>
      <c r="AT1202" s="243" t="s">
        <v>169</v>
      </c>
      <c r="AU1202" s="243" t="s">
        <v>86</v>
      </c>
      <c r="AV1202" s="15" t="s">
        <v>166</v>
      </c>
      <c r="AW1202" s="15" t="s">
        <v>33</v>
      </c>
      <c r="AX1202" s="15" t="s">
        <v>84</v>
      </c>
      <c r="AY1202" s="243" t="s">
        <v>160</v>
      </c>
    </row>
    <row r="1203" spans="1:65" s="12" customFormat="1" ht="22.9" customHeight="1">
      <c r="B1203" s="177"/>
      <c r="C1203" s="178"/>
      <c r="D1203" s="179" t="s">
        <v>75</v>
      </c>
      <c r="E1203" s="191" t="s">
        <v>1293</v>
      </c>
      <c r="F1203" s="191" t="s">
        <v>1294</v>
      </c>
      <c r="G1203" s="178"/>
      <c r="H1203" s="178"/>
      <c r="I1203" s="181"/>
      <c r="J1203" s="192">
        <f>BK1203</f>
        <v>0</v>
      </c>
      <c r="K1203" s="178"/>
      <c r="L1203" s="183"/>
      <c r="M1203" s="184"/>
      <c r="N1203" s="185"/>
      <c r="O1203" s="185"/>
      <c r="P1203" s="186">
        <f>SUM(P1204:P1213)</f>
        <v>0</v>
      </c>
      <c r="Q1203" s="185"/>
      <c r="R1203" s="186">
        <f>SUM(R1204:R1213)</f>
        <v>0</v>
      </c>
      <c r="S1203" s="185"/>
      <c r="T1203" s="187">
        <f>SUM(T1204:T1213)</f>
        <v>0</v>
      </c>
      <c r="AR1203" s="188" t="s">
        <v>84</v>
      </c>
      <c r="AT1203" s="189" t="s">
        <v>75</v>
      </c>
      <c r="AU1203" s="189" t="s">
        <v>84</v>
      </c>
      <c r="AY1203" s="188" t="s">
        <v>160</v>
      </c>
      <c r="BK1203" s="190">
        <f>SUM(BK1204:BK1213)</f>
        <v>0</v>
      </c>
    </row>
    <row r="1204" spans="1:65" s="2" customFormat="1" ht="24.2" customHeight="1">
      <c r="A1204" s="35"/>
      <c r="B1204" s="36"/>
      <c r="C1204" s="193" t="s">
        <v>761</v>
      </c>
      <c r="D1204" s="193" t="s">
        <v>162</v>
      </c>
      <c r="E1204" s="194" t="s">
        <v>1295</v>
      </c>
      <c r="F1204" s="195" t="s">
        <v>1296</v>
      </c>
      <c r="G1204" s="196" t="s">
        <v>294</v>
      </c>
      <c r="H1204" s="197">
        <v>65.216999999999999</v>
      </c>
      <c r="I1204" s="198"/>
      <c r="J1204" s="199">
        <f>ROUND(I1204*H1204,2)</f>
        <v>0</v>
      </c>
      <c r="K1204" s="200"/>
      <c r="L1204" s="40"/>
      <c r="M1204" s="201" t="s">
        <v>1</v>
      </c>
      <c r="N1204" s="202" t="s">
        <v>41</v>
      </c>
      <c r="O1204" s="72"/>
      <c r="P1204" s="203">
        <f>O1204*H1204</f>
        <v>0</v>
      </c>
      <c r="Q1204" s="203">
        <v>0</v>
      </c>
      <c r="R1204" s="203">
        <f>Q1204*H1204</f>
        <v>0</v>
      </c>
      <c r="S1204" s="203">
        <v>0</v>
      </c>
      <c r="T1204" s="204">
        <f>S1204*H1204</f>
        <v>0</v>
      </c>
      <c r="U1204" s="35"/>
      <c r="V1204" s="35"/>
      <c r="W1204" s="35"/>
      <c r="X1204" s="35"/>
      <c r="Y1204" s="35"/>
      <c r="Z1204" s="35"/>
      <c r="AA1204" s="35"/>
      <c r="AB1204" s="35"/>
      <c r="AC1204" s="35"/>
      <c r="AD1204" s="35"/>
      <c r="AE1204" s="35"/>
      <c r="AR1204" s="205" t="s">
        <v>166</v>
      </c>
      <c r="AT1204" s="205" t="s">
        <v>162</v>
      </c>
      <c r="AU1204" s="205" t="s">
        <v>86</v>
      </c>
      <c r="AY1204" s="18" t="s">
        <v>160</v>
      </c>
      <c r="BE1204" s="206">
        <f>IF(N1204="základní",J1204,0)</f>
        <v>0</v>
      </c>
      <c r="BF1204" s="206">
        <f>IF(N1204="snížená",J1204,0)</f>
        <v>0</v>
      </c>
      <c r="BG1204" s="206">
        <f>IF(N1204="zákl. přenesená",J1204,0)</f>
        <v>0</v>
      </c>
      <c r="BH1204" s="206">
        <f>IF(N1204="sníž. přenesená",J1204,0)</f>
        <v>0</v>
      </c>
      <c r="BI1204" s="206">
        <f>IF(N1204="nulová",J1204,0)</f>
        <v>0</v>
      </c>
      <c r="BJ1204" s="18" t="s">
        <v>84</v>
      </c>
      <c r="BK1204" s="206">
        <f>ROUND(I1204*H1204,2)</f>
        <v>0</v>
      </c>
      <c r="BL1204" s="18" t="s">
        <v>166</v>
      </c>
      <c r="BM1204" s="205" t="s">
        <v>1297</v>
      </c>
    </row>
    <row r="1205" spans="1:65" s="2" customFormat="1" ht="19.5">
      <c r="A1205" s="35"/>
      <c r="B1205" s="36"/>
      <c r="C1205" s="37"/>
      <c r="D1205" s="207" t="s">
        <v>167</v>
      </c>
      <c r="E1205" s="37"/>
      <c r="F1205" s="208" t="s">
        <v>1298</v>
      </c>
      <c r="G1205" s="37"/>
      <c r="H1205" s="37"/>
      <c r="I1205" s="209"/>
      <c r="J1205" s="37"/>
      <c r="K1205" s="37"/>
      <c r="L1205" s="40"/>
      <c r="M1205" s="210"/>
      <c r="N1205" s="211"/>
      <c r="O1205" s="72"/>
      <c r="P1205" s="72"/>
      <c r="Q1205" s="72"/>
      <c r="R1205" s="72"/>
      <c r="S1205" s="72"/>
      <c r="T1205" s="73"/>
      <c r="U1205" s="35"/>
      <c r="V1205" s="35"/>
      <c r="W1205" s="35"/>
      <c r="X1205" s="35"/>
      <c r="Y1205" s="35"/>
      <c r="Z1205" s="35"/>
      <c r="AA1205" s="35"/>
      <c r="AB1205" s="35"/>
      <c r="AC1205" s="35"/>
      <c r="AD1205" s="35"/>
      <c r="AE1205" s="35"/>
      <c r="AT1205" s="18" t="s">
        <v>167</v>
      </c>
      <c r="AU1205" s="18" t="s">
        <v>86</v>
      </c>
    </row>
    <row r="1206" spans="1:65" s="2" customFormat="1" ht="24.2" customHeight="1">
      <c r="A1206" s="35"/>
      <c r="B1206" s="36"/>
      <c r="C1206" s="193" t="s">
        <v>1299</v>
      </c>
      <c r="D1206" s="193" t="s">
        <v>162</v>
      </c>
      <c r="E1206" s="194" t="s">
        <v>1300</v>
      </c>
      <c r="F1206" s="195" t="s">
        <v>1301</v>
      </c>
      <c r="G1206" s="196" t="s">
        <v>294</v>
      </c>
      <c r="H1206" s="197">
        <v>65.216999999999999</v>
      </c>
      <c r="I1206" s="198"/>
      <c r="J1206" s="199">
        <f>ROUND(I1206*H1206,2)</f>
        <v>0</v>
      </c>
      <c r="K1206" s="200"/>
      <c r="L1206" s="40"/>
      <c r="M1206" s="201" t="s">
        <v>1</v>
      </c>
      <c r="N1206" s="202" t="s">
        <v>41</v>
      </c>
      <c r="O1206" s="72"/>
      <c r="P1206" s="203">
        <f>O1206*H1206</f>
        <v>0</v>
      </c>
      <c r="Q1206" s="203">
        <v>0</v>
      </c>
      <c r="R1206" s="203">
        <f>Q1206*H1206</f>
        <v>0</v>
      </c>
      <c r="S1206" s="203">
        <v>0</v>
      </c>
      <c r="T1206" s="204">
        <f>S1206*H1206</f>
        <v>0</v>
      </c>
      <c r="U1206" s="35"/>
      <c r="V1206" s="35"/>
      <c r="W1206" s="35"/>
      <c r="X1206" s="35"/>
      <c r="Y1206" s="35"/>
      <c r="Z1206" s="35"/>
      <c r="AA1206" s="35"/>
      <c r="AB1206" s="35"/>
      <c r="AC1206" s="35"/>
      <c r="AD1206" s="35"/>
      <c r="AE1206" s="35"/>
      <c r="AR1206" s="205" t="s">
        <v>166</v>
      </c>
      <c r="AT1206" s="205" t="s">
        <v>162</v>
      </c>
      <c r="AU1206" s="205" t="s">
        <v>86</v>
      </c>
      <c r="AY1206" s="18" t="s">
        <v>160</v>
      </c>
      <c r="BE1206" s="206">
        <f>IF(N1206="základní",J1206,0)</f>
        <v>0</v>
      </c>
      <c r="BF1206" s="206">
        <f>IF(N1206="snížená",J1206,0)</f>
        <v>0</v>
      </c>
      <c r="BG1206" s="206">
        <f>IF(N1206="zákl. přenesená",J1206,0)</f>
        <v>0</v>
      </c>
      <c r="BH1206" s="206">
        <f>IF(N1206="sníž. přenesená",J1206,0)</f>
        <v>0</v>
      </c>
      <c r="BI1206" s="206">
        <f>IF(N1206="nulová",J1206,0)</f>
        <v>0</v>
      </c>
      <c r="BJ1206" s="18" t="s">
        <v>84</v>
      </c>
      <c r="BK1206" s="206">
        <f>ROUND(I1206*H1206,2)</f>
        <v>0</v>
      </c>
      <c r="BL1206" s="18" t="s">
        <v>166</v>
      </c>
      <c r="BM1206" s="205" t="s">
        <v>1302</v>
      </c>
    </row>
    <row r="1207" spans="1:65" s="2" customFormat="1" ht="19.5">
      <c r="A1207" s="35"/>
      <c r="B1207" s="36"/>
      <c r="C1207" s="37"/>
      <c r="D1207" s="207" t="s">
        <v>167</v>
      </c>
      <c r="E1207" s="37"/>
      <c r="F1207" s="208" t="s">
        <v>1303</v>
      </c>
      <c r="G1207" s="37"/>
      <c r="H1207" s="37"/>
      <c r="I1207" s="209"/>
      <c r="J1207" s="37"/>
      <c r="K1207" s="37"/>
      <c r="L1207" s="40"/>
      <c r="M1207" s="210"/>
      <c r="N1207" s="211"/>
      <c r="O1207" s="72"/>
      <c r="P1207" s="72"/>
      <c r="Q1207" s="72"/>
      <c r="R1207" s="72"/>
      <c r="S1207" s="72"/>
      <c r="T1207" s="73"/>
      <c r="U1207" s="35"/>
      <c r="V1207" s="35"/>
      <c r="W1207" s="35"/>
      <c r="X1207" s="35"/>
      <c r="Y1207" s="35"/>
      <c r="Z1207" s="35"/>
      <c r="AA1207" s="35"/>
      <c r="AB1207" s="35"/>
      <c r="AC1207" s="35"/>
      <c r="AD1207" s="35"/>
      <c r="AE1207" s="35"/>
      <c r="AT1207" s="18" t="s">
        <v>167</v>
      </c>
      <c r="AU1207" s="18" t="s">
        <v>86</v>
      </c>
    </row>
    <row r="1208" spans="1:65" s="2" customFormat="1" ht="24.2" customHeight="1">
      <c r="A1208" s="35"/>
      <c r="B1208" s="36"/>
      <c r="C1208" s="193" t="s">
        <v>765</v>
      </c>
      <c r="D1208" s="193" t="s">
        <v>162</v>
      </c>
      <c r="E1208" s="194" t="s">
        <v>1304</v>
      </c>
      <c r="F1208" s="195" t="s">
        <v>1305</v>
      </c>
      <c r="G1208" s="196" t="s">
        <v>294</v>
      </c>
      <c r="H1208" s="197">
        <v>586.95299999999997</v>
      </c>
      <c r="I1208" s="198"/>
      <c r="J1208" s="199">
        <f>ROUND(I1208*H1208,2)</f>
        <v>0</v>
      </c>
      <c r="K1208" s="200"/>
      <c r="L1208" s="40"/>
      <c r="M1208" s="201" t="s">
        <v>1</v>
      </c>
      <c r="N1208" s="202" t="s">
        <v>41</v>
      </c>
      <c r="O1208" s="72"/>
      <c r="P1208" s="203">
        <f>O1208*H1208</f>
        <v>0</v>
      </c>
      <c r="Q1208" s="203">
        <v>0</v>
      </c>
      <c r="R1208" s="203">
        <f>Q1208*H1208</f>
        <v>0</v>
      </c>
      <c r="S1208" s="203">
        <v>0</v>
      </c>
      <c r="T1208" s="204">
        <f>S1208*H1208</f>
        <v>0</v>
      </c>
      <c r="U1208" s="35"/>
      <c r="V1208" s="35"/>
      <c r="W1208" s="35"/>
      <c r="X1208" s="35"/>
      <c r="Y1208" s="35"/>
      <c r="Z1208" s="35"/>
      <c r="AA1208" s="35"/>
      <c r="AB1208" s="35"/>
      <c r="AC1208" s="35"/>
      <c r="AD1208" s="35"/>
      <c r="AE1208" s="35"/>
      <c r="AR1208" s="205" t="s">
        <v>166</v>
      </c>
      <c r="AT1208" s="205" t="s">
        <v>162</v>
      </c>
      <c r="AU1208" s="205" t="s">
        <v>86</v>
      </c>
      <c r="AY1208" s="18" t="s">
        <v>160</v>
      </c>
      <c r="BE1208" s="206">
        <f>IF(N1208="základní",J1208,0)</f>
        <v>0</v>
      </c>
      <c r="BF1208" s="206">
        <f>IF(N1208="snížená",J1208,0)</f>
        <v>0</v>
      </c>
      <c r="BG1208" s="206">
        <f>IF(N1208="zákl. přenesená",J1208,0)</f>
        <v>0</v>
      </c>
      <c r="BH1208" s="206">
        <f>IF(N1208="sníž. přenesená",J1208,0)</f>
        <v>0</v>
      </c>
      <c r="BI1208" s="206">
        <f>IF(N1208="nulová",J1208,0)</f>
        <v>0</v>
      </c>
      <c r="BJ1208" s="18" t="s">
        <v>84</v>
      </c>
      <c r="BK1208" s="206">
        <f>ROUND(I1208*H1208,2)</f>
        <v>0</v>
      </c>
      <c r="BL1208" s="18" t="s">
        <v>166</v>
      </c>
      <c r="BM1208" s="205" t="s">
        <v>1306</v>
      </c>
    </row>
    <row r="1209" spans="1:65" s="2" customFormat="1" ht="29.25">
      <c r="A1209" s="35"/>
      <c r="B1209" s="36"/>
      <c r="C1209" s="37"/>
      <c r="D1209" s="207" t="s">
        <v>167</v>
      </c>
      <c r="E1209" s="37"/>
      <c r="F1209" s="208" t="s">
        <v>1307</v>
      </c>
      <c r="G1209" s="37"/>
      <c r="H1209" s="37"/>
      <c r="I1209" s="209"/>
      <c r="J1209" s="37"/>
      <c r="K1209" s="37"/>
      <c r="L1209" s="40"/>
      <c r="M1209" s="210"/>
      <c r="N1209" s="211"/>
      <c r="O1209" s="72"/>
      <c r="P1209" s="72"/>
      <c r="Q1209" s="72"/>
      <c r="R1209" s="72"/>
      <c r="S1209" s="72"/>
      <c r="T1209" s="73"/>
      <c r="U1209" s="35"/>
      <c r="V1209" s="35"/>
      <c r="W1209" s="35"/>
      <c r="X1209" s="35"/>
      <c r="Y1209" s="35"/>
      <c r="Z1209" s="35"/>
      <c r="AA1209" s="35"/>
      <c r="AB1209" s="35"/>
      <c r="AC1209" s="35"/>
      <c r="AD1209" s="35"/>
      <c r="AE1209" s="35"/>
      <c r="AT1209" s="18" t="s">
        <v>167</v>
      </c>
      <c r="AU1209" s="18" t="s">
        <v>86</v>
      </c>
    </row>
    <row r="1210" spans="1:65" s="14" customFormat="1" ht="11.25">
      <c r="B1210" s="222"/>
      <c r="C1210" s="223"/>
      <c r="D1210" s="207" t="s">
        <v>169</v>
      </c>
      <c r="E1210" s="224" t="s">
        <v>1</v>
      </c>
      <c r="F1210" s="225" t="s">
        <v>1308</v>
      </c>
      <c r="G1210" s="223"/>
      <c r="H1210" s="226">
        <v>586.95299999999997</v>
      </c>
      <c r="I1210" s="227"/>
      <c r="J1210" s="223"/>
      <c r="K1210" s="223"/>
      <c r="L1210" s="228"/>
      <c r="M1210" s="229"/>
      <c r="N1210" s="230"/>
      <c r="O1210" s="230"/>
      <c r="P1210" s="230"/>
      <c r="Q1210" s="230"/>
      <c r="R1210" s="230"/>
      <c r="S1210" s="230"/>
      <c r="T1210" s="231"/>
      <c r="AT1210" s="232" t="s">
        <v>169</v>
      </c>
      <c r="AU1210" s="232" t="s">
        <v>86</v>
      </c>
      <c r="AV1210" s="14" t="s">
        <v>86</v>
      </c>
      <c r="AW1210" s="14" t="s">
        <v>33</v>
      </c>
      <c r="AX1210" s="14" t="s">
        <v>76</v>
      </c>
      <c r="AY1210" s="232" t="s">
        <v>160</v>
      </c>
    </row>
    <row r="1211" spans="1:65" s="15" customFormat="1" ht="11.25">
      <c r="B1211" s="233"/>
      <c r="C1211" s="234"/>
      <c r="D1211" s="207" t="s">
        <v>169</v>
      </c>
      <c r="E1211" s="235" t="s">
        <v>1</v>
      </c>
      <c r="F1211" s="236" t="s">
        <v>172</v>
      </c>
      <c r="G1211" s="234"/>
      <c r="H1211" s="237">
        <v>586.95299999999997</v>
      </c>
      <c r="I1211" s="238"/>
      <c r="J1211" s="234"/>
      <c r="K1211" s="234"/>
      <c r="L1211" s="239"/>
      <c r="M1211" s="240"/>
      <c r="N1211" s="241"/>
      <c r="O1211" s="241"/>
      <c r="P1211" s="241"/>
      <c r="Q1211" s="241"/>
      <c r="R1211" s="241"/>
      <c r="S1211" s="241"/>
      <c r="T1211" s="242"/>
      <c r="AT1211" s="243" t="s">
        <v>169</v>
      </c>
      <c r="AU1211" s="243" t="s">
        <v>86</v>
      </c>
      <c r="AV1211" s="15" t="s">
        <v>166</v>
      </c>
      <c r="AW1211" s="15" t="s">
        <v>33</v>
      </c>
      <c r="AX1211" s="15" t="s">
        <v>84</v>
      </c>
      <c r="AY1211" s="243" t="s">
        <v>160</v>
      </c>
    </row>
    <row r="1212" spans="1:65" s="2" customFormat="1" ht="49.15" customHeight="1">
      <c r="A1212" s="35"/>
      <c r="B1212" s="36"/>
      <c r="C1212" s="193" t="s">
        <v>1309</v>
      </c>
      <c r="D1212" s="193" t="s">
        <v>162</v>
      </c>
      <c r="E1212" s="194" t="s">
        <v>1310</v>
      </c>
      <c r="F1212" s="195" t="s">
        <v>1311</v>
      </c>
      <c r="G1212" s="196" t="s">
        <v>294</v>
      </c>
      <c r="H1212" s="197">
        <v>65.216999999999999</v>
      </c>
      <c r="I1212" s="198"/>
      <c r="J1212" s="199">
        <f>ROUND(I1212*H1212,2)</f>
        <v>0</v>
      </c>
      <c r="K1212" s="200"/>
      <c r="L1212" s="40"/>
      <c r="M1212" s="201" t="s">
        <v>1</v>
      </c>
      <c r="N1212" s="202" t="s">
        <v>41</v>
      </c>
      <c r="O1212" s="72"/>
      <c r="P1212" s="203">
        <f>O1212*H1212</f>
        <v>0</v>
      </c>
      <c r="Q1212" s="203">
        <v>0</v>
      </c>
      <c r="R1212" s="203">
        <f>Q1212*H1212</f>
        <v>0</v>
      </c>
      <c r="S1212" s="203">
        <v>0</v>
      </c>
      <c r="T1212" s="204">
        <f>S1212*H1212</f>
        <v>0</v>
      </c>
      <c r="U1212" s="35"/>
      <c r="V1212" s="35"/>
      <c r="W1212" s="35"/>
      <c r="X1212" s="35"/>
      <c r="Y1212" s="35"/>
      <c r="Z1212" s="35"/>
      <c r="AA1212" s="35"/>
      <c r="AB1212" s="35"/>
      <c r="AC1212" s="35"/>
      <c r="AD1212" s="35"/>
      <c r="AE1212" s="35"/>
      <c r="AR1212" s="205" t="s">
        <v>166</v>
      </c>
      <c r="AT1212" s="205" t="s">
        <v>162</v>
      </c>
      <c r="AU1212" s="205" t="s">
        <v>86</v>
      </c>
      <c r="AY1212" s="18" t="s">
        <v>160</v>
      </c>
      <c r="BE1212" s="206">
        <f>IF(N1212="základní",J1212,0)</f>
        <v>0</v>
      </c>
      <c r="BF1212" s="206">
        <f>IF(N1212="snížená",J1212,0)</f>
        <v>0</v>
      </c>
      <c r="BG1212" s="206">
        <f>IF(N1212="zákl. přenesená",J1212,0)</f>
        <v>0</v>
      </c>
      <c r="BH1212" s="206">
        <f>IF(N1212="sníž. přenesená",J1212,0)</f>
        <v>0</v>
      </c>
      <c r="BI1212" s="206">
        <f>IF(N1212="nulová",J1212,0)</f>
        <v>0</v>
      </c>
      <c r="BJ1212" s="18" t="s">
        <v>84</v>
      </c>
      <c r="BK1212" s="206">
        <f>ROUND(I1212*H1212,2)</f>
        <v>0</v>
      </c>
      <c r="BL1212" s="18" t="s">
        <v>166</v>
      </c>
      <c r="BM1212" s="205" t="s">
        <v>1312</v>
      </c>
    </row>
    <row r="1213" spans="1:65" s="2" customFormat="1" ht="29.25">
      <c r="A1213" s="35"/>
      <c r="B1213" s="36"/>
      <c r="C1213" s="37"/>
      <c r="D1213" s="207" t="s">
        <v>167</v>
      </c>
      <c r="E1213" s="37"/>
      <c r="F1213" s="208" t="s">
        <v>1313</v>
      </c>
      <c r="G1213" s="37"/>
      <c r="H1213" s="37"/>
      <c r="I1213" s="209"/>
      <c r="J1213" s="37"/>
      <c r="K1213" s="37"/>
      <c r="L1213" s="40"/>
      <c r="M1213" s="210"/>
      <c r="N1213" s="211"/>
      <c r="O1213" s="72"/>
      <c r="P1213" s="72"/>
      <c r="Q1213" s="72"/>
      <c r="R1213" s="72"/>
      <c r="S1213" s="72"/>
      <c r="T1213" s="73"/>
      <c r="U1213" s="35"/>
      <c r="V1213" s="35"/>
      <c r="W1213" s="35"/>
      <c r="X1213" s="35"/>
      <c r="Y1213" s="35"/>
      <c r="Z1213" s="35"/>
      <c r="AA1213" s="35"/>
      <c r="AB1213" s="35"/>
      <c r="AC1213" s="35"/>
      <c r="AD1213" s="35"/>
      <c r="AE1213" s="35"/>
      <c r="AT1213" s="18" t="s">
        <v>167</v>
      </c>
      <c r="AU1213" s="18" t="s">
        <v>86</v>
      </c>
    </row>
    <row r="1214" spans="1:65" s="12" customFormat="1" ht="22.9" customHeight="1">
      <c r="B1214" s="177"/>
      <c r="C1214" s="178"/>
      <c r="D1214" s="179" t="s">
        <v>75</v>
      </c>
      <c r="E1214" s="191" t="s">
        <v>1314</v>
      </c>
      <c r="F1214" s="191" t="s">
        <v>1315</v>
      </c>
      <c r="G1214" s="178"/>
      <c r="H1214" s="178"/>
      <c r="I1214" s="181"/>
      <c r="J1214" s="192">
        <f>BK1214</f>
        <v>0</v>
      </c>
      <c r="K1214" s="178"/>
      <c r="L1214" s="183"/>
      <c r="M1214" s="184"/>
      <c r="N1214" s="185"/>
      <c r="O1214" s="185"/>
      <c r="P1214" s="186">
        <f>SUM(P1215:P1216)</f>
        <v>0</v>
      </c>
      <c r="Q1214" s="185"/>
      <c r="R1214" s="186">
        <f>SUM(R1215:R1216)</f>
        <v>0</v>
      </c>
      <c r="S1214" s="185"/>
      <c r="T1214" s="187">
        <f>SUM(T1215:T1216)</f>
        <v>0</v>
      </c>
      <c r="AR1214" s="188" t="s">
        <v>84</v>
      </c>
      <c r="AT1214" s="189" t="s">
        <v>75</v>
      </c>
      <c r="AU1214" s="189" t="s">
        <v>84</v>
      </c>
      <c r="AY1214" s="188" t="s">
        <v>160</v>
      </c>
      <c r="BK1214" s="190">
        <f>SUM(BK1215:BK1216)</f>
        <v>0</v>
      </c>
    </row>
    <row r="1215" spans="1:65" s="2" customFormat="1" ht="24.2" customHeight="1">
      <c r="A1215" s="35"/>
      <c r="B1215" s="36"/>
      <c r="C1215" s="193" t="s">
        <v>770</v>
      </c>
      <c r="D1215" s="193" t="s">
        <v>162</v>
      </c>
      <c r="E1215" s="194" t="s">
        <v>1316</v>
      </c>
      <c r="F1215" s="195" t="s">
        <v>1317</v>
      </c>
      <c r="G1215" s="196" t="s">
        <v>294</v>
      </c>
      <c r="H1215" s="197">
        <v>381.52</v>
      </c>
      <c r="I1215" s="198"/>
      <c r="J1215" s="199">
        <f>ROUND(I1215*H1215,2)</f>
        <v>0</v>
      </c>
      <c r="K1215" s="200"/>
      <c r="L1215" s="40"/>
      <c r="M1215" s="201" t="s">
        <v>1</v>
      </c>
      <c r="N1215" s="202" t="s">
        <v>41</v>
      </c>
      <c r="O1215" s="72"/>
      <c r="P1215" s="203">
        <f>O1215*H1215</f>
        <v>0</v>
      </c>
      <c r="Q1215" s="203">
        <v>0</v>
      </c>
      <c r="R1215" s="203">
        <f>Q1215*H1215</f>
        <v>0</v>
      </c>
      <c r="S1215" s="203">
        <v>0</v>
      </c>
      <c r="T1215" s="204">
        <f>S1215*H1215</f>
        <v>0</v>
      </c>
      <c r="U1215" s="35"/>
      <c r="V1215" s="35"/>
      <c r="W1215" s="35"/>
      <c r="X1215" s="35"/>
      <c r="Y1215" s="35"/>
      <c r="Z1215" s="35"/>
      <c r="AA1215" s="35"/>
      <c r="AB1215" s="35"/>
      <c r="AC1215" s="35"/>
      <c r="AD1215" s="35"/>
      <c r="AE1215" s="35"/>
      <c r="AR1215" s="205" t="s">
        <v>166</v>
      </c>
      <c r="AT1215" s="205" t="s">
        <v>162</v>
      </c>
      <c r="AU1215" s="205" t="s">
        <v>86</v>
      </c>
      <c r="AY1215" s="18" t="s">
        <v>160</v>
      </c>
      <c r="BE1215" s="206">
        <f>IF(N1215="základní",J1215,0)</f>
        <v>0</v>
      </c>
      <c r="BF1215" s="206">
        <f>IF(N1215="snížená",J1215,0)</f>
        <v>0</v>
      </c>
      <c r="BG1215" s="206">
        <f>IF(N1215="zákl. přenesená",J1215,0)</f>
        <v>0</v>
      </c>
      <c r="BH1215" s="206">
        <f>IF(N1215="sníž. přenesená",J1215,0)</f>
        <v>0</v>
      </c>
      <c r="BI1215" s="206">
        <f>IF(N1215="nulová",J1215,0)</f>
        <v>0</v>
      </c>
      <c r="BJ1215" s="18" t="s">
        <v>84</v>
      </c>
      <c r="BK1215" s="206">
        <f>ROUND(I1215*H1215,2)</f>
        <v>0</v>
      </c>
      <c r="BL1215" s="18" t="s">
        <v>166</v>
      </c>
      <c r="BM1215" s="205" t="s">
        <v>1318</v>
      </c>
    </row>
    <row r="1216" spans="1:65" s="2" customFormat="1" ht="39">
      <c r="A1216" s="35"/>
      <c r="B1216" s="36"/>
      <c r="C1216" s="37"/>
      <c r="D1216" s="207" t="s">
        <v>167</v>
      </c>
      <c r="E1216" s="37"/>
      <c r="F1216" s="208" t="s">
        <v>1319</v>
      </c>
      <c r="G1216" s="37"/>
      <c r="H1216" s="37"/>
      <c r="I1216" s="209"/>
      <c r="J1216" s="37"/>
      <c r="K1216" s="37"/>
      <c r="L1216" s="40"/>
      <c r="M1216" s="210"/>
      <c r="N1216" s="211"/>
      <c r="O1216" s="72"/>
      <c r="P1216" s="72"/>
      <c r="Q1216" s="72"/>
      <c r="R1216" s="72"/>
      <c r="S1216" s="72"/>
      <c r="T1216" s="73"/>
      <c r="U1216" s="35"/>
      <c r="V1216" s="35"/>
      <c r="W1216" s="35"/>
      <c r="X1216" s="35"/>
      <c r="Y1216" s="35"/>
      <c r="Z1216" s="35"/>
      <c r="AA1216" s="35"/>
      <c r="AB1216" s="35"/>
      <c r="AC1216" s="35"/>
      <c r="AD1216" s="35"/>
      <c r="AE1216" s="35"/>
      <c r="AT1216" s="18" t="s">
        <v>167</v>
      </c>
      <c r="AU1216" s="18" t="s">
        <v>86</v>
      </c>
    </row>
    <row r="1217" spans="1:65" s="12" customFormat="1" ht="25.9" customHeight="1">
      <c r="B1217" s="177"/>
      <c r="C1217" s="178"/>
      <c r="D1217" s="179" t="s">
        <v>75</v>
      </c>
      <c r="E1217" s="180" t="s">
        <v>1320</v>
      </c>
      <c r="F1217" s="180" t="s">
        <v>1321</v>
      </c>
      <c r="G1217" s="178"/>
      <c r="H1217" s="178"/>
      <c r="I1217" s="181"/>
      <c r="J1217" s="182">
        <f>BK1217</f>
        <v>0</v>
      </c>
      <c r="K1217" s="178"/>
      <c r="L1217" s="183"/>
      <c r="M1217" s="184"/>
      <c r="N1217" s="185"/>
      <c r="O1217" s="185"/>
      <c r="P1217" s="186">
        <f>P1218+P1294+P1382+P1484+P1505+P1565+P1603+P1729+P1868+P1954+P2008+P2103+P2160+P2193</f>
        <v>0</v>
      </c>
      <c r="Q1217" s="185"/>
      <c r="R1217" s="186">
        <f>R1218+R1294+R1382+R1484+R1505+R1565+R1603+R1729+R1868+R1954+R2008+R2103+R2160+R2193</f>
        <v>0.20836392719999999</v>
      </c>
      <c r="S1217" s="185"/>
      <c r="T1217" s="187">
        <f>T1218+T1294+T1382+T1484+T1505+T1565+T1603+T1729+T1868+T1954+T2008+T2103+T2160+T2193</f>
        <v>0</v>
      </c>
      <c r="AR1217" s="188" t="s">
        <v>86</v>
      </c>
      <c r="AT1217" s="189" t="s">
        <v>75</v>
      </c>
      <c r="AU1217" s="189" t="s">
        <v>76</v>
      </c>
      <c r="AY1217" s="188" t="s">
        <v>160</v>
      </c>
      <c r="BK1217" s="190">
        <f>BK1218+BK1294+BK1382+BK1484+BK1505+BK1565+BK1603+BK1729+BK1868+BK1954+BK2008+BK2103+BK2160+BK2193</f>
        <v>0</v>
      </c>
    </row>
    <row r="1218" spans="1:65" s="12" customFormat="1" ht="22.9" customHeight="1">
      <c r="B1218" s="177"/>
      <c r="C1218" s="178"/>
      <c r="D1218" s="179" t="s">
        <v>75</v>
      </c>
      <c r="E1218" s="191" t="s">
        <v>1322</v>
      </c>
      <c r="F1218" s="191" t="s">
        <v>1323</v>
      </c>
      <c r="G1218" s="178"/>
      <c r="H1218" s="178"/>
      <c r="I1218" s="181"/>
      <c r="J1218" s="192">
        <f>BK1218</f>
        <v>0</v>
      </c>
      <c r="K1218" s="178"/>
      <c r="L1218" s="183"/>
      <c r="M1218" s="184"/>
      <c r="N1218" s="185"/>
      <c r="O1218" s="185"/>
      <c r="P1218" s="186">
        <f>SUM(P1219:P1293)</f>
        <v>0</v>
      </c>
      <c r="Q1218" s="185"/>
      <c r="R1218" s="186">
        <f>SUM(R1219:R1293)</f>
        <v>0</v>
      </c>
      <c r="S1218" s="185"/>
      <c r="T1218" s="187">
        <f>SUM(T1219:T1293)</f>
        <v>0</v>
      </c>
      <c r="AR1218" s="188" t="s">
        <v>86</v>
      </c>
      <c r="AT1218" s="189" t="s">
        <v>75</v>
      </c>
      <c r="AU1218" s="189" t="s">
        <v>84</v>
      </c>
      <c r="AY1218" s="188" t="s">
        <v>160</v>
      </c>
      <c r="BK1218" s="190">
        <f>SUM(BK1219:BK1293)</f>
        <v>0</v>
      </c>
    </row>
    <row r="1219" spans="1:65" s="2" customFormat="1" ht="24.2" customHeight="1">
      <c r="A1219" s="35"/>
      <c r="B1219" s="36"/>
      <c r="C1219" s="193" t="s">
        <v>1324</v>
      </c>
      <c r="D1219" s="193" t="s">
        <v>162</v>
      </c>
      <c r="E1219" s="194" t="s">
        <v>1325</v>
      </c>
      <c r="F1219" s="195" t="s">
        <v>1326</v>
      </c>
      <c r="G1219" s="196" t="s">
        <v>165</v>
      </c>
      <c r="H1219" s="197">
        <v>126.25</v>
      </c>
      <c r="I1219" s="198"/>
      <c r="J1219" s="199">
        <f>ROUND(I1219*H1219,2)</f>
        <v>0</v>
      </c>
      <c r="K1219" s="200"/>
      <c r="L1219" s="40"/>
      <c r="M1219" s="201" t="s">
        <v>1</v>
      </c>
      <c r="N1219" s="202" t="s">
        <v>41</v>
      </c>
      <c r="O1219" s="72"/>
      <c r="P1219" s="203">
        <f>O1219*H1219</f>
        <v>0</v>
      </c>
      <c r="Q1219" s="203">
        <v>0</v>
      </c>
      <c r="R1219" s="203">
        <f>Q1219*H1219</f>
        <v>0</v>
      </c>
      <c r="S1219" s="203">
        <v>0</v>
      </c>
      <c r="T1219" s="204">
        <f>S1219*H1219</f>
        <v>0</v>
      </c>
      <c r="U1219" s="35"/>
      <c r="V1219" s="35"/>
      <c r="W1219" s="35"/>
      <c r="X1219" s="35"/>
      <c r="Y1219" s="35"/>
      <c r="Z1219" s="35"/>
      <c r="AA1219" s="35"/>
      <c r="AB1219" s="35"/>
      <c r="AC1219" s="35"/>
      <c r="AD1219" s="35"/>
      <c r="AE1219" s="35"/>
      <c r="AR1219" s="205" t="s">
        <v>214</v>
      </c>
      <c r="AT1219" s="205" t="s">
        <v>162</v>
      </c>
      <c r="AU1219" s="205" t="s">
        <v>86</v>
      </c>
      <c r="AY1219" s="18" t="s">
        <v>160</v>
      </c>
      <c r="BE1219" s="206">
        <f>IF(N1219="základní",J1219,0)</f>
        <v>0</v>
      </c>
      <c r="BF1219" s="206">
        <f>IF(N1219="snížená",J1219,0)</f>
        <v>0</v>
      </c>
      <c r="BG1219" s="206">
        <f>IF(N1219="zákl. přenesená",J1219,0)</f>
        <v>0</v>
      </c>
      <c r="BH1219" s="206">
        <f>IF(N1219="sníž. přenesená",J1219,0)</f>
        <v>0</v>
      </c>
      <c r="BI1219" s="206">
        <f>IF(N1219="nulová",J1219,0)</f>
        <v>0</v>
      </c>
      <c r="BJ1219" s="18" t="s">
        <v>84</v>
      </c>
      <c r="BK1219" s="206">
        <f>ROUND(I1219*H1219,2)</f>
        <v>0</v>
      </c>
      <c r="BL1219" s="18" t="s">
        <v>214</v>
      </c>
      <c r="BM1219" s="205" t="s">
        <v>1327</v>
      </c>
    </row>
    <row r="1220" spans="1:65" s="2" customFormat="1" ht="19.5">
      <c r="A1220" s="35"/>
      <c r="B1220" s="36"/>
      <c r="C1220" s="37"/>
      <c r="D1220" s="207" t="s">
        <v>167</v>
      </c>
      <c r="E1220" s="37"/>
      <c r="F1220" s="208" t="s">
        <v>1328</v>
      </c>
      <c r="G1220" s="37"/>
      <c r="H1220" s="37"/>
      <c r="I1220" s="209"/>
      <c r="J1220" s="37"/>
      <c r="K1220" s="37"/>
      <c r="L1220" s="40"/>
      <c r="M1220" s="210"/>
      <c r="N1220" s="211"/>
      <c r="O1220" s="72"/>
      <c r="P1220" s="72"/>
      <c r="Q1220" s="72"/>
      <c r="R1220" s="72"/>
      <c r="S1220" s="72"/>
      <c r="T1220" s="73"/>
      <c r="U1220" s="35"/>
      <c r="V1220" s="35"/>
      <c r="W1220" s="35"/>
      <c r="X1220" s="35"/>
      <c r="Y1220" s="35"/>
      <c r="Z1220" s="35"/>
      <c r="AA1220" s="35"/>
      <c r="AB1220" s="35"/>
      <c r="AC1220" s="35"/>
      <c r="AD1220" s="35"/>
      <c r="AE1220" s="35"/>
      <c r="AT1220" s="18" t="s">
        <v>167</v>
      </c>
      <c r="AU1220" s="18" t="s">
        <v>86</v>
      </c>
    </row>
    <row r="1221" spans="1:65" s="13" customFormat="1" ht="11.25">
      <c r="B1221" s="212"/>
      <c r="C1221" s="213"/>
      <c r="D1221" s="207" t="s">
        <v>169</v>
      </c>
      <c r="E1221" s="214" t="s">
        <v>1</v>
      </c>
      <c r="F1221" s="215" t="s">
        <v>977</v>
      </c>
      <c r="G1221" s="213"/>
      <c r="H1221" s="214" t="s">
        <v>1</v>
      </c>
      <c r="I1221" s="216"/>
      <c r="J1221" s="213"/>
      <c r="K1221" s="213"/>
      <c r="L1221" s="217"/>
      <c r="M1221" s="218"/>
      <c r="N1221" s="219"/>
      <c r="O1221" s="219"/>
      <c r="P1221" s="219"/>
      <c r="Q1221" s="219"/>
      <c r="R1221" s="219"/>
      <c r="S1221" s="219"/>
      <c r="T1221" s="220"/>
      <c r="AT1221" s="221" t="s">
        <v>169</v>
      </c>
      <c r="AU1221" s="221" t="s">
        <v>86</v>
      </c>
      <c r="AV1221" s="13" t="s">
        <v>84</v>
      </c>
      <c r="AW1221" s="13" t="s">
        <v>33</v>
      </c>
      <c r="AX1221" s="13" t="s">
        <v>76</v>
      </c>
      <c r="AY1221" s="221" t="s">
        <v>160</v>
      </c>
    </row>
    <row r="1222" spans="1:65" s="14" customFormat="1" ht="11.25">
      <c r="B1222" s="222"/>
      <c r="C1222" s="223"/>
      <c r="D1222" s="207" t="s">
        <v>169</v>
      </c>
      <c r="E1222" s="224" t="s">
        <v>1</v>
      </c>
      <c r="F1222" s="225" t="s">
        <v>1012</v>
      </c>
      <c r="G1222" s="223"/>
      <c r="H1222" s="226">
        <v>8.1</v>
      </c>
      <c r="I1222" s="227"/>
      <c r="J1222" s="223"/>
      <c r="K1222" s="223"/>
      <c r="L1222" s="228"/>
      <c r="M1222" s="229"/>
      <c r="N1222" s="230"/>
      <c r="O1222" s="230"/>
      <c r="P1222" s="230"/>
      <c r="Q1222" s="230"/>
      <c r="R1222" s="230"/>
      <c r="S1222" s="230"/>
      <c r="T1222" s="231"/>
      <c r="AT1222" s="232" t="s">
        <v>169</v>
      </c>
      <c r="AU1222" s="232" t="s">
        <v>86</v>
      </c>
      <c r="AV1222" s="14" t="s">
        <v>86</v>
      </c>
      <c r="AW1222" s="14" t="s">
        <v>33</v>
      </c>
      <c r="AX1222" s="14" t="s">
        <v>76</v>
      </c>
      <c r="AY1222" s="232" t="s">
        <v>160</v>
      </c>
    </row>
    <row r="1223" spans="1:65" s="13" customFormat="1" ht="11.25">
      <c r="B1223" s="212"/>
      <c r="C1223" s="213"/>
      <c r="D1223" s="207" t="s">
        <v>169</v>
      </c>
      <c r="E1223" s="214" t="s">
        <v>1</v>
      </c>
      <c r="F1223" s="215" t="s">
        <v>979</v>
      </c>
      <c r="G1223" s="213"/>
      <c r="H1223" s="214" t="s">
        <v>1</v>
      </c>
      <c r="I1223" s="216"/>
      <c r="J1223" s="213"/>
      <c r="K1223" s="213"/>
      <c r="L1223" s="217"/>
      <c r="M1223" s="218"/>
      <c r="N1223" s="219"/>
      <c r="O1223" s="219"/>
      <c r="P1223" s="219"/>
      <c r="Q1223" s="219"/>
      <c r="R1223" s="219"/>
      <c r="S1223" s="219"/>
      <c r="T1223" s="220"/>
      <c r="AT1223" s="221" t="s">
        <v>169</v>
      </c>
      <c r="AU1223" s="221" t="s">
        <v>86</v>
      </c>
      <c r="AV1223" s="13" t="s">
        <v>84</v>
      </c>
      <c r="AW1223" s="13" t="s">
        <v>33</v>
      </c>
      <c r="AX1223" s="13" t="s">
        <v>76</v>
      </c>
      <c r="AY1223" s="221" t="s">
        <v>160</v>
      </c>
    </row>
    <row r="1224" spans="1:65" s="14" customFormat="1" ht="11.25">
      <c r="B1224" s="222"/>
      <c r="C1224" s="223"/>
      <c r="D1224" s="207" t="s">
        <v>169</v>
      </c>
      <c r="E1224" s="224" t="s">
        <v>1</v>
      </c>
      <c r="F1224" s="225" t="s">
        <v>1013</v>
      </c>
      <c r="G1224" s="223"/>
      <c r="H1224" s="226">
        <v>118.15</v>
      </c>
      <c r="I1224" s="227"/>
      <c r="J1224" s="223"/>
      <c r="K1224" s="223"/>
      <c r="L1224" s="228"/>
      <c r="M1224" s="229"/>
      <c r="N1224" s="230"/>
      <c r="O1224" s="230"/>
      <c r="P1224" s="230"/>
      <c r="Q1224" s="230"/>
      <c r="R1224" s="230"/>
      <c r="S1224" s="230"/>
      <c r="T1224" s="231"/>
      <c r="AT1224" s="232" t="s">
        <v>169</v>
      </c>
      <c r="AU1224" s="232" t="s">
        <v>86</v>
      </c>
      <c r="AV1224" s="14" t="s">
        <v>86</v>
      </c>
      <c r="AW1224" s="14" t="s">
        <v>33</v>
      </c>
      <c r="AX1224" s="14" t="s">
        <v>76</v>
      </c>
      <c r="AY1224" s="232" t="s">
        <v>160</v>
      </c>
    </row>
    <row r="1225" spans="1:65" s="15" customFormat="1" ht="11.25">
      <c r="B1225" s="233"/>
      <c r="C1225" s="234"/>
      <c r="D1225" s="207" t="s">
        <v>169</v>
      </c>
      <c r="E1225" s="235" t="s">
        <v>1</v>
      </c>
      <c r="F1225" s="236" t="s">
        <v>172</v>
      </c>
      <c r="G1225" s="234"/>
      <c r="H1225" s="237">
        <v>126.25</v>
      </c>
      <c r="I1225" s="238"/>
      <c r="J1225" s="234"/>
      <c r="K1225" s="234"/>
      <c r="L1225" s="239"/>
      <c r="M1225" s="240"/>
      <c r="N1225" s="241"/>
      <c r="O1225" s="241"/>
      <c r="P1225" s="241"/>
      <c r="Q1225" s="241"/>
      <c r="R1225" s="241"/>
      <c r="S1225" s="241"/>
      <c r="T1225" s="242"/>
      <c r="AT1225" s="243" t="s">
        <v>169</v>
      </c>
      <c r="AU1225" s="243" t="s">
        <v>86</v>
      </c>
      <c r="AV1225" s="15" t="s">
        <v>166</v>
      </c>
      <c r="AW1225" s="15" t="s">
        <v>33</v>
      </c>
      <c r="AX1225" s="15" t="s">
        <v>84</v>
      </c>
      <c r="AY1225" s="243" t="s">
        <v>160</v>
      </c>
    </row>
    <row r="1226" spans="1:65" s="2" customFormat="1" ht="16.5" customHeight="1">
      <c r="A1226" s="35"/>
      <c r="B1226" s="36"/>
      <c r="C1226" s="244" t="s">
        <v>775</v>
      </c>
      <c r="D1226" s="244" t="s">
        <v>245</v>
      </c>
      <c r="E1226" s="245" t="s">
        <v>1329</v>
      </c>
      <c r="F1226" s="246" t="s">
        <v>1330</v>
      </c>
      <c r="G1226" s="247" t="s">
        <v>294</v>
      </c>
      <c r="H1226" s="248">
        <v>3.7999999999999999E-2</v>
      </c>
      <c r="I1226" s="249"/>
      <c r="J1226" s="250">
        <f>ROUND(I1226*H1226,2)</f>
        <v>0</v>
      </c>
      <c r="K1226" s="251"/>
      <c r="L1226" s="252"/>
      <c r="M1226" s="253" t="s">
        <v>1</v>
      </c>
      <c r="N1226" s="254" t="s">
        <v>41</v>
      </c>
      <c r="O1226" s="72"/>
      <c r="P1226" s="203">
        <f>O1226*H1226</f>
        <v>0</v>
      </c>
      <c r="Q1226" s="203">
        <v>0</v>
      </c>
      <c r="R1226" s="203">
        <f>Q1226*H1226</f>
        <v>0</v>
      </c>
      <c r="S1226" s="203">
        <v>0</v>
      </c>
      <c r="T1226" s="204">
        <f>S1226*H1226</f>
        <v>0</v>
      </c>
      <c r="U1226" s="35"/>
      <c r="V1226" s="35"/>
      <c r="W1226" s="35"/>
      <c r="X1226" s="35"/>
      <c r="Y1226" s="35"/>
      <c r="Z1226" s="35"/>
      <c r="AA1226" s="35"/>
      <c r="AB1226" s="35"/>
      <c r="AC1226" s="35"/>
      <c r="AD1226" s="35"/>
      <c r="AE1226" s="35"/>
      <c r="AR1226" s="205" t="s">
        <v>262</v>
      </c>
      <c r="AT1226" s="205" t="s">
        <v>245</v>
      </c>
      <c r="AU1226" s="205" t="s">
        <v>86</v>
      </c>
      <c r="AY1226" s="18" t="s">
        <v>160</v>
      </c>
      <c r="BE1226" s="206">
        <f>IF(N1226="základní",J1226,0)</f>
        <v>0</v>
      </c>
      <c r="BF1226" s="206">
        <f>IF(N1226="snížená",J1226,0)</f>
        <v>0</v>
      </c>
      <c r="BG1226" s="206">
        <f>IF(N1226="zákl. přenesená",J1226,0)</f>
        <v>0</v>
      </c>
      <c r="BH1226" s="206">
        <f>IF(N1226="sníž. přenesená",J1226,0)</f>
        <v>0</v>
      </c>
      <c r="BI1226" s="206">
        <f>IF(N1226="nulová",J1226,0)</f>
        <v>0</v>
      </c>
      <c r="BJ1226" s="18" t="s">
        <v>84</v>
      </c>
      <c r="BK1226" s="206">
        <f>ROUND(I1226*H1226,2)</f>
        <v>0</v>
      </c>
      <c r="BL1226" s="18" t="s">
        <v>214</v>
      </c>
      <c r="BM1226" s="205" t="s">
        <v>1331</v>
      </c>
    </row>
    <row r="1227" spans="1:65" s="2" customFormat="1" ht="11.25">
      <c r="A1227" s="35"/>
      <c r="B1227" s="36"/>
      <c r="C1227" s="37"/>
      <c r="D1227" s="207" t="s">
        <v>167</v>
      </c>
      <c r="E1227" s="37"/>
      <c r="F1227" s="208" t="s">
        <v>1330</v>
      </c>
      <c r="G1227" s="37"/>
      <c r="H1227" s="37"/>
      <c r="I1227" s="209"/>
      <c r="J1227" s="37"/>
      <c r="K1227" s="37"/>
      <c r="L1227" s="40"/>
      <c r="M1227" s="210"/>
      <c r="N1227" s="211"/>
      <c r="O1227" s="72"/>
      <c r="P1227" s="72"/>
      <c r="Q1227" s="72"/>
      <c r="R1227" s="72"/>
      <c r="S1227" s="72"/>
      <c r="T1227" s="73"/>
      <c r="U1227" s="35"/>
      <c r="V1227" s="35"/>
      <c r="W1227" s="35"/>
      <c r="X1227" s="35"/>
      <c r="Y1227" s="35"/>
      <c r="Z1227" s="35"/>
      <c r="AA1227" s="35"/>
      <c r="AB1227" s="35"/>
      <c r="AC1227" s="35"/>
      <c r="AD1227" s="35"/>
      <c r="AE1227" s="35"/>
      <c r="AT1227" s="18" t="s">
        <v>167</v>
      </c>
      <c r="AU1227" s="18" t="s">
        <v>86</v>
      </c>
    </row>
    <row r="1228" spans="1:65" s="14" customFormat="1" ht="11.25">
      <c r="B1228" s="222"/>
      <c r="C1228" s="223"/>
      <c r="D1228" s="207" t="s">
        <v>169</v>
      </c>
      <c r="E1228" s="224" t="s">
        <v>1</v>
      </c>
      <c r="F1228" s="225" t="s">
        <v>1332</v>
      </c>
      <c r="G1228" s="223"/>
      <c r="H1228" s="226">
        <v>3.7999999999999999E-2</v>
      </c>
      <c r="I1228" s="227"/>
      <c r="J1228" s="223"/>
      <c r="K1228" s="223"/>
      <c r="L1228" s="228"/>
      <c r="M1228" s="229"/>
      <c r="N1228" s="230"/>
      <c r="O1228" s="230"/>
      <c r="P1228" s="230"/>
      <c r="Q1228" s="230"/>
      <c r="R1228" s="230"/>
      <c r="S1228" s="230"/>
      <c r="T1228" s="231"/>
      <c r="AT1228" s="232" t="s">
        <v>169</v>
      </c>
      <c r="AU1228" s="232" t="s">
        <v>86</v>
      </c>
      <c r="AV1228" s="14" t="s">
        <v>86</v>
      </c>
      <c r="AW1228" s="14" t="s">
        <v>33</v>
      </c>
      <c r="AX1228" s="14" t="s">
        <v>76</v>
      </c>
      <c r="AY1228" s="232" t="s">
        <v>160</v>
      </c>
    </row>
    <row r="1229" spans="1:65" s="15" customFormat="1" ht="11.25">
      <c r="B1229" s="233"/>
      <c r="C1229" s="234"/>
      <c r="D1229" s="207" t="s">
        <v>169</v>
      </c>
      <c r="E1229" s="235" t="s">
        <v>1</v>
      </c>
      <c r="F1229" s="236" t="s">
        <v>172</v>
      </c>
      <c r="G1229" s="234"/>
      <c r="H1229" s="237">
        <v>3.7999999999999999E-2</v>
      </c>
      <c r="I1229" s="238"/>
      <c r="J1229" s="234"/>
      <c r="K1229" s="234"/>
      <c r="L1229" s="239"/>
      <c r="M1229" s="240"/>
      <c r="N1229" s="241"/>
      <c r="O1229" s="241"/>
      <c r="P1229" s="241"/>
      <c r="Q1229" s="241"/>
      <c r="R1229" s="241"/>
      <c r="S1229" s="241"/>
      <c r="T1229" s="242"/>
      <c r="AT1229" s="243" t="s">
        <v>169</v>
      </c>
      <c r="AU1229" s="243" t="s">
        <v>86</v>
      </c>
      <c r="AV1229" s="15" t="s">
        <v>166</v>
      </c>
      <c r="AW1229" s="15" t="s">
        <v>33</v>
      </c>
      <c r="AX1229" s="15" t="s">
        <v>84</v>
      </c>
      <c r="AY1229" s="243" t="s">
        <v>160</v>
      </c>
    </row>
    <row r="1230" spans="1:65" s="2" customFormat="1" ht="24.2" customHeight="1">
      <c r="A1230" s="35"/>
      <c r="B1230" s="36"/>
      <c r="C1230" s="193" t="s">
        <v>1333</v>
      </c>
      <c r="D1230" s="193" t="s">
        <v>162</v>
      </c>
      <c r="E1230" s="194" t="s">
        <v>1334</v>
      </c>
      <c r="F1230" s="195" t="s">
        <v>1335</v>
      </c>
      <c r="G1230" s="196" t="s">
        <v>165</v>
      </c>
      <c r="H1230" s="197">
        <v>252.5</v>
      </c>
      <c r="I1230" s="198"/>
      <c r="J1230" s="199">
        <f>ROUND(I1230*H1230,2)</f>
        <v>0</v>
      </c>
      <c r="K1230" s="200"/>
      <c r="L1230" s="40"/>
      <c r="M1230" s="201" t="s">
        <v>1</v>
      </c>
      <c r="N1230" s="202" t="s">
        <v>41</v>
      </c>
      <c r="O1230" s="72"/>
      <c r="P1230" s="203">
        <f>O1230*H1230</f>
        <v>0</v>
      </c>
      <c r="Q1230" s="203">
        <v>0</v>
      </c>
      <c r="R1230" s="203">
        <f>Q1230*H1230</f>
        <v>0</v>
      </c>
      <c r="S1230" s="203">
        <v>0</v>
      </c>
      <c r="T1230" s="204">
        <f>S1230*H1230</f>
        <v>0</v>
      </c>
      <c r="U1230" s="35"/>
      <c r="V1230" s="35"/>
      <c r="W1230" s="35"/>
      <c r="X1230" s="35"/>
      <c r="Y1230" s="35"/>
      <c r="Z1230" s="35"/>
      <c r="AA1230" s="35"/>
      <c r="AB1230" s="35"/>
      <c r="AC1230" s="35"/>
      <c r="AD1230" s="35"/>
      <c r="AE1230" s="35"/>
      <c r="AR1230" s="205" t="s">
        <v>214</v>
      </c>
      <c r="AT1230" s="205" t="s">
        <v>162</v>
      </c>
      <c r="AU1230" s="205" t="s">
        <v>86</v>
      </c>
      <c r="AY1230" s="18" t="s">
        <v>160</v>
      </c>
      <c r="BE1230" s="206">
        <f>IF(N1230="základní",J1230,0)</f>
        <v>0</v>
      </c>
      <c r="BF1230" s="206">
        <f>IF(N1230="snížená",J1230,0)</f>
        <v>0</v>
      </c>
      <c r="BG1230" s="206">
        <f>IF(N1230="zákl. přenesená",J1230,0)</f>
        <v>0</v>
      </c>
      <c r="BH1230" s="206">
        <f>IF(N1230="sníž. přenesená",J1230,0)</f>
        <v>0</v>
      </c>
      <c r="BI1230" s="206">
        <f>IF(N1230="nulová",J1230,0)</f>
        <v>0</v>
      </c>
      <c r="BJ1230" s="18" t="s">
        <v>84</v>
      </c>
      <c r="BK1230" s="206">
        <f>ROUND(I1230*H1230,2)</f>
        <v>0</v>
      </c>
      <c r="BL1230" s="18" t="s">
        <v>214</v>
      </c>
      <c r="BM1230" s="205" t="s">
        <v>1336</v>
      </c>
    </row>
    <row r="1231" spans="1:65" s="2" customFormat="1" ht="19.5">
      <c r="A1231" s="35"/>
      <c r="B1231" s="36"/>
      <c r="C1231" s="37"/>
      <c r="D1231" s="207" t="s">
        <v>167</v>
      </c>
      <c r="E1231" s="37"/>
      <c r="F1231" s="208" t="s">
        <v>1337</v>
      </c>
      <c r="G1231" s="37"/>
      <c r="H1231" s="37"/>
      <c r="I1231" s="209"/>
      <c r="J1231" s="37"/>
      <c r="K1231" s="37"/>
      <c r="L1231" s="40"/>
      <c r="M1231" s="210"/>
      <c r="N1231" s="211"/>
      <c r="O1231" s="72"/>
      <c r="P1231" s="72"/>
      <c r="Q1231" s="72"/>
      <c r="R1231" s="72"/>
      <c r="S1231" s="72"/>
      <c r="T1231" s="73"/>
      <c r="U1231" s="35"/>
      <c r="V1231" s="35"/>
      <c r="W1231" s="35"/>
      <c r="X1231" s="35"/>
      <c r="Y1231" s="35"/>
      <c r="Z1231" s="35"/>
      <c r="AA1231" s="35"/>
      <c r="AB1231" s="35"/>
      <c r="AC1231" s="35"/>
      <c r="AD1231" s="35"/>
      <c r="AE1231" s="35"/>
      <c r="AT1231" s="18" t="s">
        <v>167</v>
      </c>
      <c r="AU1231" s="18" t="s">
        <v>86</v>
      </c>
    </row>
    <row r="1232" spans="1:65" s="13" customFormat="1" ht="11.25">
      <c r="B1232" s="212"/>
      <c r="C1232" s="213"/>
      <c r="D1232" s="207" t="s">
        <v>169</v>
      </c>
      <c r="E1232" s="214" t="s">
        <v>1</v>
      </c>
      <c r="F1232" s="215" t="s">
        <v>977</v>
      </c>
      <c r="G1232" s="213"/>
      <c r="H1232" s="214" t="s">
        <v>1</v>
      </c>
      <c r="I1232" s="216"/>
      <c r="J1232" s="213"/>
      <c r="K1232" s="213"/>
      <c r="L1232" s="217"/>
      <c r="M1232" s="218"/>
      <c r="N1232" s="219"/>
      <c r="O1232" s="219"/>
      <c r="P1232" s="219"/>
      <c r="Q1232" s="219"/>
      <c r="R1232" s="219"/>
      <c r="S1232" s="219"/>
      <c r="T1232" s="220"/>
      <c r="AT1232" s="221" t="s">
        <v>169</v>
      </c>
      <c r="AU1232" s="221" t="s">
        <v>86</v>
      </c>
      <c r="AV1232" s="13" t="s">
        <v>84</v>
      </c>
      <c r="AW1232" s="13" t="s">
        <v>33</v>
      </c>
      <c r="AX1232" s="13" t="s">
        <v>76</v>
      </c>
      <c r="AY1232" s="221" t="s">
        <v>160</v>
      </c>
    </row>
    <row r="1233" spans="1:65" s="14" customFormat="1" ht="11.25">
      <c r="B1233" s="222"/>
      <c r="C1233" s="223"/>
      <c r="D1233" s="207" t="s">
        <v>169</v>
      </c>
      <c r="E1233" s="224" t="s">
        <v>1</v>
      </c>
      <c r="F1233" s="225" t="s">
        <v>1338</v>
      </c>
      <c r="G1233" s="223"/>
      <c r="H1233" s="226">
        <v>16.2</v>
      </c>
      <c r="I1233" s="227"/>
      <c r="J1233" s="223"/>
      <c r="K1233" s="223"/>
      <c r="L1233" s="228"/>
      <c r="M1233" s="229"/>
      <c r="N1233" s="230"/>
      <c r="O1233" s="230"/>
      <c r="P1233" s="230"/>
      <c r="Q1233" s="230"/>
      <c r="R1233" s="230"/>
      <c r="S1233" s="230"/>
      <c r="T1233" s="231"/>
      <c r="AT1233" s="232" t="s">
        <v>169</v>
      </c>
      <c r="AU1233" s="232" t="s">
        <v>86</v>
      </c>
      <c r="AV1233" s="14" t="s">
        <v>86</v>
      </c>
      <c r="AW1233" s="14" t="s">
        <v>33</v>
      </c>
      <c r="AX1233" s="14" t="s">
        <v>76</v>
      </c>
      <c r="AY1233" s="232" t="s">
        <v>160</v>
      </c>
    </row>
    <row r="1234" spans="1:65" s="13" customFormat="1" ht="11.25">
      <c r="B1234" s="212"/>
      <c r="C1234" s="213"/>
      <c r="D1234" s="207" t="s">
        <v>169</v>
      </c>
      <c r="E1234" s="214" t="s">
        <v>1</v>
      </c>
      <c r="F1234" s="215" t="s">
        <v>979</v>
      </c>
      <c r="G1234" s="213"/>
      <c r="H1234" s="214" t="s">
        <v>1</v>
      </c>
      <c r="I1234" s="216"/>
      <c r="J1234" s="213"/>
      <c r="K1234" s="213"/>
      <c r="L1234" s="217"/>
      <c r="M1234" s="218"/>
      <c r="N1234" s="219"/>
      <c r="O1234" s="219"/>
      <c r="P1234" s="219"/>
      <c r="Q1234" s="219"/>
      <c r="R1234" s="219"/>
      <c r="S1234" s="219"/>
      <c r="T1234" s="220"/>
      <c r="AT1234" s="221" t="s">
        <v>169</v>
      </c>
      <c r="AU1234" s="221" t="s">
        <v>86</v>
      </c>
      <c r="AV1234" s="13" t="s">
        <v>84</v>
      </c>
      <c r="AW1234" s="13" t="s">
        <v>33</v>
      </c>
      <c r="AX1234" s="13" t="s">
        <v>76</v>
      </c>
      <c r="AY1234" s="221" t="s">
        <v>160</v>
      </c>
    </row>
    <row r="1235" spans="1:65" s="14" customFormat="1" ht="11.25">
      <c r="B1235" s="222"/>
      <c r="C1235" s="223"/>
      <c r="D1235" s="207" t="s">
        <v>169</v>
      </c>
      <c r="E1235" s="224" t="s">
        <v>1</v>
      </c>
      <c r="F1235" s="225" t="s">
        <v>1339</v>
      </c>
      <c r="G1235" s="223"/>
      <c r="H1235" s="226">
        <v>236.3</v>
      </c>
      <c r="I1235" s="227"/>
      <c r="J1235" s="223"/>
      <c r="K1235" s="223"/>
      <c r="L1235" s="228"/>
      <c r="M1235" s="229"/>
      <c r="N1235" s="230"/>
      <c r="O1235" s="230"/>
      <c r="P1235" s="230"/>
      <c r="Q1235" s="230"/>
      <c r="R1235" s="230"/>
      <c r="S1235" s="230"/>
      <c r="T1235" s="231"/>
      <c r="AT1235" s="232" t="s">
        <v>169</v>
      </c>
      <c r="AU1235" s="232" t="s">
        <v>86</v>
      </c>
      <c r="AV1235" s="14" t="s">
        <v>86</v>
      </c>
      <c r="AW1235" s="14" t="s">
        <v>33</v>
      </c>
      <c r="AX1235" s="14" t="s">
        <v>76</v>
      </c>
      <c r="AY1235" s="232" t="s">
        <v>160</v>
      </c>
    </row>
    <row r="1236" spans="1:65" s="15" customFormat="1" ht="11.25">
      <c r="B1236" s="233"/>
      <c r="C1236" s="234"/>
      <c r="D1236" s="207" t="s">
        <v>169</v>
      </c>
      <c r="E1236" s="235" t="s">
        <v>1</v>
      </c>
      <c r="F1236" s="236" t="s">
        <v>172</v>
      </c>
      <c r="G1236" s="234"/>
      <c r="H1236" s="237">
        <v>252.5</v>
      </c>
      <c r="I1236" s="238"/>
      <c r="J1236" s="234"/>
      <c r="K1236" s="234"/>
      <c r="L1236" s="239"/>
      <c r="M1236" s="240"/>
      <c r="N1236" s="241"/>
      <c r="O1236" s="241"/>
      <c r="P1236" s="241"/>
      <c r="Q1236" s="241"/>
      <c r="R1236" s="241"/>
      <c r="S1236" s="241"/>
      <c r="T1236" s="242"/>
      <c r="AT1236" s="243" t="s">
        <v>169</v>
      </c>
      <c r="AU1236" s="243" t="s">
        <v>86</v>
      </c>
      <c r="AV1236" s="15" t="s">
        <v>166</v>
      </c>
      <c r="AW1236" s="15" t="s">
        <v>33</v>
      </c>
      <c r="AX1236" s="15" t="s">
        <v>84</v>
      </c>
      <c r="AY1236" s="243" t="s">
        <v>160</v>
      </c>
    </row>
    <row r="1237" spans="1:65" s="2" customFormat="1" ht="44.25" customHeight="1">
      <c r="A1237" s="35"/>
      <c r="B1237" s="36"/>
      <c r="C1237" s="244" t="s">
        <v>781</v>
      </c>
      <c r="D1237" s="244" t="s">
        <v>245</v>
      </c>
      <c r="E1237" s="245" t="s">
        <v>1340</v>
      </c>
      <c r="F1237" s="246" t="s">
        <v>1341</v>
      </c>
      <c r="G1237" s="247" t="s">
        <v>165</v>
      </c>
      <c r="H1237" s="248">
        <v>145.18799999999999</v>
      </c>
      <c r="I1237" s="249"/>
      <c r="J1237" s="250">
        <f>ROUND(I1237*H1237,2)</f>
        <v>0</v>
      </c>
      <c r="K1237" s="251"/>
      <c r="L1237" s="252"/>
      <c r="M1237" s="253" t="s">
        <v>1</v>
      </c>
      <c r="N1237" s="254" t="s">
        <v>41</v>
      </c>
      <c r="O1237" s="72"/>
      <c r="P1237" s="203">
        <f>O1237*H1237</f>
        <v>0</v>
      </c>
      <c r="Q1237" s="203">
        <v>0</v>
      </c>
      <c r="R1237" s="203">
        <f>Q1237*H1237</f>
        <v>0</v>
      </c>
      <c r="S1237" s="203">
        <v>0</v>
      </c>
      <c r="T1237" s="204">
        <f>S1237*H1237</f>
        <v>0</v>
      </c>
      <c r="U1237" s="35"/>
      <c r="V1237" s="35"/>
      <c r="W1237" s="35"/>
      <c r="X1237" s="35"/>
      <c r="Y1237" s="35"/>
      <c r="Z1237" s="35"/>
      <c r="AA1237" s="35"/>
      <c r="AB1237" s="35"/>
      <c r="AC1237" s="35"/>
      <c r="AD1237" s="35"/>
      <c r="AE1237" s="35"/>
      <c r="AR1237" s="205" t="s">
        <v>262</v>
      </c>
      <c r="AT1237" s="205" t="s">
        <v>245</v>
      </c>
      <c r="AU1237" s="205" t="s">
        <v>86</v>
      </c>
      <c r="AY1237" s="18" t="s">
        <v>160</v>
      </c>
      <c r="BE1237" s="206">
        <f>IF(N1237="základní",J1237,0)</f>
        <v>0</v>
      </c>
      <c r="BF1237" s="206">
        <f>IF(N1237="snížená",J1237,0)</f>
        <v>0</v>
      </c>
      <c r="BG1237" s="206">
        <f>IF(N1237="zákl. přenesená",J1237,0)</f>
        <v>0</v>
      </c>
      <c r="BH1237" s="206">
        <f>IF(N1237="sníž. přenesená",J1237,0)</f>
        <v>0</v>
      </c>
      <c r="BI1237" s="206">
        <f>IF(N1237="nulová",J1237,0)</f>
        <v>0</v>
      </c>
      <c r="BJ1237" s="18" t="s">
        <v>84</v>
      </c>
      <c r="BK1237" s="206">
        <f>ROUND(I1237*H1237,2)</f>
        <v>0</v>
      </c>
      <c r="BL1237" s="18" t="s">
        <v>214</v>
      </c>
      <c r="BM1237" s="205" t="s">
        <v>1342</v>
      </c>
    </row>
    <row r="1238" spans="1:65" s="2" customFormat="1" ht="29.25">
      <c r="A1238" s="35"/>
      <c r="B1238" s="36"/>
      <c r="C1238" s="37"/>
      <c r="D1238" s="207" t="s">
        <v>167</v>
      </c>
      <c r="E1238" s="37"/>
      <c r="F1238" s="208" t="s">
        <v>1341</v>
      </c>
      <c r="G1238" s="37"/>
      <c r="H1238" s="37"/>
      <c r="I1238" s="209"/>
      <c r="J1238" s="37"/>
      <c r="K1238" s="37"/>
      <c r="L1238" s="40"/>
      <c r="M1238" s="210"/>
      <c r="N1238" s="211"/>
      <c r="O1238" s="72"/>
      <c r="P1238" s="72"/>
      <c r="Q1238" s="72"/>
      <c r="R1238" s="72"/>
      <c r="S1238" s="72"/>
      <c r="T1238" s="73"/>
      <c r="U1238" s="35"/>
      <c r="V1238" s="35"/>
      <c r="W1238" s="35"/>
      <c r="X1238" s="35"/>
      <c r="Y1238" s="35"/>
      <c r="Z1238" s="35"/>
      <c r="AA1238" s="35"/>
      <c r="AB1238" s="35"/>
      <c r="AC1238" s="35"/>
      <c r="AD1238" s="35"/>
      <c r="AE1238" s="35"/>
      <c r="AT1238" s="18" t="s">
        <v>167</v>
      </c>
      <c r="AU1238" s="18" t="s">
        <v>86</v>
      </c>
    </row>
    <row r="1239" spans="1:65" s="13" customFormat="1" ht="11.25">
      <c r="B1239" s="212"/>
      <c r="C1239" s="213"/>
      <c r="D1239" s="207" t="s">
        <v>169</v>
      </c>
      <c r="E1239" s="214" t="s">
        <v>1</v>
      </c>
      <c r="F1239" s="215" t="s">
        <v>977</v>
      </c>
      <c r="G1239" s="213"/>
      <c r="H1239" s="214" t="s">
        <v>1</v>
      </c>
      <c r="I1239" s="216"/>
      <c r="J1239" s="213"/>
      <c r="K1239" s="213"/>
      <c r="L1239" s="217"/>
      <c r="M1239" s="218"/>
      <c r="N1239" s="219"/>
      <c r="O1239" s="219"/>
      <c r="P1239" s="219"/>
      <c r="Q1239" s="219"/>
      <c r="R1239" s="219"/>
      <c r="S1239" s="219"/>
      <c r="T1239" s="220"/>
      <c r="AT1239" s="221" t="s">
        <v>169</v>
      </c>
      <c r="AU1239" s="221" t="s">
        <v>86</v>
      </c>
      <c r="AV1239" s="13" t="s">
        <v>84</v>
      </c>
      <c r="AW1239" s="13" t="s">
        <v>33</v>
      </c>
      <c r="AX1239" s="13" t="s">
        <v>76</v>
      </c>
      <c r="AY1239" s="221" t="s">
        <v>160</v>
      </c>
    </row>
    <row r="1240" spans="1:65" s="14" customFormat="1" ht="11.25">
      <c r="B1240" s="222"/>
      <c r="C1240" s="223"/>
      <c r="D1240" s="207" t="s">
        <v>169</v>
      </c>
      <c r="E1240" s="224" t="s">
        <v>1</v>
      </c>
      <c r="F1240" s="225" t="s">
        <v>1343</v>
      </c>
      <c r="G1240" s="223"/>
      <c r="H1240" s="226">
        <v>9.3149999999999995</v>
      </c>
      <c r="I1240" s="227"/>
      <c r="J1240" s="223"/>
      <c r="K1240" s="223"/>
      <c r="L1240" s="228"/>
      <c r="M1240" s="229"/>
      <c r="N1240" s="230"/>
      <c r="O1240" s="230"/>
      <c r="P1240" s="230"/>
      <c r="Q1240" s="230"/>
      <c r="R1240" s="230"/>
      <c r="S1240" s="230"/>
      <c r="T1240" s="231"/>
      <c r="AT1240" s="232" t="s">
        <v>169</v>
      </c>
      <c r="AU1240" s="232" t="s">
        <v>86</v>
      </c>
      <c r="AV1240" s="14" t="s">
        <v>86</v>
      </c>
      <c r="AW1240" s="14" t="s">
        <v>33</v>
      </c>
      <c r="AX1240" s="14" t="s">
        <v>76</v>
      </c>
      <c r="AY1240" s="232" t="s">
        <v>160</v>
      </c>
    </row>
    <row r="1241" spans="1:65" s="13" customFormat="1" ht="11.25">
      <c r="B1241" s="212"/>
      <c r="C1241" s="213"/>
      <c r="D1241" s="207" t="s">
        <v>169</v>
      </c>
      <c r="E1241" s="214" t="s">
        <v>1</v>
      </c>
      <c r="F1241" s="215" t="s">
        <v>979</v>
      </c>
      <c r="G1241" s="213"/>
      <c r="H1241" s="214" t="s">
        <v>1</v>
      </c>
      <c r="I1241" s="216"/>
      <c r="J1241" s="213"/>
      <c r="K1241" s="213"/>
      <c r="L1241" s="217"/>
      <c r="M1241" s="218"/>
      <c r="N1241" s="219"/>
      <c r="O1241" s="219"/>
      <c r="P1241" s="219"/>
      <c r="Q1241" s="219"/>
      <c r="R1241" s="219"/>
      <c r="S1241" s="219"/>
      <c r="T1241" s="220"/>
      <c r="AT1241" s="221" t="s">
        <v>169</v>
      </c>
      <c r="AU1241" s="221" t="s">
        <v>86</v>
      </c>
      <c r="AV1241" s="13" t="s">
        <v>84</v>
      </c>
      <c r="AW1241" s="13" t="s">
        <v>33</v>
      </c>
      <c r="AX1241" s="13" t="s">
        <v>76</v>
      </c>
      <c r="AY1241" s="221" t="s">
        <v>160</v>
      </c>
    </row>
    <row r="1242" spans="1:65" s="14" customFormat="1" ht="11.25">
      <c r="B1242" s="222"/>
      <c r="C1242" s="223"/>
      <c r="D1242" s="207" t="s">
        <v>169</v>
      </c>
      <c r="E1242" s="224" t="s">
        <v>1</v>
      </c>
      <c r="F1242" s="225" t="s">
        <v>1344</v>
      </c>
      <c r="G1242" s="223"/>
      <c r="H1242" s="226">
        <v>135.87299999999999</v>
      </c>
      <c r="I1242" s="227"/>
      <c r="J1242" s="223"/>
      <c r="K1242" s="223"/>
      <c r="L1242" s="228"/>
      <c r="M1242" s="229"/>
      <c r="N1242" s="230"/>
      <c r="O1242" s="230"/>
      <c r="P1242" s="230"/>
      <c r="Q1242" s="230"/>
      <c r="R1242" s="230"/>
      <c r="S1242" s="230"/>
      <c r="T1242" s="231"/>
      <c r="AT1242" s="232" t="s">
        <v>169</v>
      </c>
      <c r="AU1242" s="232" t="s">
        <v>86</v>
      </c>
      <c r="AV1242" s="14" t="s">
        <v>86</v>
      </c>
      <c r="AW1242" s="14" t="s">
        <v>33</v>
      </c>
      <c r="AX1242" s="14" t="s">
        <v>76</v>
      </c>
      <c r="AY1242" s="232" t="s">
        <v>160</v>
      </c>
    </row>
    <row r="1243" spans="1:65" s="15" customFormat="1" ht="11.25">
      <c r="B1243" s="233"/>
      <c r="C1243" s="234"/>
      <c r="D1243" s="207" t="s">
        <v>169</v>
      </c>
      <c r="E1243" s="235" t="s">
        <v>1</v>
      </c>
      <c r="F1243" s="236" t="s">
        <v>172</v>
      </c>
      <c r="G1243" s="234"/>
      <c r="H1243" s="237">
        <v>145.18799999999999</v>
      </c>
      <c r="I1243" s="238"/>
      <c r="J1243" s="234"/>
      <c r="K1243" s="234"/>
      <c r="L1243" s="239"/>
      <c r="M1243" s="240"/>
      <c r="N1243" s="241"/>
      <c r="O1243" s="241"/>
      <c r="P1243" s="241"/>
      <c r="Q1243" s="241"/>
      <c r="R1243" s="241"/>
      <c r="S1243" s="241"/>
      <c r="T1243" s="242"/>
      <c r="AT1243" s="243" t="s">
        <v>169</v>
      </c>
      <c r="AU1243" s="243" t="s">
        <v>86</v>
      </c>
      <c r="AV1243" s="15" t="s">
        <v>166</v>
      </c>
      <c r="AW1243" s="15" t="s">
        <v>33</v>
      </c>
      <c r="AX1243" s="15" t="s">
        <v>84</v>
      </c>
      <c r="AY1243" s="243" t="s">
        <v>160</v>
      </c>
    </row>
    <row r="1244" spans="1:65" s="2" customFormat="1" ht="55.5" customHeight="1">
      <c r="A1244" s="35"/>
      <c r="B1244" s="36"/>
      <c r="C1244" s="244" t="s">
        <v>1345</v>
      </c>
      <c r="D1244" s="244" t="s">
        <v>245</v>
      </c>
      <c r="E1244" s="245" t="s">
        <v>1346</v>
      </c>
      <c r="F1244" s="246" t="s">
        <v>1347</v>
      </c>
      <c r="G1244" s="247" t="s">
        <v>165</v>
      </c>
      <c r="H1244" s="248">
        <v>145.18799999999999</v>
      </c>
      <c r="I1244" s="249"/>
      <c r="J1244" s="250">
        <f>ROUND(I1244*H1244,2)</f>
        <v>0</v>
      </c>
      <c r="K1244" s="251"/>
      <c r="L1244" s="252"/>
      <c r="M1244" s="253" t="s">
        <v>1</v>
      </c>
      <c r="N1244" s="254" t="s">
        <v>41</v>
      </c>
      <c r="O1244" s="72"/>
      <c r="P1244" s="203">
        <f>O1244*H1244</f>
        <v>0</v>
      </c>
      <c r="Q1244" s="203">
        <v>0</v>
      </c>
      <c r="R1244" s="203">
        <f>Q1244*H1244</f>
        <v>0</v>
      </c>
      <c r="S1244" s="203">
        <v>0</v>
      </c>
      <c r="T1244" s="204">
        <f>S1244*H1244</f>
        <v>0</v>
      </c>
      <c r="U1244" s="35"/>
      <c r="V1244" s="35"/>
      <c r="W1244" s="35"/>
      <c r="X1244" s="35"/>
      <c r="Y1244" s="35"/>
      <c r="Z1244" s="35"/>
      <c r="AA1244" s="35"/>
      <c r="AB1244" s="35"/>
      <c r="AC1244" s="35"/>
      <c r="AD1244" s="35"/>
      <c r="AE1244" s="35"/>
      <c r="AR1244" s="205" t="s">
        <v>262</v>
      </c>
      <c r="AT1244" s="205" t="s">
        <v>245</v>
      </c>
      <c r="AU1244" s="205" t="s">
        <v>86</v>
      </c>
      <c r="AY1244" s="18" t="s">
        <v>160</v>
      </c>
      <c r="BE1244" s="206">
        <f>IF(N1244="základní",J1244,0)</f>
        <v>0</v>
      </c>
      <c r="BF1244" s="206">
        <f>IF(N1244="snížená",J1244,0)</f>
        <v>0</v>
      </c>
      <c r="BG1244" s="206">
        <f>IF(N1244="zákl. přenesená",J1244,0)</f>
        <v>0</v>
      </c>
      <c r="BH1244" s="206">
        <f>IF(N1244="sníž. přenesená",J1244,0)</f>
        <v>0</v>
      </c>
      <c r="BI1244" s="206">
        <f>IF(N1244="nulová",J1244,0)</f>
        <v>0</v>
      </c>
      <c r="BJ1244" s="18" t="s">
        <v>84</v>
      </c>
      <c r="BK1244" s="206">
        <f>ROUND(I1244*H1244,2)</f>
        <v>0</v>
      </c>
      <c r="BL1244" s="18" t="s">
        <v>214</v>
      </c>
      <c r="BM1244" s="205" t="s">
        <v>1348</v>
      </c>
    </row>
    <row r="1245" spans="1:65" s="2" customFormat="1" ht="29.25">
      <c r="A1245" s="35"/>
      <c r="B1245" s="36"/>
      <c r="C1245" s="37"/>
      <c r="D1245" s="207" t="s">
        <v>167</v>
      </c>
      <c r="E1245" s="37"/>
      <c r="F1245" s="208" t="s">
        <v>1347</v>
      </c>
      <c r="G1245" s="37"/>
      <c r="H1245" s="37"/>
      <c r="I1245" s="209"/>
      <c r="J1245" s="37"/>
      <c r="K1245" s="37"/>
      <c r="L1245" s="40"/>
      <c r="M1245" s="210"/>
      <c r="N1245" s="211"/>
      <c r="O1245" s="72"/>
      <c r="P1245" s="72"/>
      <c r="Q1245" s="72"/>
      <c r="R1245" s="72"/>
      <c r="S1245" s="72"/>
      <c r="T1245" s="73"/>
      <c r="U1245" s="35"/>
      <c r="V1245" s="35"/>
      <c r="W1245" s="35"/>
      <c r="X1245" s="35"/>
      <c r="Y1245" s="35"/>
      <c r="Z1245" s="35"/>
      <c r="AA1245" s="35"/>
      <c r="AB1245" s="35"/>
      <c r="AC1245" s="35"/>
      <c r="AD1245" s="35"/>
      <c r="AE1245" s="35"/>
      <c r="AT1245" s="18" t="s">
        <v>167</v>
      </c>
      <c r="AU1245" s="18" t="s">
        <v>86</v>
      </c>
    </row>
    <row r="1246" spans="1:65" s="13" customFormat="1" ht="11.25">
      <c r="B1246" s="212"/>
      <c r="C1246" s="213"/>
      <c r="D1246" s="207" t="s">
        <v>169</v>
      </c>
      <c r="E1246" s="214" t="s">
        <v>1</v>
      </c>
      <c r="F1246" s="215" t="s">
        <v>977</v>
      </c>
      <c r="G1246" s="213"/>
      <c r="H1246" s="214" t="s">
        <v>1</v>
      </c>
      <c r="I1246" s="216"/>
      <c r="J1246" s="213"/>
      <c r="K1246" s="213"/>
      <c r="L1246" s="217"/>
      <c r="M1246" s="218"/>
      <c r="N1246" s="219"/>
      <c r="O1246" s="219"/>
      <c r="P1246" s="219"/>
      <c r="Q1246" s="219"/>
      <c r="R1246" s="219"/>
      <c r="S1246" s="219"/>
      <c r="T1246" s="220"/>
      <c r="AT1246" s="221" t="s">
        <v>169</v>
      </c>
      <c r="AU1246" s="221" t="s">
        <v>86</v>
      </c>
      <c r="AV1246" s="13" t="s">
        <v>84</v>
      </c>
      <c r="AW1246" s="13" t="s">
        <v>33</v>
      </c>
      <c r="AX1246" s="13" t="s">
        <v>76</v>
      </c>
      <c r="AY1246" s="221" t="s">
        <v>160</v>
      </c>
    </row>
    <row r="1247" spans="1:65" s="14" customFormat="1" ht="11.25">
      <c r="B1247" s="222"/>
      <c r="C1247" s="223"/>
      <c r="D1247" s="207" t="s">
        <v>169</v>
      </c>
      <c r="E1247" s="224" t="s">
        <v>1</v>
      </c>
      <c r="F1247" s="225" t="s">
        <v>1343</v>
      </c>
      <c r="G1247" s="223"/>
      <c r="H1247" s="226">
        <v>9.3149999999999995</v>
      </c>
      <c r="I1247" s="227"/>
      <c r="J1247" s="223"/>
      <c r="K1247" s="223"/>
      <c r="L1247" s="228"/>
      <c r="M1247" s="229"/>
      <c r="N1247" s="230"/>
      <c r="O1247" s="230"/>
      <c r="P1247" s="230"/>
      <c r="Q1247" s="230"/>
      <c r="R1247" s="230"/>
      <c r="S1247" s="230"/>
      <c r="T1247" s="231"/>
      <c r="AT1247" s="232" t="s">
        <v>169</v>
      </c>
      <c r="AU1247" s="232" t="s">
        <v>86</v>
      </c>
      <c r="AV1247" s="14" t="s">
        <v>86</v>
      </c>
      <c r="AW1247" s="14" t="s">
        <v>33</v>
      </c>
      <c r="AX1247" s="14" t="s">
        <v>76</v>
      </c>
      <c r="AY1247" s="232" t="s">
        <v>160</v>
      </c>
    </row>
    <row r="1248" spans="1:65" s="13" customFormat="1" ht="11.25">
      <c r="B1248" s="212"/>
      <c r="C1248" s="213"/>
      <c r="D1248" s="207" t="s">
        <v>169</v>
      </c>
      <c r="E1248" s="214" t="s">
        <v>1</v>
      </c>
      <c r="F1248" s="215" t="s">
        <v>979</v>
      </c>
      <c r="G1248" s="213"/>
      <c r="H1248" s="214" t="s">
        <v>1</v>
      </c>
      <c r="I1248" s="216"/>
      <c r="J1248" s="213"/>
      <c r="K1248" s="213"/>
      <c r="L1248" s="217"/>
      <c r="M1248" s="218"/>
      <c r="N1248" s="219"/>
      <c r="O1248" s="219"/>
      <c r="P1248" s="219"/>
      <c r="Q1248" s="219"/>
      <c r="R1248" s="219"/>
      <c r="S1248" s="219"/>
      <c r="T1248" s="220"/>
      <c r="AT1248" s="221" t="s">
        <v>169</v>
      </c>
      <c r="AU1248" s="221" t="s">
        <v>86</v>
      </c>
      <c r="AV1248" s="13" t="s">
        <v>84</v>
      </c>
      <c r="AW1248" s="13" t="s">
        <v>33</v>
      </c>
      <c r="AX1248" s="13" t="s">
        <v>76</v>
      </c>
      <c r="AY1248" s="221" t="s">
        <v>160</v>
      </c>
    </row>
    <row r="1249" spans="1:65" s="14" customFormat="1" ht="11.25">
      <c r="B1249" s="222"/>
      <c r="C1249" s="223"/>
      <c r="D1249" s="207" t="s">
        <v>169</v>
      </c>
      <c r="E1249" s="224" t="s">
        <v>1</v>
      </c>
      <c r="F1249" s="225" t="s">
        <v>1344</v>
      </c>
      <c r="G1249" s="223"/>
      <c r="H1249" s="226">
        <v>135.87299999999999</v>
      </c>
      <c r="I1249" s="227"/>
      <c r="J1249" s="223"/>
      <c r="K1249" s="223"/>
      <c r="L1249" s="228"/>
      <c r="M1249" s="229"/>
      <c r="N1249" s="230"/>
      <c r="O1249" s="230"/>
      <c r="P1249" s="230"/>
      <c r="Q1249" s="230"/>
      <c r="R1249" s="230"/>
      <c r="S1249" s="230"/>
      <c r="T1249" s="231"/>
      <c r="AT1249" s="232" t="s">
        <v>169</v>
      </c>
      <c r="AU1249" s="232" t="s">
        <v>86</v>
      </c>
      <c r="AV1249" s="14" t="s">
        <v>86</v>
      </c>
      <c r="AW1249" s="14" t="s">
        <v>33</v>
      </c>
      <c r="AX1249" s="14" t="s">
        <v>76</v>
      </c>
      <c r="AY1249" s="232" t="s">
        <v>160</v>
      </c>
    </row>
    <row r="1250" spans="1:65" s="15" customFormat="1" ht="11.25">
      <c r="B1250" s="233"/>
      <c r="C1250" s="234"/>
      <c r="D1250" s="207" t="s">
        <v>169</v>
      </c>
      <c r="E1250" s="235" t="s">
        <v>1</v>
      </c>
      <c r="F1250" s="236" t="s">
        <v>172</v>
      </c>
      <c r="G1250" s="234"/>
      <c r="H1250" s="237">
        <v>145.18799999999999</v>
      </c>
      <c r="I1250" s="238"/>
      <c r="J1250" s="234"/>
      <c r="K1250" s="234"/>
      <c r="L1250" s="239"/>
      <c r="M1250" s="240"/>
      <c r="N1250" s="241"/>
      <c r="O1250" s="241"/>
      <c r="P1250" s="241"/>
      <c r="Q1250" s="241"/>
      <c r="R1250" s="241"/>
      <c r="S1250" s="241"/>
      <c r="T1250" s="242"/>
      <c r="AT1250" s="243" t="s">
        <v>169</v>
      </c>
      <c r="AU1250" s="243" t="s">
        <v>86</v>
      </c>
      <c r="AV1250" s="15" t="s">
        <v>166</v>
      </c>
      <c r="AW1250" s="15" t="s">
        <v>33</v>
      </c>
      <c r="AX1250" s="15" t="s">
        <v>84</v>
      </c>
      <c r="AY1250" s="243" t="s">
        <v>160</v>
      </c>
    </row>
    <row r="1251" spans="1:65" s="2" customFormat="1" ht="16.5" customHeight="1">
      <c r="A1251" s="35"/>
      <c r="B1251" s="36"/>
      <c r="C1251" s="193" t="s">
        <v>785</v>
      </c>
      <c r="D1251" s="193" t="s">
        <v>162</v>
      </c>
      <c r="E1251" s="194" t="s">
        <v>1349</v>
      </c>
      <c r="F1251" s="195" t="s">
        <v>1350</v>
      </c>
      <c r="G1251" s="196" t="s">
        <v>165</v>
      </c>
      <c r="H1251" s="197">
        <v>185.75</v>
      </c>
      <c r="I1251" s="198"/>
      <c r="J1251" s="199">
        <f>ROUND(I1251*H1251,2)</f>
        <v>0</v>
      </c>
      <c r="K1251" s="200"/>
      <c r="L1251" s="40"/>
      <c r="M1251" s="201" t="s">
        <v>1</v>
      </c>
      <c r="N1251" s="202" t="s">
        <v>41</v>
      </c>
      <c r="O1251" s="72"/>
      <c r="P1251" s="203">
        <f>O1251*H1251</f>
        <v>0</v>
      </c>
      <c r="Q1251" s="203">
        <v>0</v>
      </c>
      <c r="R1251" s="203">
        <f>Q1251*H1251</f>
        <v>0</v>
      </c>
      <c r="S1251" s="203">
        <v>0</v>
      </c>
      <c r="T1251" s="204">
        <f>S1251*H1251</f>
        <v>0</v>
      </c>
      <c r="U1251" s="35"/>
      <c r="V1251" s="35"/>
      <c r="W1251" s="35"/>
      <c r="X1251" s="35"/>
      <c r="Y1251" s="35"/>
      <c r="Z1251" s="35"/>
      <c r="AA1251" s="35"/>
      <c r="AB1251" s="35"/>
      <c r="AC1251" s="35"/>
      <c r="AD1251" s="35"/>
      <c r="AE1251" s="35"/>
      <c r="AR1251" s="205" t="s">
        <v>214</v>
      </c>
      <c r="AT1251" s="205" t="s">
        <v>162</v>
      </c>
      <c r="AU1251" s="205" t="s">
        <v>86</v>
      </c>
      <c r="AY1251" s="18" t="s">
        <v>160</v>
      </c>
      <c r="BE1251" s="206">
        <f>IF(N1251="základní",J1251,0)</f>
        <v>0</v>
      </c>
      <c r="BF1251" s="206">
        <f>IF(N1251="snížená",J1251,0)</f>
        <v>0</v>
      </c>
      <c r="BG1251" s="206">
        <f>IF(N1251="zákl. přenesená",J1251,0)</f>
        <v>0</v>
      </c>
      <c r="BH1251" s="206">
        <f>IF(N1251="sníž. přenesená",J1251,0)</f>
        <v>0</v>
      </c>
      <c r="BI1251" s="206">
        <f>IF(N1251="nulová",J1251,0)</f>
        <v>0</v>
      </c>
      <c r="BJ1251" s="18" t="s">
        <v>84</v>
      </c>
      <c r="BK1251" s="206">
        <f>ROUND(I1251*H1251,2)</f>
        <v>0</v>
      </c>
      <c r="BL1251" s="18" t="s">
        <v>214</v>
      </c>
      <c r="BM1251" s="205" t="s">
        <v>1351</v>
      </c>
    </row>
    <row r="1252" spans="1:65" s="2" customFormat="1" ht="11.25">
      <c r="A1252" s="35"/>
      <c r="B1252" s="36"/>
      <c r="C1252" s="37"/>
      <c r="D1252" s="207" t="s">
        <v>167</v>
      </c>
      <c r="E1252" s="37"/>
      <c r="F1252" s="208" t="s">
        <v>1352</v>
      </c>
      <c r="G1252" s="37"/>
      <c r="H1252" s="37"/>
      <c r="I1252" s="209"/>
      <c r="J1252" s="37"/>
      <c r="K1252" s="37"/>
      <c r="L1252" s="40"/>
      <c r="M1252" s="210"/>
      <c r="N1252" s="211"/>
      <c r="O1252" s="72"/>
      <c r="P1252" s="72"/>
      <c r="Q1252" s="72"/>
      <c r="R1252" s="72"/>
      <c r="S1252" s="72"/>
      <c r="T1252" s="73"/>
      <c r="U1252" s="35"/>
      <c r="V1252" s="35"/>
      <c r="W1252" s="35"/>
      <c r="X1252" s="35"/>
      <c r="Y1252" s="35"/>
      <c r="Z1252" s="35"/>
      <c r="AA1252" s="35"/>
      <c r="AB1252" s="35"/>
      <c r="AC1252" s="35"/>
      <c r="AD1252" s="35"/>
      <c r="AE1252" s="35"/>
      <c r="AT1252" s="18" t="s">
        <v>167</v>
      </c>
      <c r="AU1252" s="18" t="s">
        <v>86</v>
      </c>
    </row>
    <row r="1253" spans="1:65" s="13" customFormat="1" ht="11.25">
      <c r="B1253" s="212"/>
      <c r="C1253" s="213"/>
      <c r="D1253" s="207" t="s">
        <v>169</v>
      </c>
      <c r="E1253" s="214" t="s">
        <v>1</v>
      </c>
      <c r="F1253" s="215" t="s">
        <v>977</v>
      </c>
      <c r="G1253" s="213"/>
      <c r="H1253" s="214" t="s">
        <v>1</v>
      </c>
      <c r="I1253" s="216"/>
      <c r="J1253" s="213"/>
      <c r="K1253" s="213"/>
      <c r="L1253" s="217"/>
      <c r="M1253" s="218"/>
      <c r="N1253" s="219"/>
      <c r="O1253" s="219"/>
      <c r="P1253" s="219"/>
      <c r="Q1253" s="219"/>
      <c r="R1253" s="219"/>
      <c r="S1253" s="219"/>
      <c r="T1253" s="220"/>
      <c r="AT1253" s="221" t="s">
        <v>169</v>
      </c>
      <c r="AU1253" s="221" t="s">
        <v>86</v>
      </c>
      <c r="AV1253" s="13" t="s">
        <v>84</v>
      </c>
      <c r="AW1253" s="13" t="s">
        <v>33</v>
      </c>
      <c r="AX1253" s="13" t="s">
        <v>76</v>
      </c>
      <c r="AY1253" s="221" t="s">
        <v>160</v>
      </c>
    </row>
    <row r="1254" spans="1:65" s="14" customFormat="1" ht="11.25">
      <c r="B1254" s="222"/>
      <c r="C1254" s="223"/>
      <c r="D1254" s="207" t="s">
        <v>169</v>
      </c>
      <c r="E1254" s="224" t="s">
        <v>1</v>
      </c>
      <c r="F1254" s="225" t="s">
        <v>1012</v>
      </c>
      <c r="G1254" s="223"/>
      <c r="H1254" s="226">
        <v>8.1</v>
      </c>
      <c r="I1254" s="227"/>
      <c r="J1254" s="223"/>
      <c r="K1254" s="223"/>
      <c r="L1254" s="228"/>
      <c r="M1254" s="229"/>
      <c r="N1254" s="230"/>
      <c r="O1254" s="230"/>
      <c r="P1254" s="230"/>
      <c r="Q1254" s="230"/>
      <c r="R1254" s="230"/>
      <c r="S1254" s="230"/>
      <c r="T1254" s="231"/>
      <c r="AT1254" s="232" t="s">
        <v>169</v>
      </c>
      <c r="AU1254" s="232" t="s">
        <v>86</v>
      </c>
      <c r="AV1254" s="14" t="s">
        <v>86</v>
      </c>
      <c r="AW1254" s="14" t="s">
        <v>33</v>
      </c>
      <c r="AX1254" s="14" t="s">
        <v>76</v>
      </c>
      <c r="AY1254" s="232" t="s">
        <v>160</v>
      </c>
    </row>
    <row r="1255" spans="1:65" s="13" customFormat="1" ht="11.25">
      <c r="B1255" s="212"/>
      <c r="C1255" s="213"/>
      <c r="D1255" s="207" t="s">
        <v>169</v>
      </c>
      <c r="E1255" s="214" t="s">
        <v>1</v>
      </c>
      <c r="F1255" s="215" t="s">
        <v>979</v>
      </c>
      <c r="G1255" s="213"/>
      <c r="H1255" s="214" t="s">
        <v>1</v>
      </c>
      <c r="I1255" s="216"/>
      <c r="J1255" s="213"/>
      <c r="K1255" s="213"/>
      <c r="L1255" s="217"/>
      <c r="M1255" s="218"/>
      <c r="N1255" s="219"/>
      <c r="O1255" s="219"/>
      <c r="P1255" s="219"/>
      <c r="Q1255" s="219"/>
      <c r="R1255" s="219"/>
      <c r="S1255" s="219"/>
      <c r="T1255" s="220"/>
      <c r="AT1255" s="221" t="s">
        <v>169</v>
      </c>
      <c r="AU1255" s="221" t="s">
        <v>86</v>
      </c>
      <c r="AV1255" s="13" t="s">
        <v>84</v>
      </c>
      <c r="AW1255" s="13" t="s">
        <v>33</v>
      </c>
      <c r="AX1255" s="13" t="s">
        <v>76</v>
      </c>
      <c r="AY1255" s="221" t="s">
        <v>160</v>
      </c>
    </row>
    <row r="1256" spans="1:65" s="14" customFormat="1" ht="11.25">
      <c r="B1256" s="222"/>
      <c r="C1256" s="223"/>
      <c r="D1256" s="207" t="s">
        <v>169</v>
      </c>
      <c r="E1256" s="224" t="s">
        <v>1</v>
      </c>
      <c r="F1256" s="225" t="s">
        <v>1013</v>
      </c>
      <c r="G1256" s="223"/>
      <c r="H1256" s="226">
        <v>118.15</v>
      </c>
      <c r="I1256" s="227"/>
      <c r="J1256" s="223"/>
      <c r="K1256" s="223"/>
      <c r="L1256" s="228"/>
      <c r="M1256" s="229"/>
      <c r="N1256" s="230"/>
      <c r="O1256" s="230"/>
      <c r="P1256" s="230"/>
      <c r="Q1256" s="230"/>
      <c r="R1256" s="230"/>
      <c r="S1256" s="230"/>
      <c r="T1256" s="231"/>
      <c r="AT1256" s="232" t="s">
        <v>169</v>
      </c>
      <c r="AU1256" s="232" t="s">
        <v>86</v>
      </c>
      <c r="AV1256" s="14" t="s">
        <v>86</v>
      </c>
      <c r="AW1256" s="14" t="s">
        <v>33</v>
      </c>
      <c r="AX1256" s="14" t="s">
        <v>76</v>
      </c>
      <c r="AY1256" s="232" t="s">
        <v>160</v>
      </c>
    </row>
    <row r="1257" spans="1:65" s="13" customFormat="1" ht="11.25">
      <c r="B1257" s="212"/>
      <c r="C1257" s="213"/>
      <c r="D1257" s="207" t="s">
        <v>169</v>
      </c>
      <c r="E1257" s="214" t="s">
        <v>1</v>
      </c>
      <c r="F1257" s="215" t="s">
        <v>1353</v>
      </c>
      <c r="G1257" s="213"/>
      <c r="H1257" s="214" t="s">
        <v>1</v>
      </c>
      <c r="I1257" s="216"/>
      <c r="J1257" s="213"/>
      <c r="K1257" s="213"/>
      <c r="L1257" s="217"/>
      <c r="M1257" s="218"/>
      <c r="N1257" s="219"/>
      <c r="O1257" s="219"/>
      <c r="P1257" s="219"/>
      <c r="Q1257" s="219"/>
      <c r="R1257" s="219"/>
      <c r="S1257" s="219"/>
      <c r="T1257" s="220"/>
      <c r="AT1257" s="221" t="s">
        <v>169</v>
      </c>
      <c r="AU1257" s="221" t="s">
        <v>86</v>
      </c>
      <c r="AV1257" s="13" t="s">
        <v>84</v>
      </c>
      <c r="AW1257" s="13" t="s">
        <v>33</v>
      </c>
      <c r="AX1257" s="13" t="s">
        <v>76</v>
      </c>
      <c r="AY1257" s="221" t="s">
        <v>160</v>
      </c>
    </row>
    <row r="1258" spans="1:65" s="14" customFormat="1" ht="11.25">
      <c r="B1258" s="222"/>
      <c r="C1258" s="223"/>
      <c r="D1258" s="207" t="s">
        <v>169</v>
      </c>
      <c r="E1258" s="224" t="s">
        <v>1</v>
      </c>
      <c r="F1258" s="225" t="s">
        <v>1354</v>
      </c>
      <c r="G1258" s="223"/>
      <c r="H1258" s="226">
        <v>53.7</v>
      </c>
      <c r="I1258" s="227"/>
      <c r="J1258" s="223"/>
      <c r="K1258" s="223"/>
      <c r="L1258" s="228"/>
      <c r="M1258" s="229"/>
      <c r="N1258" s="230"/>
      <c r="O1258" s="230"/>
      <c r="P1258" s="230"/>
      <c r="Q1258" s="230"/>
      <c r="R1258" s="230"/>
      <c r="S1258" s="230"/>
      <c r="T1258" s="231"/>
      <c r="AT1258" s="232" t="s">
        <v>169</v>
      </c>
      <c r="AU1258" s="232" t="s">
        <v>86</v>
      </c>
      <c r="AV1258" s="14" t="s">
        <v>86</v>
      </c>
      <c r="AW1258" s="14" t="s">
        <v>33</v>
      </c>
      <c r="AX1258" s="14" t="s">
        <v>76</v>
      </c>
      <c r="AY1258" s="232" t="s">
        <v>160</v>
      </c>
    </row>
    <row r="1259" spans="1:65" s="13" customFormat="1" ht="11.25">
      <c r="B1259" s="212"/>
      <c r="C1259" s="213"/>
      <c r="D1259" s="207" t="s">
        <v>169</v>
      </c>
      <c r="E1259" s="214" t="s">
        <v>1</v>
      </c>
      <c r="F1259" s="215" t="s">
        <v>1355</v>
      </c>
      <c r="G1259" s="213"/>
      <c r="H1259" s="214" t="s">
        <v>1</v>
      </c>
      <c r="I1259" s="216"/>
      <c r="J1259" s="213"/>
      <c r="K1259" s="213"/>
      <c r="L1259" s="217"/>
      <c r="M1259" s="218"/>
      <c r="N1259" s="219"/>
      <c r="O1259" s="219"/>
      <c r="P1259" s="219"/>
      <c r="Q1259" s="219"/>
      <c r="R1259" s="219"/>
      <c r="S1259" s="219"/>
      <c r="T1259" s="220"/>
      <c r="AT1259" s="221" t="s">
        <v>169</v>
      </c>
      <c r="AU1259" s="221" t="s">
        <v>86</v>
      </c>
      <c r="AV1259" s="13" t="s">
        <v>84</v>
      </c>
      <c r="AW1259" s="13" t="s">
        <v>33</v>
      </c>
      <c r="AX1259" s="13" t="s">
        <v>76</v>
      </c>
      <c r="AY1259" s="221" t="s">
        <v>160</v>
      </c>
    </row>
    <row r="1260" spans="1:65" s="14" customFormat="1" ht="11.25">
      <c r="B1260" s="222"/>
      <c r="C1260" s="223"/>
      <c r="D1260" s="207" t="s">
        <v>169</v>
      </c>
      <c r="E1260" s="224" t="s">
        <v>1</v>
      </c>
      <c r="F1260" s="225" t="s">
        <v>1356</v>
      </c>
      <c r="G1260" s="223"/>
      <c r="H1260" s="226">
        <v>5.8</v>
      </c>
      <c r="I1260" s="227"/>
      <c r="J1260" s="223"/>
      <c r="K1260" s="223"/>
      <c r="L1260" s="228"/>
      <c r="M1260" s="229"/>
      <c r="N1260" s="230"/>
      <c r="O1260" s="230"/>
      <c r="P1260" s="230"/>
      <c r="Q1260" s="230"/>
      <c r="R1260" s="230"/>
      <c r="S1260" s="230"/>
      <c r="T1260" s="231"/>
      <c r="AT1260" s="232" t="s">
        <v>169</v>
      </c>
      <c r="AU1260" s="232" t="s">
        <v>86</v>
      </c>
      <c r="AV1260" s="14" t="s">
        <v>86</v>
      </c>
      <c r="AW1260" s="14" t="s">
        <v>33</v>
      </c>
      <c r="AX1260" s="14" t="s">
        <v>76</v>
      </c>
      <c r="AY1260" s="232" t="s">
        <v>160</v>
      </c>
    </row>
    <row r="1261" spans="1:65" s="15" customFormat="1" ht="11.25">
      <c r="B1261" s="233"/>
      <c r="C1261" s="234"/>
      <c r="D1261" s="207" t="s">
        <v>169</v>
      </c>
      <c r="E1261" s="235" t="s">
        <v>1</v>
      </c>
      <c r="F1261" s="236" t="s">
        <v>172</v>
      </c>
      <c r="G1261" s="234"/>
      <c r="H1261" s="237">
        <v>185.75</v>
      </c>
      <c r="I1261" s="238"/>
      <c r="J1261" s="234"/>
      <c r="K1261" s="234"/>
      <c r="L1261" s="239"/>
      <c r="M1261" s="240"/>
      <c r="N1261" s="241"/>
      <c r="O1261" s="241"/>
      <c r="P1261" s="241"/>
      <c r="Q1261" s="241"/>
      <c r="R1261" s="241"/>
      <c r="S1261" s="241"/>
      <c r="T1261" s="242"/>
      <c r="AT1261" s="243" t="s">
        <v>169</v>
      </c>
      <c r="AU1261" s="243" t="s">
        <v>86</v>
      </c>
      <c r="AV1261" s="15" t="s">
        <v>166</v>
      </c>
      <c r="AW1261" s="15" t="s">
        <v>33</v>
      </c>
      <c r="AX1261" s="15" t="s">
        <v>84</v>
      </c>
      <c r="AY1261" s="243" t="s">
        <v>160</v>
      </c>
    </row>
    <row r="1262" spans="1:65" s="2" customFormat="1" ht="21.75" customHeight="1">
      <c r="A1262" s="35"/>
      <c r="B1262" s="36"/>
      <c r="C1262" s="244" t="s">
        <v>1357</v>
      </c>
      <c r="D1262" s="244" t="s">
        <v>245</v>
      </c>
      <c r="E1262" s="245" t="s">
        <v>1358</v>
      </c>
      <c r="F1262" s="246" t="s">
        <v>1359</v>
      </c>
      <c r="G1262" s="247" t="s">
        <v>248</v>
      </c>
      <c r="H1262" s="248">
        <v>21.919</v>
      </c>
      <c r="I1262" s="249"/>
      <c r="J1262" s="250">
        <f>ROUND(I1262*H1262,2)</f>
        <v>0</v>
      </c>
      <c r="K1262" s="251"/>
      <c r="L1262" s="252"/>
      <c r="M1262" s="253" t="s">
        <v>1</v>
      </c>
      <c r="N1262" s="254" t="s">
        <v>41</v>
      </c>
      <c r="O1262" s="72"/>
      <c r="P1262" s="203">
        <f>O1262*H1262</f>
        <v>0</v>
      </c>
      <c r="Q1262" s="203">
        <v>0</v>
      </c>
      <c r="R1262" s="203">
        <f>Q1262*H1262</f>
        <v>0</v>
      </c>
      <c r="S1262" s="203">
        <v>0</v>
      </c>
      <c r="T1262" s="204">
        <f>S1262*H1262</f>
        <v>0</v>
      </c>
      <c r="U1262" s="35"/>
      <c r="V1262" s="35"/>
      <c r="W1262" s="35"/>
      <c r="X1262" s="35"/>
      <c r="Y1262" s="35"/>
      <c r="Z1262" s="35"/>
      <c r="AA1262" s="35"/>
      <c r="AB1262" s="35"/>
      <c r="AC1262" s="35"/>
      <c r="AD1262" s="35"/>
      <c r="AE1262" s="35"/>
      <c r="AR1262" s="205" t="s">
        <v>262</v>
      </c>
      <c r="AT1262" s="205" t="s">
        <v>245</v>
      </c>
      <c r="AU1262" s="205" t="s">
        <v>86</v>
      </c>
      <c r="AY1262" s="18" t="s">
        <v>160</v>
      </c>
      <c r="BE1262" s="206">
        <f>IF(N1262="základní",J1262,0)</f>
        <v>0</v>
      </c>
      <c r="BF1262" s="206">
        <f>IF(N1262="snížená",J1262,0)</f>
        <v>0</v>
      </c>
      <c r="BG1262" s="206">
        <f>IF(N1262="zákl. přenesená",J1262,0)</f>
        <v>0</v>
      </c>
      <c r="BH1262" s="206">
        <f>IF(N1262="sníž. přenesená",J1262,0)</f>
        <v>0</v>
      </c>
      <c r="BI1262" s="206">
        <f>IF(N1262="nulová",J1262,0)</f>
        <v>0</v>
      </c>
      <c r="BJ1262" s="18" t="s">
        <v>84</v>
      </c>
      <c r="BK1262" s="206">
        <f>ROUND(I1262*H1262,2)</f>
        <v>0</v>
      </c>
      <c r="BL1262" s="18" t="s">
        <v>214</v>
      </c>
      <c r="BM1262" s="205" t="s">
        <v>1360</v>
      </c>
    </row>
    <row r="1263" spans="1:65" s="2" customFormat="1" ht="11.25">
      <c r="A1263" s="35"/>
      <c r="B1263" s="36"/>
      <c r="C1263" s="37"/>
      <c r="D1263" s="207" t="s">
        <v>167</v>
      </c>
      <c r="E1263" s="37"/>
      <c r="F1263" s="208" t="s">
        <v>1359</v>
      </c>
      <c r="G1263" s="37"/>
      <c r="H1263" s="37"/>
      <c r="I1263" s="209"/>
      <c r="J1263" s="37"/>
      <c r="K1263" s="37"/>
      <c r="L1263" s="40"/>
      <c r="M1263" s="210"/>
      <c r="N1263" s="211"/>
      <c r="O1263" s="72"/>
      <c r="P1263" s="72"/>
      <c r="Q1263" s="72"/>
      <c r="R1263" s="72"/>
      <c r="S1263" s="72"/>
      <c r="T1263" s="73"/>
      <c r="U1263" s="35"/>
      <c r="V1263" s="35"/>
      <c r="W1263" s="35"/>
      <c r="X1263" s="35"/>
      <c r="Y1263" s="35"/>
      <c r="Z1263" s="35"/>
      <c r="AA1263" s="35"/>
      <c r="AB1263" s="35"/>
      <c r="AC1263" s="35"/>
      <c r="AD1263" s="35"/>
      <c r="AE1263" s="35"/>
      <c r="AT1263" s="18" t="s">
        <v>167</v>
      </c>
      <c r="AU1263" s="18" t="s">
        <v>86</v>
      </c>
    </row>
    <row r="1264" spans="1:65" s="14" customFormat="1" ht="11.25">
      <c r="B1264" s="222"/>
      <c r="C1264" s="223"/>
      <c r="D1264" s="207" t="s">
        <v>169</v>
      </c>
      <c r="E1264" s="224" t="s">
        <v>1</v>
      </c>
      <c r="F1264" s="225" t="s">
        <v>1361</v>
      </c>
      <c r="G1264" s="223"/>
      <c r="H1264" s="226">
        <v>21.919</v>
      </c>
      <c r="I1264" s="227"/>
      <c r="J1264" s="223"/>
      <c r="K1264" s="223"/>
      <c r="L1264" s="228"/>
      <c r="M1264" s="229"/>
      <c r="N1264" s="230"/>
      <c r="O1264" s="230"/>
      <c r="P1264" s="230"/>
      <c r="Q1264" s="230"/>
      <c r="R1264" s="230"/>
      <c r="S1264" s="230"/>
      <c r="T1264" s="231"/>
      <c r="AT1264" s="232" t="s">
        <v>169</v>
      </c>
      <c r="AU1264" s="232" t="s">
        <v>86</v>
      </c>
      <c r="AV1264" s="14" t="s">
        <v>86</v>
      </c>
      <c r="AW1264" s="14" t="s">
        <v>33</v>
      </c>
      <c r="AX1264" s="14" t="s">
        <v>76</v>
      </c>
      <c r="AY1264" s="232" t="s">
        <v>160</v>
      </c>
    </row>
    <row r="1265" spans="1:65" s="15" customFormat="1" ht="11.25">
      <c r="B1265" s="233"/>
      <c r="C1265" s="234"/>
      <c r="D1265" s="207" t="s">
        <v>169</v>
      </c>
      <c r="E1265" s="235" t="s">
        <v>1</v>
      </c>
      <c r="F1265" s="236" t="s">
        <v>172</v>
      </c>
      <c r="G1265" s="234"/>
      <c r="H1265" s="237">
        <v>21.919</v>
      </c>
      <c r="I1265" s="238"/>
      <c r="J1265" s="234"/>
      <c r="K1265" s="234"/>
      <c r="L1265" s="239"/>
      <c r="M1265" s="240"/>
      <c r="N1265" s="241"/>
      <c r="O1265" s="241"/>
      <c r="P1265" s="241"/>
      <c r="Q1265" s="241"/>
      <c r="R1265" s="241"/>
      <c r="S1265" s="241"/>
      <c r="T1265" s="242"/>
      <c r="AT1265" s="243" t="s">
        <v>169</v>
      </c>
      <c r="AU1265" s="243" t="s">
        <v>86</v>
      </c>
      <c r="AV1265" s="15" t="s">
        <v>166</v>
      </c>
      <c r="AW1265" s="15" t="s">
        <v>33</v>
      </c>
      <c r="AX1265" s="15" t="s">
        <v>84</v>
      </c>
      <c r="AY1265" s="243" t="s">
        <v>160</v>
      </c>
    </row>
    <row r="1266" spans="1:65" s="2" customFormat="1" ht="33" customHeight="1">
      <c r="A1266" s="35"/>
      <c r="B1266" s="36"/>
      <c r="C1266" s="193" t="s">
        <v>801</v>
      </c>
      <c r="D1266" s="193" t="s">
        <v>162</v>
      </c>
      <c r="E1266" s="194" t="s">
        <v>1362</v>
      </c>
      <c r="F1266" s="195" t="s">
        <v>1363</v>
      </c>
      <c r="G1266" s="196" t="s">
        <v>165</v>
      </c>
      <c r="H1266" s="197">
        <v>8.1</v>
      </c>
      <c r="I1266" s="198"/>
      <c r="J1266" s="199">
        <f>ROUND(I1266*H1266,2)</f>
        <v>0</v>
      </c>
      <c r="K1266" s="200"/>
      <c r="L1266" s="40"/>
      <c r="M1266" s="201" t="s">
        <v>1</v>
      </c>
      <c r="N1266" s="202" t="s">
        <v>41</v>
      </c>
      <c r="O1266" s="72"/>
      <c r="P1266" s="203">
        <f>O1266*H1266</f>
        <v>0</v>
      </c>
      <c r="Q1266" s="203">
        <v>0</v>
      </c>
      <c r="R1266" s="203">
        <f>Q1266*H1266</f>
        <v>0</v>
      </c>
      <c r="S1266" s="203">
        <v>0</v>
      </c>
      <c r="T1266" s="204">
        <f>S1266*H1266</f>
        <v>0</v>
      </c>
      <c r="U1266" s="35"/>
      <c r="V1266" s="35"/>
      <c r="W1266" s="35"/>
      <c r="X1266" s="35"/>
      <c r="Y1266" s="35"/>
      <c r="Z1266" s="35"/>
      <c r="AA1266" s="35"/>
      <c r="AB1266" s="35"/>
      <c r="AC1266" s="35"/>
      <c r="AD1266" s="35"/>
      <c r="AE1266" s="35"/>
      <c r="AR1266" s="205" t="s">
        <v>214</v>
      </c>
      <c r="AT1266" s="205" t="s">
        <v>162</v>
      </c>
      <c r="AU1266" s="205" t="s">
        <v>86</v>
      </c>
      <c r="AY1266" s="18" t="s">
        <v>160</v>
      </c>
      <c r="BE1266" s="206">
        <f>IF(N1266="základní",J1266,0)</f>
        <v>0</v>
      </c>
      <c r="BF1266" s="206">
        <f>IF(N1266="snížená",J1266,0)</f>
        <v>0</v>
      </c>
      <c r="BG1266" s="206">
        <f>IF(N1266="zákl. přenesená",J1266,0)</f>
        <v>0</v>
      </c>
      <c r="BH1266" s="206">
        <f>IF(N1266="sníž. přenesená",J1266,0)</f>
        <v>0</v>
      </c>
      <c r="BI1266" s="206">
        <f>IF(N1266="nulová",J1266,0)</f>
        <v>0</v>
      </c>
      <c r="BJ1266" s="18" t="s">
        <v>84</v>
      </c>
      <c r="BK1266" s="206">
        <f>ROUND(I1266*H1266,2)</f>
        <v>0</v>
      </c>
      <c r="BL1266" s="18" t="s">
        <v>214</v>
      </c>
      <c r="BM1266" s="205" t="s">
        <v>1364</v>
      </c>
    </row>
    <row r="1267" spans="1:65" s="2" customFormat="1" ht="19.5">
      <c r="A1267" s="35"/>
      <c r="B1267" s="36"/>
      <c r="C1267" s="37"/>
      <c r="D1267" s="207" t="s">
        <v>167</v>
      </c>
      <c r="E1267" s="37"/>
      <c r="F1267" s="208" t="s">
        <v>1365</v>
      </c>
      <c r="G1267" s="37"/>
      <c r="H1267" s="37"/>
      <c r="I1267" s="209"/>
      <c r="J1267" s="37"/>
      <c r="K1267" s="37"/>
      <c r="L1267" s="40"/>
      <c r="M1267" s="210"/>
      <c r="N1267" s="211"/>
      <c r="O1267" s="72"/>
      <c r="P1267" s="72"/>
      <c r="Q1267" s="72"/>
      <c r="R1267" s="72"/>
      <c r="S1267" s="72"/>
      <c r="T1267" s="73"/>
      <c r="U1267" s="35"/>
      <c r="V1267" s="35"/>
      <c r="W1267" s="35"/>
      <c r="X1267" s="35"/>
      <c r="Y1267" s="35"/>
      <c r="Z1267" s="35"/>
      <c r="AA1267" s="35"/>
      <c r="AB1267" s="35"/>
      <c r="AC1267" s="35"/>
      <c r="AD1267" s="35"/>
      <c r="AE1267" s="35"/>
      <c r="AT1267" s="18" t="s">
        <v>167</v>
      </c>
      <c r="AU1267" s="18" t="s">
        <v>86</v>
      </c>
    </row>
    <row r="1268" spans="1:65" s="13" customFormat="1" ht="11.25">
      <c r="B1268" s="212"/>
      <c r="C1268" s="213"/>
      <c r="D1268" s="207" t="s">
        <v>169</v>
      </c>
      <c r="E1268" s="214" t="s">
        <v>1</v>
      </c>
      <c r="F1268" s="215" t="s">
        <v>977</v>
      </c>
      <c r="G1268" s="213"/>
      <c r="H1268" s="214" t="s">
        <v>1</v>
      </c>
      <c r="I1268" s="216"/>
      <c r="J1268" s="213"/>
      <c r="K1268" s="213"/>
      <c r="L1268" s="217"/>
      <c r="M1268" s="218"/>
      <c r="N1268" s="219"/>
      <c r="O1268" s="219"/>
      <c r="P1268" s="219"/>
      <c r="Q1268" s="219"/>
      <c r="R1268" s="219"/>
      <c r="S1268" s="219"/>
      <c r="T1268" s="220"/>
      <c r="AT1268" s="221" t="s">
        <v>169</v>
      </c>
      <c r="AU1268" s="221" t="s">
        <v>86</v>
      </c>
      <c r="AV1268" s="13" t="s">
        <v>84</v>
      </c>
      <c r="AW1268" s="13" t="s">
        <v>33</v>
      </c>
      <c r="AX1268" s="13" t="s">
        <v>76</v>
      </c>
      <c r="AY1268" s="221" t="s">
        <v>160</v>
      </c>
    </row>
    <row r="1269" spans="1:65" s="14" customFormat="1" ht="11.25">
      <c r="B1269" s="222"/>
      <c r="C1269" s="223"/>
      <c r="D1269" s="207" t="s">
        <v>169</v>
      </c>
      <c r="E1269" s="224" t="s">
        <v>1</v>
      </c>
      <c r="F1269" s="225" t="s">
        <v>1012</v>
      </c>
      <c r="G1269" s="223"/>
      <c r="H1269" s="226">
        <v>8.1</v>
      </c>
      <c r="I1269" s="227"/>
      <c r="J1269" s="223"/>
      <c r="K1269" s="223"/>
      <c r="L1269" s="228"/>
      <c r="M1269" s="229"/>
      <c r="N1269" s="230"/>
      <c r="O1269" s="230"/>
      <c r="P1269" s="230"/>
      <c r="Q1269" s="230"/>
      <c r="R1269" s="230"/>
      <c r="S1269" s="230"/>
      <c r="T1269" s="231"/>
      <c r="AT1269" s="232" t="s">
        <v>169</v>
      </c>
      <c r="AU1269" s="232" t="s">
        <v>86</v>
      </c>
      <c r="AV1269" s="14" t="s">
        <v>86</v>
      </c>
      <c r="AW1269" s="14" t="s">
        <v>33</v>
      </c>
      <c r="AX1269" s="14" t="s">
        <v>76</v>
      </c>
      <c r="AY1269" s="232" t="s">
        <v>160</v>
      </c>
    </row>
    <row r="1270" spans="1:65" s="15" customFormat="1" ht="11.25">
      <c r="B1270" s="233"/>
      <c r="C1270" s="234"/>
      <c r="D1270" s="207" t="s">
        <v>169</v>
      </c>
      <c r="E1270" s="235" t="s">
        <v>1</v>
      </c>
      <c r="F1270" s="236" t="s">
        <v>172</v>
      </c>
      <c r="G1270" s="234"/>
      <c r="H1270" s="237">
        <v>8.1</v>
      </c>
      <c r="I1270" s="238"/>
      <c r="J1270" s="234"/>
      <c r="K1270" s="234"/>
      <c r="L1270" s="239"/>
      <c r="M1270" s="240"/>
      <c r="N1270" s="241"/>
      <c r="O1270" s="241"/>
      <c r="P1270" s="241"/>
      <c r="Q1270" s="241"/>
      <c r="R1270" s="241"/>
      <c r="S1270" s="241"/>
      <c r="T1270" s="242"/>
      <c r="AT1270" s="243" t="s">
        <v>169</v>
      </c>
      <c r="AU1270" s="243" t="s">
        <v>86</v>
      </c>
      <c r="AV1270" s="15" t="s">
        <v>166</v>
      </c>
      <c r="AW1270" s="15" t="s">
        <v>33</v>
      </c>
      <c r="AX1270" s="15" t="s">
        <v>84</v>
      </c>
      <c r="AY1270" s="243" t="s">
        <v>160</v>
      </c>
    </row>
    <row r="1271" spans="1:65" s="2" customFormat="1" ht="33" customHeight="1">
      <c r="A1271" s="35"/>
      <c r="B1271" s="36"/>
      <c r="C1271" s="193" t="s">
        <v>1366</v>
      </c>
      <c r="D1271" s="193" t="s">
        <v>162</v>
      </c>
      <c r="E1271" s="194" t="s">
        <v>1367</v>
      </c>
      <c r="F1271" s="195" t="s">
        <v>1368</v>
      </c>
      <c r="G1271" s="196" t="s">
        <v>165</v>
      </c>
      <c r="H1271" s="197">
        <v>16.2</v>
      </c>
      <c r="I1271" s="198"/>
      <c r="J1271" s="199">
        <f>ROUND(I1271*H1271,2)</f>
        <v>0</v>
      </c>
      <c r="K1271" s="200"/>
      <c r="L1271" s="40"/>
      <c r="M1271" s="201" t="s">
        <v>1</v>
      </c>
      <c r="N1271" s="202" t="s">
        <v>41</v>
      </c>
      <c r="O1271" s="72"/>
      <c r="P1271" s="203">
        <f>O1271*H1271</f>
        <v>0</v>
      </c>
      <c r="Q1271" s="203">
        <v>0</v>
      </c>
      <c r="R1271" s="203">
        <f>Q1271*H1271</f>
        <v>0</v>
      </c>
      <c r="S1271" s="203">
        <v>0</v>
      </c>
      <c r="T1271" s="204">
        <f>S1271*H1271</f>
        <v>0</v>
      </c>
      <c r="U1271" s="35"/>
      <c r="V1271" s="35"/>
      <c r="W1271" s="35"/>
      <c r="X1271" s="35"/>
      <c r="Y1271" s="35"/>
      <c r="Z1271" s="35"/>
      <c r="AA1271" s="35"/>
      <c r="AB1271" s="35"/>
      <c r="AC1271" s="35"/>
      <c r="AD1271" s="35"/>
      <c r="AE1271" s="35"/>
      <c r="AR1271" s="205" t="s">
        <v>214</v>
      </c>
      <c r="AT1271" s="205" t="s">
        <v>162</v>
      </c>
      <c r="AU1271" s="205" t="s">
        <v>86</v>
      </c>
      <c r="AY1271" s="18" t="s">
        <v>160</v>
      </c>
      <c r="BE1271" s="206">
        <f>IF(N1271="základní",J1271,0)</f>
        <v>0</v>
      </c>
      <c r="BF1271" s="206">
        <f>IF(N1271="snížená",J1271,0)</f>
        <v>0</v>
      </c>
      <c r="BG1271" s="206">
        <f>IF(N1271="zákl. přenesená",J1271,0)</f>
        <v>0</v>
      </c>
      <c r="BH1271" s="206">
        <f>IF(N1271="sníž. přenesená",J1271,0)</f>
        <v>0</v>
      </c>
      <c r="BI1271" s="206">
        <f>IF(N1271="nulová",J1271,0)</f>
        <v>0</v>
      </c>
      <c r="BJ1271" s="18" t="s">
        <v>84</v>
      </c>
      <c r="BK1271" s="206">
        <f>ROUND(I1271*H1271,2)</f>
        <v>0</v>
      </c>
      <c r="BL1271" s="18" t="s">
        <v>214</v>
      </c>
      <c r="BM1271" s="205" t="s">
        <v>937</v>
      </c>
    </row>
    <row r="1272" spans="1:65" s="2" customFormat="1" ht="19.5">
      <c r="A1272" s="35"/>
      <c r="B1272" s="36"/>
      <c r="C1272" s="37"/>
      <c r="D1272" s="207" t="s">
        <v>167</v>
      </c>
      <c r="E1272" s="37"/>
      <c r="F1272" s="208" t="s">
        <v>1369</v>
      </c>
      <c r="G1272" s="37"/>
      <c r="H1272" s="37"/>
      <c r="I1272" s="209"/>
      <c r="J1272" s="37"/>
      <c r="K1272" s="37"/>
      <c r="L1272" s="40"/>
      <c r="M1272" s="210"/>
      <c r="N1272" s="211"/>
      <c r="O1272" s="72"/>
      <c r="P1272" s="72"/>
      <c r="Q1272" s="72"/>
      <c r="R1272" s="72"/>
      <c r="S1272" s="72"/>
      <c r="T1272" s="73"/>
      <c r="U1272" s="35"/>
      <c r="V1272" s="35"/>
      <c r="W1272" s="35"/>
      <c r="X1272" s="35"/>
      <c r="Y1272" s="35"/>
      <c r="Z1272" s="35"/>
      <c r="AA1272" s="35"/>
      <c r="AB1272" s="35"/>
      <c r="AC1272" s="35"/>
      <c r="AD1272" s="35"/>
      <c r="AE1272" s="35"/>
      <c r="AT1272" s="18" t="s">
        <v>167</v>
      </c>
      <c r="AU1272" s="18" t="s">
        <v>86</v>
      </c>
    </row>
    <row r="1273" spans="1:65" s="13" customFormat="1" ht="11.25">
      <c r="B1273" s="212"/>
      <c r="C1273" s="213"/>
      <c r="D1273" s="207" t="s">
        <v>169</v>
      </c>
      <c r="E1273" s="214" t="s">
        <v>1</v>
      </c>
      <c r="F1273" s="215" t="s">
        <v>977</v>
      </c>
      <c r="G1273" s="213"/>
      <c r="H1273" s="214" t="s">
        <v>1</v>
      </c>
      <c r="I1273" s="216"/>
      <c r="J1273" s="213"/>
      <c r="K1273" s="213"/>
      <c r="L1273" s="217"/>
      <c r="M1273" s="218"/>
      <c r="N1273" s="219"/>
      <c r="O1273" s="219"/>
      <c r="P1273" s="219"/>
      <c r="Q1273" s="219"/>
      <c r="R1273" s="219"/>
      <c r="S1273" s="219"/>
      <c r="T1273" s="220"/>
      <c r="AT1273" s="221" t="s">
        <v>169</v>
      </c>
      <c r="AU1273" s="221" t="s">
        <v>86</v>
      </c>
      <c r="AV1273" s="13" t="s">
        <v>84</v>
      </c>
      <c r="AW1273" s="13" t="s">
        <v>33</v>
      </c>
      <c r="AX1273" s="13" t="s">
        <v>76</v>
      </c>
      <c r="AY1273" s="221" t="s">
        <v>160</v>
      </c>
    </row>
    <row r="1274" spans="1:65" s="14" customFormat="1" ht="11.25">
      <c r="B1274" s="222"/>
      <c r="C1274" s="223"/>
      <c r="D1274" s="207" t="s">
        <v>169</v>
      </c>
      <c r="E1274" s="224" t="s">
        <v>1</v>
      </c>
      <c r="F1274" s="225" t="s">
        <v>1338</v>
      </c>
      <c r="G1274" s="223"/>
      <c r="H1274" s="226">
        <v>16.2</v>
      </c>
      <c r="I1274" s="227"/>
      <c r="J1274" s="223"/>
      <c r="K1274" s="223"/>
      <c r="L1274" s="228"/>
      <c r="M1274" s="229"/>
      <c r="N1274" s="230"/>
      <c r="O1274" s="230"/>
      <c r="P1274" s="230"/>
      <c r="Q1274" s="230"/>
      <c r="R1274" s="230"/>
      <c r="S1274" s="230"/>
      <c r="T1274" s="231"/>
      <c r="AT1274" s="232" t="s">
        <v>169</v>
      </c>
      <c r="AU1274" s="232" t="s">
        <v>86</v>
      </c>
      <c r="AV1274" s="14" t="s">
        <v>86</v>
      </c>
      <c r="AW1274" s="14" t="s">
        <v>33</v>
      </c>
      <c r="AX1274" s="14" t="s">
        <v>76</v>
      </c>
      <c r="AY1274" s="232" t="s">
        <v>160</v>
      </c>
    </row>
    <row r="1275" spans="1:65" s="15" customFormat="1" ht="11.25">
      <c r="B1275" s="233"/>
      <c r="C1275" s="234"/>
      <c r="D1275" s="207" t="s">
        <v>169</v>
      </c>
      <c r="E1275" s="235" t="s">
        <v>1</v>
      </c>
      <c r="F1275" s="236" t="s">
        <v>172</v>
      </c>
      <c r="G1275" s="234"/>
      <c r="H1275" s="237">
        <v>16.2</v>
      </c>
      <c r="I1275" s="238"/>
      <c r="J1275" s="234"/>
      <c r="K1275" s="234"/>
      <c r="L1275" s="239"/>
      <c r="M1275" s="240"/>
      <c r="N1275" s="241"/>
      <c r="O1275" s="241"/>
      <c r="P1275" s="241"/>
      <c r="Q1275" s="241"/>
      <c r="R1275" s="241"/>
      <c r="S1275" s="241"/>
      <c r="T1275" s="242"/>
      <c r="AT1275" s="243" t="s">
        <v>169</v>
      </c>
      <c r="AU1275" s="243" t="s">
        <v>86</v>
      </c>
      <c r="AV1275" s="15" t="s">
        <v>166</v>
      </c>
      <c r="AW1275" s="15" t="s">
        <v>33</v>
      </c>
      <c r="AX1275" s="15" t="s">
        <v>84</v>
      </c>
      <c r="AY1275" s="243" t="s">
        <v>160</v>
      </c>
    </row>
    <row r="1276" spans="1:65" s="2" customFormat="1" ht="24.2" customHeight="1">
      <c r="A1276" s="35"/>
      <c r="B1276" s="36"/>
      <c r="C1276" s="193" t="s">
        <v>809</v>
      </c>
      <c r="D1276" s="193" t="s">
        <v>162</v>
      </c>
      <c r="E1276" s="194" t="s">
        <v>1370</v>
      </c>
      <c r="F1276" s="195" t="s">
        <v>1371</v>
      </c>
      <c r="G1276" s="196" t="s">
        <v>165</v>
      </c>
      <c r="H1276" s="197">
        <v>126.25</v>
      </c>
      <c r="I1276" s="198"/>
      <c r="J1276" s="199">
        <f>ROUND(I1276*H1276,2)</f>
        <v>0</v>
      </c>
      <c r="K1276" s="200"/>
      <c r="L1276" s="40"/>
      <c r="M1276" s="201" t="s">
        <v>1</v>
      </c>
      <c r="N1276" s="202" t="s">
        <v>41</v>
      </c>
      <c r="O1276" s="72"/>
      <c r="P1276" s="203">
        <f>O1276*H1276</f>
        <v>0</v>
      </c>
      <c r="Q1276" s="203">
        <v>0</v>
      </c>
      <c r="R1276" s="203">
        <f>Q1276*H1276</f>
        <v>0</v>
      </c>
      <c r="S1276" s="203">
        <v>0</v>
      </c>
      <c r="T1276" s="204">
        <f>S1276*H1276</f>
        <v>0</v>
      </c>
      <c r="U1276" s="35"/>
      <c r="V1276" s="35"/>
      <c r="W1276" s="35"/>
      <c r="X1276" s="35"/>
      <c r="Y1276" s="35"/>
      <c r="Z1276" s="35"/>
      <c r="AA1276" s="35"/>
      <c r="AB1276" s="35"/>
      <c r="AC1276" s="35"/>
      <c r="AD1276" s="35"/>
      <c r="AE1276" s="35"/>
      <c r="AR1276" s="205" t="s">
        <v>214</v>
      </c>
      <c r="AT1276" s="205" t="s">
        <v>162</v>
      </c>
      <c r="AU1276" s="205" t="s">
        <v>86</v>
      </c>
      <c r="AY1276" s="18" t="s">
        <v>160</v>
      </c>
      <c r="BE1276" s="206">
        <f>IF(N1276="základní",J1276,0)</f>
        <v>0</v>
      </c>
      <c r="BF1276" s="206">
        <f>IF(N1276="snížená",J1276,0)</f>
        <v>0</v>
      </c>
      <c r="BG1276" s="206">
        <f>IF(N1276="zákl. přenesená",J1276,0)</f>
        <v>0</v>
      </c>
      <c r="BH1276" s="206">
        <f>IF(N1276="sníž. přenesená",J1276,0)</f>
        <v>0</v>
      </c>
      <c r="BI1276" s="206">
        <f>IF(N1276="nulová",J1276,0)</f>
        <v>0</v>
      </c>
      <c r="BJ1276" s="18" t="s">
        <v>84</v>
      </c>
      <c r="BK1276" s="206">
        <f>ROUND(I1276*H1276,2)</f>
        <v>0</v>
      </c>
      <c r="BL1276" s="18" t="s">
        <v>214</v>
      </c>
      <c r="BM1276" s="205" t="s">
        <v>811</v>
      </c>
    </row>
    <row r="1277" spans="1:65" s="2" customFormat="1" ht="19.5">
      <c r="A1277" s="35"/>
      <c r="B1277" s="36"/>
      <c r="C1277" s="37"/>
      <c r="D1277" s="207" t="s">
        <v>167</v>
      </c>
      <c r="E1277" s="37"/>
      <c r="F1277" s="208" t="s">
        <v>1372</v>
      </c>
      <c r="G1277" s="37"/>
      <c r="H1277" s="37"/>
      <c r="I1277" s="209"/>
      <c r="J1277" s="37"/>
      <c r="K1277" s="37"/>
      <c r="L1277" s="40"/>
      <c r="M1277" s="210"/>
      <c r="N1277" s="211"/>
      <c r="O1277" s="72"/>
      <c r="P1277" s="72"/>
      <c r="Q1277" s="72"/>
      <c r="R1277" s="72"/>
      <c r="S1277" s="72"/>
      <c r="T1277" s="73"/>
      <c r="U1277" s="35"/>
      <c r="V1277" s="35"/>
      <c r="W1277" s="35"/>
      <c r="X1277" s="35"/>
      <c r="Y1277" s="35"/>
      <c r="Z1277" s="35"/>
      <c r="AA1277" s="35"/>
      <c r="AB1277" s="35"/>
      <c r="AC1277" s="35"/>
      <c r="AD1277" s="35"/>
      <c r="AE1277" s="35"/>
      <c r="AT1277" s="18" t="s">
        <v>167</v>
      </c>
      <c r="AU1277" s="18" t="s">
        <v>86</v>
      </c>
    </row>
    <row r="1278" spans="1:65" s="13" customFormat="1" ht="11.25">
      <c r="B1278" s="212"/>
      <c r="C1278" s="213"/>
      <c r="D1278" s="207" t="s">
        <v>169</v>
      </c>
      <c r="E1278" s="214" t="s">
        <v>1</v>
      </c>
      <c r="F1278" s="215" t="s">
        <v>977</v>
      </c>
      <c r="G1278" s="213"/>
      <c r="H1278" s="214" t="s">
        <v>1</v>
      </c>
      <c r="I1278" s="216"/>
      <c r="J1278" s="213"/>
      <c r="K1278" s="213"/>
      <c r="L1278" s="217"/>
      <c r="M1278" s="218"/>
      <c r="N1278" s="219"/>
      <c r="O1278" s="219"/>
      <c r="P1278" s="219"/>
      <c r="Q1278" s="219"/>
      <c r="R1278" s="219"/>
      <c r="S1278" s="219"/>
      <c r="T1278" s="220"/>
      <c r="AT1278" s="221" t="s">
        <v>169</v>
      </c>
      <c r="AU1278" s="221" t="s">
        <v>86</v>
      </c>
      <c r="AV1278" s="13" t="s">
        <v>84</v>
      </c>
      <c r="AW1278" s="13" t="s">
        <v>33</v>
      </c>
      <c r="AX1278" s="13" t="s">
        <v>76</v>
      </c>
      <c r="AY1278" s="221" t="s">
        <v>160</v>
      </c>
    </row>
    <row r="1279" spans="1:65" s="14" customFormat="1" ht="11.25">
      <c r="B1279" s="222"/>
      <c r="C1279" s="223"/>
      <c r="D1279" s="207" t="s">
        <v>169</v>
      </c>
      <c r="E1279" s="224" t="s">
        <v>1</v>
      </c>
      <c r="F1279" s="225" t="s">
        <v>1012</v>
      </c>
      <c r="G1279" s="223"/>
      <c r="H1279" s="226">
        <v>8.1</v>
      </c>
      <c r="I1279" s="227"/>
      <c r="J1279" s="223"/>
      <c r="K1279" s="223"/>
      <c r="L1279" s="228"/>
      <c r="M1279" s="229"/>
      <c r="N1279" s="230"/>
      <c r="O1279" s="230"/>
      <c r="P1279" s="230"/>
      <c r="Q1279" s="230"/>
      <c r="R1279" s="230"/>
      <c r="S1279" s="230"/>
      <c r="T1279" s="231"/>
      <c r="AT1279" s="232" t="s">
        <v>169</v>
      </c>
      <c r="AU1279" s="232" t="s">
        <v>86</v>
      </c>
      <c r="AV1279" s="14" t="s">
        <v>86</v>
      </c>
      <c r="AW1279" s="14" t="s">
        <v>33</v>
      </c>
      <c r="AX1279" s="14" t="s">
        <v>76</v>
      </c>
      <c r="AY1279" s="232" t="s">
        <v>160</v>
      </c>
    </row>
    <row r="1280" spans="1:65" s="13" customFormat="1" ht="11.25">
      <c r="B1280" s="212"/>
      <c r="C1280" s="213"/>
      <c r="D1280" s="207" t="s">
        <v>169</v>
      </c>
      <c r="E1280" s="214" t="s">
        <v>1</v>
      </c>
      <c r="F1280" s="215" t="s">
        <v>979</v>
      </c>
      <c r="G1280" s="213"/>
      <c r="H1280" s="214" t="s">
        <v>1</v>
      </c>
      <c r="I1280" s="216"/>
      <c r="J1280" s="213"/>
      <c r="K1280" s="213"/>
      <c r="L1280" s="217"/>
      <c r="M1280" s="218"/>
      <c r="N1280" s="219"/>
      <c r="O1280" s="219"/>
      <c r="P1280" s="219"/>
      <c r="Q1280" s="219"/>
      <c r="R1280" s="219"/>
      <c r="S1280" s="219"/>
      <c r="T1280" s="220"/>
      <c r="AT1280" s="221" t="s">
        <v>169</v>
      </c>
      <c r="AU1280" s="221" t="s">
        <v>86</v>
      </c>
      <c r="AV1280" s="13" t="s">
        <v>84</v>
      </c>
      <c r="AW1280" s="13" t="s">
        <v>33</v>
      </c>
      <c r="AX1280" s="13" t="s">
        <v>76</v>
      </c>
      <c r="AY1280" s="221" t="s">
        <v>160</v>
      </c>
    </row>
    <row r="1281" spans="1:65" s="14" customFormat="1" ht="11.25">
      <c r="B1281" s="222"/>
      <c r="C1281" s="223"/>
      <c r="D1281" s="207" t="s">
        <v>169</v>
      </c>
      <c r="E1281" s="224" t="s">
        <v>1</v>
      </c>
      <c r="F1281" s="225" t="s">
        <v>1013</v>
      </c>
      <c r="G1281" s="223"/>
      <c r="H1281" s="226">
        <v>118.15</v>
      </c>
      <c r="I1281" s="227"/>
      <c r="J1281" s="223"/>
      <c r="K1281" s="223"/>
      <c r="L1281" s="228"/>
      <c r="M1281" s="229"/>
      <c r="N1281" s="230"/>
      <c r="O1281" s="230"/>
      <c r="P1281" s="230"/>
      <c r="Q1281" s="230"/>
      <c r="R1281" s="230"/>
      <c r="S1281" s="230"/>
      <c r="T1281" s="231"/>
      <c r="AT1281" s="232" t="s">
        <v>169</v>
      </c>
      <c r="AU1281" s="232" t="s">
        <v>86</v>
      </c>
      <c r="AV1281" s="14" t="s">
        <v>86</v>
      </c>
      <c r="AW1281" s="14" t="s">
        <v>33</v>
      </c>
      <c r="AX1281" s="14" t="s">
        <v>76</v>
      </c>
      <c r="AY1281" s="232" t="s">
        <v>160</v>
      </c>
    </row>
    <row r="1282" spans="1:65" s="15" customFormat="1" ht="11.25">
      <c r="B1282" s="233"/>
      <c r="C1282" s="234"/>
      <c r="D1282" s="207" t="s">
        <v>169</v>
      </c>
      <c r="E1282" s="235" t="s">
        <v>1</v>
      </c>
      <c r="F1282" s="236" t="s">
        <v>172</v>
      </c>
      <c r="G1282" s="234"/>
      <c r="H1282" s="237">
        <v>126.25</v>
      </c>
      <c r="I1282" s="238"/>
      <c r="J1282" s="234"/>
      <c r="K1282" s="234"/>
      <c r="L1282" s="239"/>
      <c r="M1282" s="240"/>
      <c r="N1282" s="241"/>
      <c r="O1282" s="241"/>
      <c r="P1282" s="241"/>
      <c r="Q1282" s="241"/>
      <c r="R1282" s="241"/>
      <c r="S1282" s="241"/>
      <c r="T1282" s="242"/>
      <c r="AT1282" s="243" t="s">
        <v>169</v>
      </c>
      <c r="AU1282" s="243" t="s">
        <v>86</v>
      </c>
      <c r="AV1282" s="15" t="s">
        <v>166</v>
      </c>
      <c r="AW1282" s="15" t="s">
        <v>33</v>
      </c>
      <c r="AX1282" s="15" t="s">
        <v>84</v>
      </c>
      <c r="AY1282" s="243" t="s">
        <v>160</v>
      </c>
    </row>
    <row r="1283" spans="1:65" s="2" customFormat="1" ht="24.2" customHeight="1">
      <c r="A1283" s="35"/>
      <c r="B1283" s="36"/>
      <c r="C1283" s="244" t="s">
        <v>1373</v>
      </c>
      <c r="D1283" s="244" t="s">
        <v>245</v>
      </c>
      <c r="E1283" s="245" t="s">
        <v>1374</v>
      </c>
      <c r="F1283" s="246" t="s">
        <v>1375</v>
      </c>
      <c r="G1283" s="247" t="s">
        <v>165</v>
      </c>
      <c r="H1283" s="248">
        <v>132.56299999999999</v>
      </c>
      <c r="I1283" s="249"/>
      <c r="J1283" s="250">
        <f>ROUND(I1283*H1283,2)</f>
        <v>0</v>
      </c>
      <c r="K1283" s="251"/>
      <c r="L1283" s="252"/>
      <c r="M1283" s="253" t="s">
        <v>1</v>
      </c>
      <c r="N1283" s="254" t="s">
        <v>41</v>
      </c>
      <c r="O1283" s="72"/>
      <c r="P1283" s="203">
        <f>O1283*H1283</f>
        <v>0</v>
      </c>
      <c r="Q1283" s="203">
        <v>0</v>
      </c>
      <c r="R1283" s="203">
        <f>Q1283*H1283</f>
        <v>0</v>
      </c>
      <c r="S1283" s="203">
        <v>0</v>
      </c>
      <c r="T1283" s="204">
        <f>S1283*H1283</f>
        <v>0</v>
      </c>
      <c r="U1283" s="35"/>
      <c r="V1283" s="35"/>
      <c r="W1283" s="35"/>
      <c r="X1283" s="35"/>
      <c r="Y1283" s="35"/>
      <c r="Z1283" s="35"/>
      <c r="AA1283" s="35"/>
      <c r="AB1283" s="35"/>
      <c r="AC1283" s="35"/>
      <c r="AD1283" s="35"/>
      <c r="AE1283" s="35"/>
      <c r="AR1283" s="205" t="s">
        <v>262</v>
      </c>
      <c r="AT1283" s="205" t="s">
        <v>245</v>
      </c>
      <c r="AU1283" s="205" t="s">
        <v>86</v>
      </c>
      <c r="AY1283" s="18" t="s">
        <v>160</v>
      </c>
      <c r="BE1283" s="206">
        <f>IF(N1283="základní",J1283,0)</f>
        <v>0</v>
      </c>
      <c r="BF1283" s="206">
        <f>IF(N1283="snížená",J1283,0)</f>
        <v>0</v>
      </c>
      <c r="BG1283" s="206">
        <f>IF(N1283="zákl. přenesená",J1283,0)</f>
        <v>0</v>
      </c>
      <c r="BH1283" s="206">
        <f>IF(N1283="sníž. přenesená",J1283,0)</f>
        <v>0</v>
      </c>
      <c r="BI1283" s="206">
        <f>IF(N1283="nulová",J1283,0)</f>
        <v>0</v>
      </c>
      <c r="BJ1283" s="18" t="s">
        <v>84</v>
      </c>
      <c r="BK1283" s="206">
        <f>ROUND(I1283*H1283,2)</f>
        <v>0</v>
      </c>
      <c r="BL1283" s="18" t="s">
        <v>214</v>
      </c>
      <c r="BM1283" s="205" t="s">
        <v>1376</v>
      </c>
    </row>
    <row r="1284" spans="1:65" s="2" customFormat="1" ht="19.5">
      <c r="A1284" s="35"/>
      <c r="B1284" s="36"/>
      <c r="C1284" s="37"/>
      <c r="D1284" s="207" t="s">
        <v>167</v>
      </c>
      <c r="E1284" s="37"/>
      <c r="F1284" s="208" t="s">
        <v>1375</v>
      </c>
      <c r="G1284" s="37"/>
      <c r="H1284" s="37"/>
      <c r="I1284" s="209"/>
      <c r="J1284" s="37"/>
      <c r="K1284" s="37"/>
      <c r="L1284" s="40"/>
      <c r="M1284" s="210"/>
      <c r="N1284" s="211"/>
      <c r="O1284" s="72"/>
      <c r="P1284" s="72"/>
      <c r="Q1284" s="72"/>
      <c r="R1284" s="72"/>
      <c r="S1284" s="72"/>
      <c r="T1284" s="73"/>
      <c r="U1284" s="35"/>
      <c r="V1284" s="35"/>
      <c r="W1284" s="35"/>
      <c r="X1284" s="35"/>
      <c r="Y1284" s="35"/>
      <c r="Z1284" s="35"/>
      <c r="AA1284" s="35"/>
      <c r="AB1284" s="35"/>
      <c r="AC1284" s="35"/>
      <c r="AD1284" s="35"/>
      <c r="AE1284" s="35"/>
      <c r="AT1284" s="18" t="s">
        <v>167</v>
      </c>
      <c r="AU1284" s="18" t="s">
        <v>86</v>
      </c>
    </row>
    <row r="1285" spans="1:65" s="14" customFormat="1" ht="11.25">
      <c r="B1285" s="222"/>
      <c r="C1285" s="223"/>
      <c r="D1285" s="207" t="s">
        <v>169</v>
      </c>
      <c r="E1285" s="224" t="s">
        <v>1</v>
      </c>
      <c r="F1285" s="225" t="s">
        <v>1377</v>
      </c>
      <c r="G1285" s="223"/>
      <c r="H1285" s="226">
        <v>132.56299999999999</v>
      </c>
      <c r="I1285" s="227"/>
      <c r="J1285" s="223"/>
      <c r="K1285" s="223"/>
      <c r="L1285" s="228"/>
      <c r="M1285" s="229"/>
      <c r="N1285" s="230"/>
      <c r="O1285" s="230"/>
      <c r="P1285" s="230"/>
      <c r="Q1285" s="230"/>
      <c r="R1285" s="230"/>
      <c r="S1285" s="230"/>
      <c r="T1285" s="231"/>
      <c r="AT1285" s="232" t="s">
        <v>169</v>
      </c>
      <c r="AU1285" s="232" t="s">
        <v>86</v>
      </c>
      <c r="AV1285" s="14" t="s">
        <v>86</v>
      </c>
      <c r="AW1285" s="14" t="s">
        <v>33</v>
      </c>
      <c r="AX1285" s="14" t="s">
        <v>76</v>
      </c>
      <c r="AY1285" s="232" t="s">
        <v>160</v>
      </c>
    </row>
    <row r="1286" spans="1:65" s="15" customFormat="1" ht="11.25">
      <c r="B1286" s="233"/>
      <c r="C1286" s="234"/>
      <c r="D1286" s="207" t="s">
        <v>169</v>
      </c>
      <c r="E1286" s="235" t="s">
        <v>1</v>
      </c>
      <c r="F1286" s="236" t="s">
        <v>172</v>
      </c>
      <c r="G1286" s="234"/>
      <c r="H1286" s="237">
        <v>132.56299999999999</v>
      </c>
      <c r="I1286" s="238"/>
      <c r="J1286" s="234"/>
      <c r="K1286" s="234"/>
      <c r="L1286" s="239"/>
      <c r="M1286" s="240"/>
      <c r="N1286" s="241"/>
      <c r="O1286" s="241"/>
      <c r="P1286" s="241"/>
      <c r="Q1286" s="241"/>
      <c r="R1286" s="241"/>
      <c r="S1286" s="241"/>
      <c r="T1286" s="242"/>
      <c r="AT1286" s="243" t="s">
        <v>169</v>
      </c>
      <c r="AU1286" s="243" t="s">
        <v>86</v>
      </c>
      <c r="AV1286" s="15" t="s">
        <v>166</v>
      </c>
      <c r="AW1286" s="15" t="s">
        <v>33</v>
      </c>
      <c r="AX1286" s="15" t="s">
        <v>84</v>
      </c>
      <c r="AY1286" s="243" t="s">
        <v>160</v>
      </c>
    </row>
    <row r="1287" spans="1:65" s="2" customFormat="1" ht="24.2" customHeight="1">
      <c r="A1287" s="35"/>
      <c r="B1287" s="36"/>
      <c r="C1287" s="193" t="s">
        <v>819</v>
      </c>
      <c r="D1287" s="193" t="s">
        <v>162</v>
      </c>
      <c r="E1287" s="194" t="s">
        <v>1378</v>
      </c>
      <c r="F1287" s="195" t="s">
        <v>1379</v>
      </c>
      <c r="G1287" s="196" t="s">
        <v>165</v>
      </c>
      <c r="H1287" s="197">
        <v>8.1189999999999998</v>
      </c>
      <c r="I1287" s="198"/>
      <c r="J1287" s="199">
        <f>ROUND(I1287*H1287,2)</f>
        <v>0</v>
      </c>
      <c r="K1287" s="200"/>
      <c r="L1287" s="40"/>
      <c r="M1287" s="201" t="s">
        <v>1</v>
      </c>
      <c r="N1287" s="202" t="s">
        <v>41</v>
      </c>
      <c r="O1287" s="72"/>
      <c r="P1287" s="203">
        <f>O1287*H1287</f>
        <v>0</v>
      </c>
      <c r="Q1287" s="203">
        <v>0</v>
      </c>
      <c r="R1287" s="203">
        <f>Q1287*H1287</f>
        <v>0</v>
      </c>
      <c r="S1287" s="203">
        <v>0</v>
      </c>
      <c r="T1287" s="204">
        <f>S1287*H1287</f>
        <v>0</v>
      </c>
      <c r="U1287" s="35"/>
      <c r="V1287" s="35"/>
      <c r="W1287" s="35"/>
      <c r="X1287" s="35"/>
      <c r="Y1287" s="35"/>
      <c r="Z1287" s="35"/>
      <c r="AA1287" s="35"/>
      <c r="AB1287" s="35"/>
      <c r="AC1287" s="35"/>
      <c r="AD1287" s="35"/>
      <c r="AE1287" s="35"/>
      <c r="AR1287" s="205" t="s">
        <v>214</v>
      </c>
      <c r="AT1287" s="205" t="s">
        <v>162</v>
      </c>
      <c r="AU1287" s="205" t="s">
        <v>86</v>
      </c>
      <c r="AY1287" s="18" t="s">
        <v>160</v>
      </c>
      <c r="BE1287" s="206">
        <f>IF(N1287="základní",J1287,0)</f>
        <v>0</v>
      </c>
      <c r="BF1287" s="206">
        <f>IF(N1287="snížená",J1287,0)</f>
        <v>0</v>
      </c>
      <c r="BG1287" s="206">
        <f>IF(N1287="zákl. přenesená",J1287,0)</f>
        <v>0</v>
      </c>
      <c r="BH1287" s="206">
        <f>IF(N1287="sníž. přenesená",J1287,0)</f>
        <v>0</v>
      </c>
      <c r="BI1287" s="206">
        <f>IF(N1287="nulová",J1287,0)</f>
        <v>0</v>
      </c>
      <c r="BJ1287" s="18" t="s">
        <v>84</v>
      </c>
      <c r="BK1287" s="206">
        <f>ROUND(I1287*H1287,2)</f>
        <v>0</v>
      </c>
      <c r="BL1287" s="18" t="s">
        <v>214</v>
      </c>
      <c r="BM1287" s="205" t="s">
        <v>1380</v>
      </c>
    </row>
    <row r="1288" spans="1:65" s="2" customFormat="1" ht="19.5">
      <c r="A1288" s="35"/>
      <c r="B1288" s="36"/>
      <c r="C1288" s="37"/>
      <c r="D1288" s="207" t="s">
        <v>167</v>
      </c>
      <c r="E1288" s="37"/>
      <c r="F1288" s="208" t="s">
        <v>1381</v>
      </c>
      <c r="G1288" s="37"/>
      <c r="H1288" s="37"/>
      <c r="I1288" s="209"/>
      <c r="J1288" s="37"/>
      <c r="K1288" s="37"/>
      <c r="L1288" s="40"/>
      <c r="M1288" s="210"/>
      <c r="N1288" s="211"/>
      <c r="O1288" s="72"/>
      <c r="P1288" s="72"/>
      <c r="Q1288" s="72"/>
      <c r="R1288" s="72"/>
      <c r="S1288" s="72"/>
      <c r="T1288" s="73"/>
      <c r="U1288" s="35"/>
      <c r="V1288" s="35"/>
      <c r="W1288" s="35"/>
      <c r="X1288" s="35"/>
      <c r="Y1288" s="35"/>
      <c r="Z1288" s="35"/>
      <c r="AA1288" s="35"/>
      <c r="AB1288" s="35"/>
      <c r="AC1288" s="35"/>
      <c r="AD1288" s="35"/>
      <c r="AE1288" s="35"/>
      <c r="AT1288" s="18" t="s">
        <v>167</v>
      </c>
      <c r="AU1288" s="18" t="s">
        <v>86</v>
      </c>
    </row>
    <row r="1289" spans="1:65" s="13" customFormat="1" ht="11.25">
      <c r="B1289" s="212"/>
      <c r="C1289" s="213"/>
      <c r="D1289" s="207" t="s">
        <v>169</v>
      </c>
      <c r="E1289" s="214" t="s">
        <v>1</v>
      </c>
      <c r="F1289" s="215" t="s">
        <v>666</v>
      </c>
      <c r="G1289" s="213"/>
      <c r="H1289" s="214" t="s">
        <v>1</v>
      </c>
      <c r="I1289" s="216"/>
      <c r="J1289" s="213"/>
      <c r="K1289" s="213"/>
      <c r="L1289" s="217"/>
      <c r="M1289" s="218"/>
      <c r="N1289" s="219"/>
      <c r="O1289" s="219"/>
      <c r="P1289" s="219"/>
      <c r="Q1289" s="219"/>
      <c r="R1289" s="219"/>
      <c r="S1289" s="219"/>
      <c r="T1289" s="220"/>
      <c r="AT1289" s="221" t="s">
        <v>169</v>
      </c>
      <c r="AU1289" s="221" t="s">
        <v>86</v>
      </c>
      <c r="AV1289" s="13" t="s">
        <v>84</v>
      </c>
      <c r="AW1289" s="13" t="s">
        <v>33</v>
      </c>
      <c r="AX1289" s="13" t="s">
        <v>76</v>
      </c>
      <c r="AY1289" s="221" t="s">
        <v>160</v>
      </c>
    </row>
    <row r="1290" spans="1:65" s="14" customFormat="1" ht="11.25">
      <c r="B1290" s="222"/>
      <c r="C1290" s="223"/>
      <c r="D1290" s="207" t="s">
        <v>169</v>
      </c>
      <c r="E1290" s="224" t="s">
        <v>1</v>
      </c>
      <c r="F1290" s="225" t="s">
        <v>1382</v>
      </c>
      <c r="G1290" s="223"/>
      <c r="H1290" s="226">
        <v>8.1189999999999998</v>
      </c>
      <c r="I1290" s="227"/>
      <c r="J1290" s="223"/>
      <c r="K1290" s="223"/>
      <c r="L1290" s="228"/>
      <c r="M1290" s="229"/>
      <c r="N1290" s="230"/>
      <c r="O1290" s="230"/>
      <c r="P1290" s="230"/>
      <c r="Q1290" s="230"/>
      <c r="R1290" s="230"/>
      <c r="S1290" s="230"/>
      <c r="T1290" s="231"/>
      <c r="AT1290" s="232" t="s">
        <v>169</v>
      </c>
      <c r="AU1290" s="232" t="s">
        <v>86</v>
      </c>
      <c r="AV1290" s="14" t="s">
        <v>86</v>
      </c>
      <c r="AW1290" s="14" t="s">
        <v>33</v>
      </c>
      <c r="AX1290" s="14" t="s">
        <v>76</v>
      </c>
      <c r="AY1290" s="232" t="s">
        <v>160</v>
      </c>
    </row>
    <row r="1291" spans="1:65" s="15" customFormat="1" ht="11.25">
      <c r="B1291" s="233"/>
      <c r="C1291" s="234"/>
      <c r="D1291" s="207" t="s">
        <v>169</v>
      </c>
      <c r="E1291" s="235" t="s">
        <v>1</v>
      </c>
      <c r="F1291" s="236" t="s">
        <v>172</v>
      </c>
      <c r="G1291" s="234"/>
      <c r="H1291" s="237">
        <v>8.1189999999999998</v>
      </c>
      <c r="I1291" s="238"/>
      <c r="J1291" s="234"/>
      <c r="K1291" s="234"/>
      <c r="L1291" s="239"/>
      <c r="M1291" s="240"/>
      <c r="N1291" s="241"/>
      <c r="O1291" s="241"/>
      <c r="P1291" s="241"/>
      <c r="Q1291" s="241"/>
      <c r="R1291" s="241"/>
      <c r="S1291" s="241"/>
      <c r="T1291" s="242"/>
      <c r="AT1291" s="243" t="s">
        <v>169</v>
      </c>
      <c r="AU1291" s="243" t="s">
        <v>86</v>
      </c>
      <c r="AV1291" s="15" t="s">
        <v>166</v>
      </c>
      <c r="AW1291" s="15" t="s">
        <v>33</v>
      </c>
      <c r="AX1291" s="15" t="s">
        <v>84</v>
      </c>
      <c r="AY1291" s="243" t="s">
        <v>160</v>
      </c>
    </row>
    <row r="1292" spans="1:65" s="2" customFormat="1" ht="24.2" customHeight="1">
      <c r="A1292" s="35"/>
      <c r="B1292" s="36"/>
      <c r="C1292" s="193" t="s">
        <v>1383</v>
      </c>
      <c r="D1292" s="193" t="s">
        <v>162</v>
      </c>
      <c r="E1292" s="194" t="s">
        <v>1384</v>
      </c>
      <c r="F1292" s="195" t="s">
        <v>1385</v>
      </c>
      <c r="G1292" s="196" t="s">
        <v>1386</v>
      </c>
      <c r="H1292" s="267"/>
      <c r="I1292" s="198"/>
      <c r="J1292" s="199">
        <f>ROUND(I1292*H1292,2)</f>
        <v>0</v>
      </c>
      <c r="K1292" s="200"/>
      <c r="L1292" s="40"/>
      <c r="M1292" s="201" t="s">
        <v>1</v>
      </c>
      <c r="N1292" s="202" t="s">
        <v>41</v>
      </c>
      <c r="O1292" s="72"/>
      <c r="P1292" s="203">
        <f>O1292*H1292</f>
        <v>0</v>
      </c>
      <c r="Q1292" s="203">
        <v>0</v>
      </c>
      <c r="R1292" s="203">
        <f>Q1292*H1292</f>
        <v>0</v>
      </c>
      <c r="S1292" s="203">
        <v>0</v>
      </c>
      <c r="T1292" s="204">
        <f>S1292*H1292</f>
        <v>0</v>
      </c>
      <c r="U1292" s="35"/>
      <c r="V1292" s="35"/>
      <c r="W1292" s="35"/>
      <c r="X1292" s="35"/>
      <c r="Y1292" s="35"/>
      <c r="Z1292" s="35"/>
      <c r="AA1292" s="35"/>
      <c r="AB1292" s="35"/>
      <c r="AC1292" s="35"/>
      <c r="AD1292" s="35"/>
      <c r="AE1292" s="35"/>
      <c r="AR1292" s="205" t="s">
        <v>214</v>
      </c>
      <c r="AT1292" s="205" t="s">
        <v>162</v>
      </c>
      <c r="AU1292" s="205" t="s">
        <v>86</v>
      </c>
      <c r="AY1292" s="18" t="s">
        <v>160</v>
      </c>
      <c r="BE1292" s="206">
        <f>IF(N1292="základní",J1292,0)</f>
        <v>0</v>
      </c>
      <c r="BF1292" s="206">
        <f>IF(N1292="snížená",J1292,0)</f>
        <v>0</v>
      </c>
      <c r="BG1292" s="206">
        <f>IF(N1292="zákl. přenesená",J1292,0)</f>
        <v>0</v>
      </c>
      <c r="BH1292" s="206">
        <f>IF(N1292="sníž. přenesená",J1292,0)</f>
        <v>0</v>
      </c>
      <c r="BI1292" s="206">
        <f>IF(N1292="nulová",J1292,0)</f>
        <v>0</v>
      </c>
      <c r="BJ1292" s="18" t="s">
        <v>84</v>
      </c>
      <c r="BK1292" s="206">
        <f>ROUND(I1292*H1292,2)</f>
        <v>0</v>
      </c>
      <c r="BL1292" s="18" t="s">
        <v>214</v>
      </c>
      <c r="BM1292" s="205" t="s">
        <v>1387</v>
      </c>
    </row>
    <row r="1293" spans="1:65" s="2" customFormat="1" ht="29.25">
      <c r="A1293" s="35"/>
      <c r="B1293" s="36"/>
      <c r="C1293" s="37"/>
      <c r="D1293" s="207" t="s">
        <v>167</v>
      </c>
      <c r="E1293" s="37"/>
      <c r="F1293" s="208" t="s">
        <v>1388</v>
      </c>
      <c r="G1293" s="37"/>
      <c r="H1293" s="37"/>
      <c r="I1293" s="209"/>
      <c r="J1293" s="37"/>
      <c r="K1293" s="37"/>
      <c r="L1293" s="40"/>
      <c r="M1293" s="210"/>
      <c r="N1293" s="211"/>
      <c r="O1293" s="72"/>
      <c r="P1293" s="72"/>
      <c r="Q1293" s="72"/>
      <c r="R1293" s="72"/>
      <c r="S1293" s="72"/>
      <c r="T1293" s="73"/>
      <c r="U1293" s="35"/>
      <c r="V1293" s="35"/>
      <c r="W1293" s="35"/>
      <c r="X1293" s="35"/>
      <c r="Y1293" s="35"/>
      <c r="Z1293" s="35"/>
      <c r="AA1293" s="35"/>
      <c r="AB1293" s="35"/>
      <c r="AC1293" s="35"/>
      <c r="AD1293" s="35"/>
      <c r="AE1293" s="35"/>
      <c r="AT1293" s="18" t="s">
        <v>167</v>
      </c>
      <c r="AU1293" s="18" t="s">
        <v>86</v>
      </c>
    </row>
    <row r="1294" spans="1:65" s="12" customFormat="1" ht="22.9" customHeight="1">
      <c r="B1294" s="177"/>
      <c r="C1294" s="178"/>
      <c r="D1294" s="179" t="s">
        <v>75</v>
      </c>
      <c r="E1294" s="191" t="s">
        <v>1389</v>
      </c>
      <c r="F1294" s="191" t="s">
        <v>1390</v>
      </c>
      <c r="G1294" s="178"/>
      <c r="H1294" s="178"/>
      <c r="I1294" s="181"/>
      <c r="J1294" s="192">
        <f>BK1294</f>
        <v>0</v>
      </c>
      <c r="K1294" s="178"/>
      <c r="L1294" s="183"/>
      <c r="M1294" s="184"/>
      <c r="N1294" s="185"/>
      <c r="O1294" s="185"/>
      <c r="P1294" s="186">
        <f>SUM(P1295:P1381)</f>
        <v>0</v>
      </c>
      <c r="Q1294" s="185"/>
      <c r="R1294" s="186">
        <f>SUM(R1295:R1381)</f>
        <v>0</v>
      </c>
      <c r="S1294" s="185"/>
      <c r="T1294" s="187">
        <f>SUM(T1295:T1381)</f>
        <v>0</v>
      </c>
      <c r="AR1294" s="188" t="s">
        <v>86</v>
      </c>
      <c r="AT1294" s="189" t="s">
        <v>75</v>
      </c>
      <c r="AU1294" s="189" t="s">
        <v>84</v>
      </c>
      <c r="AY1294" s="188" t="s">
        <v>160</v>
      </c>
      <c r="BK1294" s="190">
        <f>SUM(BK1295:BK1381)</f>
        <v>0</v>
      </c>
    </row>
    <row r="1295" spans="1:65" s="2" customFormat="1" ht="24.2" customHeight="1">
      <c r="A1295" s="35"/>
      <c r="B1295" s="36"/>
      <c r="C1295" s="193" t="s">
        <v>825</v>
      </c>
      <c r="D1295" s="193" t="s">
        <v>162</v>
      </c>
      <c r="E1295" s="194" t="s">
        <v>1391</v>
      </c>
      <c r="F1295" s="195" t="s">
        <v>1392</v>
      </c>
      <c r="G1295" s="196" t="s">
        <v>165</v>
      </c>
      <c r="H1295" s="197">
        <v>47.6</v>
      </c>
      <c r="I1295" s="198"/>
      <c r="J1295" s="199">
        <f>ROUND(I1295*H1295,2)</f>
        <v>0</v>
      </c>
      <c r="K1295" s="200"/>
      <c r="L1295" s="40"/>
      <c r="M1295" s="201" t="s">
        <v>1</v>
      </c>
      <c r="N1295" s="202" t="s">
        <v>41</v>
      </c>
      <c r="O1295" s="72"/>
      <c r="P1295" s="203">
        <f>O1295*H1295</f>
        <v>0</v>
      </c>
      <c r="Q1295" s="203">
        <v>0</v>
      </c>
      <c r="R1295" s="203">
        <f>Q1295*H1295</f>
        <v>0</v>
      </c>
      <c r="S1295" s="203">
        <v>0</v>
      </c>
      <c r="T1295" s="204">
        <f>S1295*H1295</f>
        <v>0</v>
      </c>
      <c r="U1295" s="35"/>
      <c r="V1295" s="35"/>
      <c r="W1295" s="35"/>
      <c r="X1295" s="35"/>
      <c r="Y1295" s="35"/>
      <c r="Z1295" s="35"/>
      <c r="AA1295" s="35"/>
      <c r="AB1295" s="35"/>
      <c r="AC1295" s="35"/>
      <c r="AD1295" s="35"/>
      <c r="AE1295" s="35"/>
      <c r="AR1295" s="205" t="s">
        <v>214</v>
      </c>
      <c r="AT1295" s="205" t="s">
        <v>162</v>
      </c>
      <c r="AU1295" s="205" t="s">
        <v>86</v>
      </c>
      <c r="AY1295" s="18" t="s">
        <v>160</v>
      </c>
      <c r="BE1295" s="206">
        <f>IF(N1295="základní",J1295,0)</f>
        <v>0</v>
      </c>
      <c r="BF1295" s="206">
        <f>IF(N1295="snížená",J1295,0)</f>
        <v>0</v>
      </c>
      <c r="BG1295" s="206">
        <f>IF(N1295="zákl. přenesená",J1295,0)</f>
        <v>0</v>
      </c>
      <c r="BH1295" s="206">
        <f>IF(N1295="sníž. přenesená",J1295,0)</f>
        <v>0</v>
      </c>
      <c r="BI1295" s="206">
        <f>IF(N1295="nulová",J1295,0)</f>
        <v>0</v>
      </c>
      <c r="BJ1295" s="18" t="s">
        <v>84</v>
      </c>
      <c r="BK1295" s="206">
        <f>ROUND(I1295*H1295,2)</f>
        <v>0</v>
      </c>
      <c r="BL1295" s="18" t="s">
        <v>214</v>
      </c>
      <c r="BM1295" s="205" t="s">
        <v>1393</v>
      </c>
    </row>
    <row r="1296" spans="1:65" s="2" customFormat="1" ht="19.5">
      <c r="A1296" s="35"/>
      <c r="B1296" s="36"/>
      <c r="C1296" s="37"/>
      <c r="D1296" s="207" t="s">
        <v>167</v>
      </c>
      <c r="E1296" s="37"/>
      <c r="F1296" s="208" t="s">
        <v>1394</v>
      </c>
      <c r="G1296" s="37"/>
      <c r="H1296" s="37"/>
      <c r="I1296" s="209"/>
      <c r="J1296" s="37"/>
      <c r="K1296" s="37"/>
      <c r="L1296" s="40"/>
      <c r="M1296" s="210"/>
      <c r="N1296" s="211"/>
      <c r="O1296" s="72"/>
      <c r="P1296" s="72"/>
      <c r="Q1296" s="72"/>
      <c r="R1296" s="72"/>
      <c r="S1296" s="72"/>
      <c r="T1296" s="73"/>
      <c r="U1296" s="35"/>
      <c r="V1296" s="35"/>
      <c r="W1296" s="35"/>
      <c r="X1296" s="35"/>
      <c r="Y1296" s="35"/>
      <c r="Z1296" s="35"/>
      <c r="AA1296" s="35"/>
      <c r="AB1296" s="35"/>
      <c r="AC1296" s="35"/>
      <c r="AD1296" s="35"/>
      <c r="AE1296" s="35"/>
      <c r="AT1296" s="18" t="s">
        <v>167</v>
      </c>
      <c r="AU1296" s="18" t="s">
        <v>86</v>
      </c>
    </row>
    <row r="1297" spans="1:65" s="13" customFormat="1" ht="11.25">
      <c r="B1297" s="212"/>
      <c r="C1297" s="213"/>
      <c r="D1297" s="207" t="s">
        <v>169</v>
      </c>
      <c r="E1297" s="214" t="s">
        <v>1</v>
      </c>
      <c r="F1297" s="215" t="s">
        <v>1395</v>
      </c>
      <c r="G1297" s="213"/>
      <c r="H1297" s="214" t="s">
        <v>1</v>
      </c>
      <c r="I1297" s="216"/>
      <c r="J1297" s="213"/>
      <c r="K1297" s="213"/>
      <c r="L1297" s="217"/>
      <c r="M1297" s="218"/>
      <c r="N1297" s="219"/>
      <c r="O1297" s="219"/>
      <c r="P1297" s="219"/>
      <c r="Q1297" s="219"/>
      <c r="R1297" s="219"/>
      <c r="S1297" s="219"/>
      <c r="T1297" s="220"/>
      <c r="AT1297" s="221" t="s">
        <v>169</v>
      </c>
      <c r="AU1297" s="221" t="s">
        <v>86</v>
      </c>
      <c r="AV1297" s="13" t="s">
        <v>84</v>
      </c>
      <c r="AW1297" s="13" t="s">
        <v>33</v>
      </c>
      <c r="AX1297" s="13" t="s">
        <v>76</v>
      </c>
      <c r="AY1297" s="221" t="s">
        <v>160</v>
      </c>
    </row>
    <row r="1298" spans="1:65" s="14" customFormat="1" ht="11.25">
      <c r="B1298" s="222"/>
      <c r="C1298" s="223"/>
      <c r="D1298" s="207" t="s">
        <v>169</v>
      </c>
      <c r="E1298" s="224" t="s">
        <v>1</v>
      </c>
      <c r="F1298" s="225" t="s">
        <v>1396</v>
      </c>
      <c r="G1298" s="223"/>
      <c r="H1298" s="226">
        <v>47.6</v>
      </c>
      <c r="I1298" s="227"/>
      <c r="J1298" s="223"/>
      <c r="K1298" s="223"/>
      <c r="L1298" s="228"/>
      <c r="M1298" s="229"/>
      <c r="N1298" s="230"/>
      <c r="O1298" s="230"/>
      <c r="P1298" s="230"/>
      <c r="Q1298" s="230"/>
      <c r="R1298" s="230"/>
      <c r="S1298" s="230"/>
      <c r="T1298" s="231"/>
      <c r="AT1298" s="232" t="s">
        <v>169</v>
      </c>
      <c r="AU1298" s="232" t="s">
        <v>86</v>
      </c>
      <c r="AV1298" s="14" t="s">
        <v>86</v>
      </c>
      <c r="AW1298" s="14" t="s">
        <v>33</v>
      </c>
      <c r="AX1298" s="14" t="s">
        <v>76</v>
      </c>
      <c r="AY1298" s="232" t="s">
        <v>160</v>
      </c>
    </row>
    <row r="1299" spans="1:65" s="15" customFormat="1" ht="11.25">
      <c r="B1299" s="233"/>
      <c r="C1299" s="234"/>
      <c r="D1299" s="207" t="s">
        <v>169</v>
      </c>
      <c r="E1299" s="235" t="s">
        <v>1</v>
      </c>
      <c r="F1299" s="236" t="s">
        <v>172</v>
      </c>
      <c r="G1299" s="234"/>
      <c r="H1299" s="237">
        <v>47.6</v>
      </c>
      <c r="I1299" s="238"/>
      <c r="J1299" s="234"/>
      <c r="K1299" s="234"/>
      <c r="L1299" s="239"/>
      <c r="M1299" s="240"/>
      <c r="N1299" s="241"/>
      <c r="O1299" s="241"/>
      <c r="P1299" s="241"/>
      <c r="Q1299" s="241"/>
      <c r="R1299" s="241"/>
      <c r="S1299" s="241"/>
      <c r="T1299" s="242"/>
      <c r="AT1299" s="243" t="s">
        <v>169</v>
      </c>
      <c r="AU1299" s="243" t="s">
        <v>86</v>
      </c>
      <c r="AV1299" s="15" t="s">
        <v>166</v>
      </c>
      <c r="AW1299" s="15" t="s">
        <v>33</v>
      </c>
      <c r="AX1299" s="15" t="s">
        <v>84</v>
      </c>
      <c r="AY1299" s="243" t="s">
        <v>160</v>
      </c>
    </row>
    <row r="1300" spans="1:65" s="2" customFormat="1" ht="16.5" customHeight="1">
      <c r="A1300" s="35"/>
      <c r="B1300" s="36"/>
      <c r="C1300" s="244" t="s">
        <v>1397</v>
      </c>
      <c r="D1300" s="244" t="s">
        <v>245</v>
      </c>
      <c r="E1300" s="245" t="s">
        <v>1329</v>
      </c>
      <c r="F1300" s="246" t="s">
        <v>1330</v>
      </c>
      <c r="G1300" s="247" t="s">
        <v>294</v>
      </c>
      <c r="H1300" s="248">
        <v>1.4E-2</v>
      </c>
      <c r="I1300" s="249"/>
      <c r="J1300" s="250">
        <f>ROUND(I1300*H1300,2)</f>
        <v>0</v>
      </c>
      <c r="K1300" s="251"/>
      <c r="L1300" s="252"/>
      <c r="M1300" s="253" t="s">
        <v>1</v>
      </c>
      <c r="N1300" s="254" t="s">
        <v>41</v>
      </c>
      <c r="O1300" s="72"/>
      <c r="P1300" s="203">
        <f>O1300*H1300</f>
        <v>0</v>
      </c>
      <c r="Q1300" s="203">
        <v>0</v>
      </c>
      <c r="R1300" s="203">
        <f>Q1300*H1300</f>
        <v>0</v>
      </c>
      <c r="S1300" s="203">
        <v>0</v>
      </c>
      <c r="T1300" s="204">
        <f>S1300*H1300</f>
        <v>0</v>
      </c>
      <c r="U1300" s="35"/>
      <c r="V1300" s="35"/>
      <c r="W1300" s="35"/>
      <c r="X1300" s="35"/>
      <c r="Y1300" s="35"/>
      <c r="Z1300" s="35"/>
      <c r="AA1300" s="35"/>
      <c r="AB1300" s="35"/>
      <c r="AC1300" s="35"/>
      <c r="AD1300" s="35"/>
      <c r="AE1300" s="35"/>
      <c r="AR1300" s="205" t="s">
        <v>262</v>
      </c>
      <c r="AT1300" s="205" t="s">
        <v>245</v>
      </c>
      <c r="AU1300" s="205" t="s">
        <v>86</v>
      </c>
      <c r="AY1300" s="18" t="s">
        <v>160</v>
      </c>
      <c r="BE1300" s="206">
        <f>IF(N1300="základní",J1300,0)</f>
        <v>0</v>
      </c>
      <c r="BF1300" s="206">
        <f>IF(N1300="snížená",J1300,0)</f>
        <v>0</v>
      </c>
      <c r="BG1300" s="206">
        <f>IF(N1300="zákl. přenesená",J1300,0)</f>
        <v>0</v>
      </c>
      <c r="BH1300" s="206">
        <f>IF(N1300="sníž. přenesená",J1300,0)</f>
        <v>0</v>
      </c>
      <c r="BI1300" s="206">
        <f>IF(N1300="nulová",J1300,0)</f>
        <v>0</v>
      </c>
      <c r="BJ1300" s="18" t="s">
        <v>84</v>
      </c>
      <c r="BK1300" s="206">
        <f>ROUND(I1300*H1300,2)</f>
        <v>0</v>
      </c>
      <c r="BL1300" s="18" t="s">
        <v>214</v>
      </c>
      <c r="BM1300" s="205" t="s">
        <v>1398</v>
      </c>
    </row>
    <row r="1301" spans="1:65" s="2" customFormat="1" ht="11.25">
      <c r="A1301" s="35"/>
      <c r="B1301" s="36"/>
      <c r="C1301" s="37"/>
      <c r="D1301" s="207" t="s">
        <v>167</v>
      </c>
      <c r="E1301" s="37"/>
      <c r="F1301" s="208" t="s">
        <v>1330</v>
      </c>
      <c r="G1301" s="37"/>
      <c r="H1301" s="37"/>
      <c r="I1301" s="209"/>
      <c r="J1301" s="37"/>
      <c r="K1301" s="37"/>
      <c r="L1301" s="40"/>
      <c r="M1301" s="210"/>
      <c r="N1301" s="211"/>
      <c r="O1301" s="72"/>
      <c r="P1301" s="72"/>
      <c r="Q1301" s="72"/>
      <c r="R1301" s="72"/>
      <c r="S1301" s="72"/>
      <c r="T1301" s="73"/>
      <c r="U1301" s="35"/>
      <c r="V1301" s="35"/>
      <c r="W1301" s="35"/>
      <c r="X1301" s="35"/>
      <c r="Y1301" s="35"/>
      <c r="Z1301" s="35"/>
      <c r="AA1301" s="35"/>
      <c r="AB1301" s="35"/>
      <c r="AC1301" s="35"/>
      <c r="AD1301" s="35"/>
      <c r="AE1301" s="35"/>
      <c r="AT1301" s="18" t="s">
        <v>167</v>
      </c>
      <c r="AU1301" s="18" t="s">
        <v>86</v>
      </c>
    </row>
    <row r="1302" spans="1:65" s="14" customFormat="1" ht="11.25">
      <c r="B1302" s="222"/>
      <c r="C1302" s="223"/>
      <c r="D1302" s="207" t="s">
        <v>169</v>
      </c>
      <c r="E1302" s="224" t="s">
        <v>1</v>
      </c>
      <c r="F1302" s="225" t="s">
        <v>1399</v>
      </c>
      <c r="G1302" s="223"/>
      <c r="H1302" s="226">
        <v>1.4E-2</v>
      </c>
      <c r="I1302" s="227"/>
      <c r="J1302" s="223"/>
      <c r="K1302" s="223"/>
      <c r="L1302" s="228"/>
      <c r="M1302" s="229"/>
      <c r="N1302" s="230"/>
      <c r="O1302" s="230"/>
      <c r="P1302" s="230"/>
      <c r="Q1302" s="230"/>
      <c r="R1302" s="230"/>
      <c r="S1302" s="230"/>
      <c r="T1302" s="231"/>
      <c r="AT1302" s="232" t="s">
        <v>169</v>
      </c>
      <c r="AU1302" s="232" t="s">
        <v>86</v>
      </c>
      <c r="AV1302" s="14" t="s">
        <v>86</v>
      </c>
      <c r="AW1302" s="14" t="s">
        <v>33</v>
      </c>
      <c r="AX1302" s="14" t="s">
        <v>76</v>
      </c>
      <c r="AY1302" s="232" t="s">
        <v>160</v>
      </c>
    </row>
    <row r="1303" spans="1:65" s="15" customFormat="1" ht="11.25">
      <c r="B1303" s="233"/>
      <c r="C1303" s="234"/>
      <c r="D1303" s="207" t="s">
        <v>169</v>
      </c>
      <c r="E1303" s="235" t="s">
        <v>1</v>
      </c>
      <c r="F1303" s="236" t="s">
        <v>172</v>
      </c>
      <c r="G1303" s="234"/>
      <c r="H1303" s="237">
        <v>1.4E-2</v>
      </c>
      <c r="I1303" s="238"/>
      <c r="J1303" s="234"/>
      <c r="K1303" s="234"/>
      <c r="L1303" s="239"/>
      <c r="M1303" s="240"/>
      <c r="N1303" s="241"/>
      <c r="O1303" s="241"/>
      <c r="P1303" s="241"/>
      <c r="Q1303" s="241"/>
      <c r="R1303" s="241"/>
      <c r="S1303" s="241"/>
      <c r="T1303" s="242"/>
      <c r="AT1303" s="243" t="s">
        <v>169</v>
      </c>
      <c r="AU1303" s="243" t="s">
        <v>86</v>
      </c>
      <c r="AV1303" s="15" t="s">
        <v>166</v>
      </c>
      <c r="AW1303" s="15" t="s">
        <v>33</v>
      </c>
      <c r="AX1303" s="15" t="s">
        <v>84</v>
      </c>
      <c r="AY1303" s="243" t="s">
        <v>160</v>
      </c>
    </row>
    <row r="1304" spans="1:65" s="2" customFormat="1" ht="24.2" customHeight="1">
      <c r="A1304" s="35"/>
      <c r="B1304" s="36"/>
      <c r="C1304" s="193" t="s">
        <v>830</v>
      </c>
      <c r="D1304" s="193" t="s">
        <v>162</v>
      </c>
      <c r="E1304" s="194" t="s">
        <v>1400</v>
      </c>
      <c r="F1304" s="195" t="s">
        <v>1401</v>
      </c>
      <c r="G1304" s="196" t="s">
        <v>165</v>
      </c>
      <c r="H1304" s="197">
        <v>47.6</v>
      </c>
      <c r="I1304" s="198"/>
      <c r="J1304" s="199">
        <f>ROUND(I1304*H1304,2)</f>
        <v>0</v>
      </c>
      <c r="K1304" s="200"/>
      <c r="L1304" s="40"/>
      <c r="M1304" s="201" t="s">
        <v>1</v>
      </c>
      <c r="N1304" s="202" t="s">
        <v>41</v>
      </c>
      <c r="O1304" s="72"/>
      <c r="P1304" s="203">
        <f>O1304*H1304</f>
        <v>0</v>
      </c>
      <c r="Q1304" s="203">
        <v>0</v>
      </c>
      <c r="R1304" s="203">
        <f>Q1304*H1304</f>
        <v>0</v>
      </c>
      <c r="S1304" s="203">
        <v>0</v>
      </c>
      <c r="T1304" s="204">
        <f>S1304*H1304</f>
        <v>0</v>
      </c>
      <c r="U1304" s="35"/>
      <c r="V1304" s="35"/>
      <c r="W1304" s="35"/>
      <c r="X1304" s="35"/>
      <c r="Y1304" s="35"/>
      <c r="Z1304" s="35"/>
      <c r="AA1304" s="35"/>
      <c r="AB1304" s="35"/>
      <c r="AC1304" s="35"/>
      <c r="AD1304" s="35"/>
      <c r="AE1304" s="35"/>
      <c r="AR1304" s="205" t="s">
        <v>214</v>
      </c>
      <c r="AT1304" s="205" t="s">
        <v>162</v>
      </c>
      <c r="AU1304" s="205" t="s">
        <v>86</v>
      </c>
      <c r="AY1304" s="18" t="s">
        <v>160</v>
      </c>
      <c r="BE1304" s="206">
        <f>IF(N1304="základní",J1304,0)</f>
        <v>0</v>
      </c>
      <c r="BF1304" s="206">
        <f>IF(N1304="snížená",J1304,0)</f>
        <v>0</v>
      </c>
      <c r="BG1304" s="206">
        <f>IF(N1304="zákl. přenesená",J1304,0)</f>
        <v>0</v>
      </c>
      <c r="BH1304" s="206">
        <f>IF(N1304="sníž. přenesená",J1304,0)</f>
        <v>0</v>
      </c>
      <c r="BI1304" s="206">
        <f>IF(N1304="nulová",J1304,0)</f>
        <v>0</v>
      </c>
      <c r="BJ1304" s="18" t="s">
        <v>84</v>
      </c>
      <c r="BK1304" s="206">
        <f>ROUND(I1304*H1304,2)</f>
        <v>0</v>
      </c>
      <c r="BL1304" s="18" t="s">
        <v>214</v>
      </c>
      <c r="BM1304" s="205" t="s">
        <v>1402</v>
      </c>
    </row>
    <row r="1305" spans="1:65" s="2" customFormat="1" ht="19.5">
      <c r="A1305" s="35"/>
      <c r="B1305" s="36"/>
      <c r="C1305" s="37"/>
      <c r="D1305" s="207" t="s">
        <v>167</v>
      </c>
      <c r="E1305" s="37"/>
      <c r="F1305" s="208" t="s">
        <v>1403</v>
      </c>
      <c r="G1305" s="37"/>
      <c r="H1305" s="37"/>
      <c r="I1305" s="209"/>
      <c r="J1305" s="37"/>
      <c r="K1305" s="37"/>
      <c r="L1305" s="40"/>
      <c r="M1305" s="210"/>
      <c r="N1305" s="211"/>
      <c r="O1305" s="72"/>
      <c r="P1305" s="72"/>
      <c r="Q1305" s="72"/>
      <c r="R1305" s="72"/>
      <c r="S1305" s="72"/>
      <c r="T1305" s="73"/>
      <c r="U1305" s="35"/>
      <c r="V1305" s="35"/>
      <c r="W1305" s="35"/>
      <c r="X1305" s="35"/>
      <c r="Y1305" s="35"/>
      <c r="Z1305" s="35"/>
      <c r="AA1305" s="35"/>
      <c r="AB1305" s="35"/>
      <c r="AC1305" s="35"/>
      <c r="AD1305" s="35"/>
      <c r="AE1305" s="35"/>
      <c r="AT1305" s="18" t="s">
        <v>167</v>
      </c>
      <c r="AU1305" s="18" t="s">
        <v>86</v>
      </c>
    </row>
    <row r="1306" spans="1:65" s="13" customFormat="1" ht="11.25">
      <c r="B1306" s="212"/>
      <c r="C1306" s="213"/>
      <c r="D1306" s="207" t="s">
        <v>169</v>
      </c>
      <c r="E1306" s="214" t="s">
        <v>1</v>
      </c>
      <c r="F1306" s="215" t="s">
        <v>1395</v>
      </c>
      <c r="G1306" s="213"/>
      <c r="H1306" s="214" t="s">
        <v>1</v>
      </c>
      <c r="I1306" s="216"/>
      <c r="J1306" s="213"/>
      <c r="K1306" s="213"/>
      <c r="L1306" s="217"/>
      <c r="M1306" s="218"/>
      <c r="N1306" s="219"/>
      <c r="O1306" s="219"/>
      <c r="P1306" s="219"/>
      <c r="Q1306" s="219"/>
      <c r="R1306" s="219"/>
      <c r="S1306" s="219"/>
      <c r="T1306" s="220"/>
      <c r="AT1306" s="221" t="s">
        <v>169</v>
      </c>
      <c r="AU1306" s="221" t="s">
        <v>86</v>
      </c>
      <c r="AV1306" s="13" t="s">
        <v>84</v>
      </c>
      <c r="AW1306" s="13" t="s">
        <v>33</v>
      </c>
      <c r="AX1306" s="13" t="s">
        <v>76</v>
      </c>
      <c r="AY1306" s="221" t="s">
        <v>160</v>
      </c>
    </row>
    <row r="1307" spans="1:65" s="14" customFormat="1" ht="11.25">
      <c r="B1307" s="222"/>
      <c r="C1307" s="223"/>
      <c r="D1307" s="207" t="s">
        <v>169</v>
      </c>
      <c r="E1307" s="224" t="s">
        <v>1</v>
      </c>
      <c r="F1307" s="225" t="s">
        <v>1396</v>
      </c>
      <c r="G1307" s="223"/>
      <c r="H1307" s="226">
        <v>47.6</v>
      </c>
      <c r="I1307" s="227"/>
      <c r="J1307" s="223"/>
      <c r="K1307" s="223"/>
      <c r="L1307" s="228"/>
      <c r="M1307" s="229"/>
      <c r="N1307" s="230"/>
      <c r="O1307" s="230"/>
      <c r="P1307" s="230"/>
      <c r="Q1307" s="230"/>
      <c r="R1307" s="230"/>
      <c r="S1307" s="230"/>
      <c r="T1307" s="231"/>
      <c r="AT1307" s="232" t="s">
        <v>169</v>
      </c>
      <c r="AU1307" s="232" t="s">
        <v>86</v>
      </c>
      <c r="AV1307" s="14" t="s">
        <v>86</v>
      </c>
      <c r="AW1307" s="14" t="s">
        <v>33</v>
      </c>
      <c r="AX1307" s="14" t="s">
        <v>76</v>
      </c>
      <c r="AY1307" s="232" t="s">
        <v>160</v>
      </c>
    </row>
    <row r="1308" spans="1:65" s="15" customFormat="1" ht="11.25">
      <c r="B1308" s="233"/>
      <c r="C1308" s="234"/>
      <c r="D1308" s="207" t="s">
        <v>169</v>
      </c>
      <c r="E1308" s="235" t="s">
        <v>1</v>
      </c>
      <c r="F1308" s="236" t="s">
        <v>172</v>
      </c>
      <c r="G1308" s="234"/>
      <c r="H1308" s="237">
        <v>47.6</v>
      </c>
      <c r="I1308" s="238"/>
      <c r="J1308" s="234"/>
      <c r="K1308" s="234"/>
      <c r="L1308" s="239"/>
      <c r="M1308" s="240"/>
      <c r="N1308" s="241"/>
      <c r="O1308" s="241"/>
      <c r="P1308" s="241"/>
      <c r="Q1308" s="241"/>
      <c r="R1308" s="241"/>
      <c r="S1308" s="241"/>
      <c r="T1308" s="242"/>
      <c r="AT1308" s="243" t="s">
        <v>169</v>
      </c>
      <c r="AU1308" s="243" t="s">
        <v>86</v>
      </c>
      <c r="AV1308" s="15" t="s">
        <v>166</v>
      </c>
      <c r="AW1308" s="15" t="s">
        <v>33</v>
      </c>
      <c r="AX1308" s="15" t="s">
        <v>84</v>
      </c>
      <c r="AY1308" s="243" t="s">
        <v>160</v>
      </c>
    </row>
    <row r="1309" spans="1:65" s="2" customFormat="1" ht="44.25" customHeight="1">
      <c r="A1309" s="35"/>
      <c r="B1309" s="36"/>
      <c r="C1309" s="244" t="s">
        <v>1404</v>
      </c>
      <c r="D1309" s="244" t="s">
        <v>245</v>
      </c>
      <c r="E1309" s="245" t="s">
        <v>1340</v>
      </c>
      <c r="F1309" s="246" t="s">
        <v>1341</v>
      </c>
      <c r="G1309" s="247" t="s">
        <v>165</v>
      </c>
      <c r="H1309" s="248">
        <v>54.74</v>
      </c>
      <c r="I1309" s="249"/>
      <c r="J1309" s="250">
        <f>ROUND(I1309*H1309,2)</f>
        <v>0</v>
      </c>
      <c r="K1309" s="251"/>
      <c r="L1309" s="252"/>
      <c r="M1309" s="253" t="s">
        <v>1</v>
      </c>
      <c r="N1309" s="254" t="s">
        <v>41</v>
      </c>
      <c r="O1309" s="72"/>
      <c r="P1309" s="203">
        <f>O1309*H1309</f>
        <v>0</v>
      </c>
      <c r="Q1309" s="203">
        <v>0</v>
      </c>
      <c r="R1309" s="203">
        <f>Q1309*H1309</f>
        <v>0</v>
      </c>
      <c r="S1309" s="203">
        <v>0</v>
      </c>
      <c r="T1309" s="204">
        <f>S1309*H1309</f>
        <v>0</v>
      </c>
      <c r="U1309" s="35"/>
      <c r="V1309" s="35"/>
      <c r="W1309" s="35"/>
      <c r="X1309" s="35"/>
      <c r="Y1309" s="35"/>
      <c r="Z1309" s="35"/>
      <c r="AA1309" s="35"/>
      <c r="AB1309" s="35"/>
      <c r="AC1309" s="35"/>
      <c r="AD1309" s="35"/>
      <c r="AE1309" s="35"/>
      <c r="AR1309" s="205" t="s">
        <v>262</v>
      </c>
      <c r="AT1309" s="205" t="s">
        <v>245</v>
      </c>
      <c r="AU1309" s="205" t="s">
        <v>86</v>
      </c>
      <c r="AY1309" s="18" t="s">
        <v>160</v>
      </c>
      <c r="BE1309" s="206">
        <f>IF(N1309="základní",J1309,0)</f>
        <v>0</v>
      </c>
      <c r="BF1309" s="206">
        <f>IF(N1309="snížená",J1309,0)</f>
        <v>0</v>
      </c>
      <c r="BG1309" s="206">
        <f>IF(N1309="zákl. přenesená",J1309,0)</f>
        <v>0</v>
      </c>
      <c r="BH1309" s="206">
        <f>IF(N1309="sníž. přenesená",J1309,0)</f>
        <v>0</v>
      </c>
      <c r="BI1309" s="206">
        <f>IF(N1309="nulová",J1309,0)</f>
        <v>0</v>
      </c>
      <c r="BJ1309" s="18" t="s">
        <v>84</v>
      </c>
      <c r="BK1309" s="206">
        <f>ROUND(I1309*H1309,2)</f>
        <v>0</v>
      </c>
      <c r="BL1309" s="18" t="s">
        <v>214</v>
      </c>
      <c r="BM1309" s="205" t="s">
        <v>1405</v>
      </c>
    </row>
    <row r="1310" spans="1:65" s="2" customFormat="1" ht="29.25">
      <c r="A1310" s="35"/>
      <c r="B1310" s="36"/>
      <c r="C1310" s="37"/>
      <c r="D1310" s="207" t="s">
        <v>167</v>
      </c>
      <c r="E1310" s="37"/>
      <c r="F1310" s="208" t="s">
        <v>1341</v>
      </c>
      <c r="G1310" s="37"/>
      <c r="H1310" s="37"/>
      <c r="I1310" s="209"/>
      <c r="J1310" s="37"/>
      <c r="K1310" s="37"/>
      <c r="L1310" s="40"/>
      <c r="M1310" s="210"/>
      <c r="N1310" s="211"/>
      <c r="O1310" s="72"/>
      <c r="P1310" s="72"/>
      <c r="Q1310" s="72"/>
      <c r="R1310" s="72"/>
      <c r="S1310" s="72"/>
      <c r="T1310" s="73"/>
      <c r="U1310" s="35"/>
      <c r="V1310" s="35"/>
      <c r="W1310" s="35"/>
      <c r="X1310" s="35"/>
      <c r="Y1310" s="35"/>
      <c r="Z1310" s="35"/>
      <c r="AA1310" s="35"/>
      <c r="AB1310" s="35"/>
      <c r="AC1310" s="35"/>
      <c r="AD1310" s="35"/>
      <c r="AE1310" s="35"/>
      <c r="AT1310" s="18" t="s">
        <v>167</v>
      </c>
      <c r="AU1310" s="18" t="s">
        <v>86</v>
      </c>
    </row>
    <row r="1311" spans="1:65" s="14" customFormat="1" ht="11.25">
      <c r="B1311" s="222"/>
      <c r="C1311" s="223"/>
      <c r="D1311" s="207" t="s">
        <v>169</v>
      </c>
      <c r="E1311" s="224" t="s">
        <v>1</v>
      </c>
      <c r="F1311" s="225" t="s">
        <v>1406</v>
      </c>
      <c r="G1311" s="223"/>
      <c r="H1311" s="226">
        <v>54.74</v>
      </c>
      <c r="I1311" s="227"/>
      <c r="J1311" s="223"/>
      <c r="K1311" s="223"/>
      <c r="L1311" s="228"/>
      <c r="M1311" s="229"/>
      <c r="N1311" s="230"/>
      <c r="O1311" s="230"/>
      <c r="P1311" s="230"/>
      <c r="Q1311" s="230"/>
      <c r="R1311" s="230"/>
      <c r="S1311" s="230"/>
      <c r="T1311" s="231"/>
      <c r="AT1311" s="232" t="s">
        <v>169</v>
      </c>
      <c r="AU1311" s="232" t="s">
        <v>86</v>
      </c>
      <c r="AV1311" s="14" t="s">
        <v>86</v>
      </c>
      <c r="AW1311" s="14" t="s">
        <v>33</v>
      </c>
      <c r="AX1311" s="14" t="s">
        <v>76</v>
      </c>
      <c r="AY1311" s="232" t="s">
        <v>160</v>
      </c>
    </row>
    <row r="1312" spans="1:65" s="15" customFormat="1" ht="11.25">
      <c r="B1312" s="233"/>
      <c r="C1312" s="234"/>
      <c r="D1312" s="207" t="s">
        <v>169</v>
      </c>
      <c r="E1312" s="235" t="s">
        <v>1</v>
      </c>
      <c r="F1312" s="236" t="s">
        <v>172</v>
      </c>
      <c r="G1312" s="234"/>
      <c r="H1312" s="237">
        <v>54.74</v>
      </c>
      <c r="I1312" s="238"/>
      <c r="J1312" s="234"/>
      <c r="K1312" s="234"/>
      <c r="L1312" s="239"/>
      <c r="M1312" s="240"/>
      <c r="N1312" s="241"/>
      <c r="O1312" s="241"/>
      <c r="P1312" s="241"/>
      <c r="Q1312" s="241"/>
      <c r="R1312" s="241"/>
      <c r="S1312" s="241"/>
      <c r="T1312" s="242"/>
      <c r="AT1312" s="243" t="s">
        <v>169</v>
      </c>
      <c r="AU1312" s="243" t="s">
        <v>86</v>
      </c>
      <c r="AV1312" s="15" t="s">
        <v>166</v>
      </c>
      <c r="AW1312" s="15" t="s">
        <v>33</v>
      </c>
      <c r="AX1312" s="15" t="s">
        <v>84</v>
      </c>
      <c r="AY1312" s="243" t="s">
        <v>160</v>
      </c>
    </row>
    <row r="1313" spans="1:65" s="2" customFormat="1" ht="24.2" customHeight="1">
      <c r="A1313" s="35"/>
      <c r="B1313" s="36"/>
      <c r="C1313" s="193" t="s">
        <v>836</v>
      </c>
      <c r="D1313" s="193" t="s">
        <v>162</v>
      </c>
      <c r="E1313" s="194" t="s">
        <v>1407</v>
      </c>
      <c r="F1313" s="195" t="s">
        <v>1408</v>
      </c>
      <c r="G1313" s="196" t="s">
        <v>165</v>
      </c>
      <c r="H1313" s="197">
        <v>47.6</v>
      </c>
      <c r="I1313" s="198"/>
      <c r="J1313" s="199">
        <f>ROUND(I1313*H1313,2)</f>
        <v>0</v>
      </c>
      <c r="K1313" s="200"/>
      <c r="L1313" s="40"/>
      <c r="M1313" s="201" t="s">
        <v>1</v>
      </c>
      <c r="N1313" s="202" t="s">
        <v>41</v>
      </c>
      <c r="O1313" s="72"/>
      <c r="P1313" s="203">
        <f>O1313*H1313</f>
        <v>0</v>
      </c>
      <c r="Q1313" s="203">
        <v>0</v>
      </c>
      <c r="R1313" s="203">
        <f>Q1313*H1313</f>
        <v>0</v>
      </c>
      <c r="S1313" s="203">
        <v>0</v>
      </c>
      <c r="T1313" s="204">
        <f>S1313*H1313</f>
        <v>0</v>
      </c>
      <c r="U1313" s="35"/>
      <c r="V1313" s="35"/>
      <c r="W1313" s="35"/>
      <c r="X1313" s="35"/>
      <c r="Y1313" s="35"/>
      <c r="Z1313" s="35"/>
      <c r="AA1313" s="35"/>
      <c r="AB1313" s="35"/>
      <c r="AC1313" s="35"/>
      <c r="AD1313" s="35"/>
      <c r="AE1313" s="35"/>
      <c r="AR1313" s="205" t="s">
        <v>214</v>
      </c>
      <c r="AT1313" s="205" t="s">
        <v>162</v>
      </c>
      <c r="AU1313" s="205" t="s">
        <v>86</v>
      </c>
      <c r="AY1313" s="18" t="s">
        <v>160</v>
      </c>
      <c r="BE1313" s="206">
        <f>IF(N1313="základní",J1313,0)</f>
        <v>0</v>
      </c>
      <c r="BF1313" s="206">
        <f>IF(N1313="snížená",J1313,0)</f>
        <v>0</v>
      </c>
      <c r="BG1313" s="206">
        <f>IF(N1313="zákl. přenesená",J1313,0)</f>
        <v>0</v>
      </c>
      <c r="BH1313" s="206">
        <f>IF(N1313="sníž. přenesená",J1313,0)</f>
        <v>0</v>
      </c>
      <c r="BI1313" s="206">
        <f>IF(N1313="nulová",J1313,0)</f>
        <v>0</v>
      </c>
      <c r="BJ1313" s="18" t="s">
        <v>84</v>
      </c>
      <c r="BK1313" s="206">
        <f>ROUND(I1313*H1313,2)</f>
        <v>0</v>
      </c>
      <c r="BL1313" s="18" t="s">
        <v>214</v>
      </c>
      <c r="BM1313" s="205" t="s">
        <v>1409</v>
      </c>
    </row>
    <row r="1314" spans="1:65" s="2" customFormat="1" ht="19.5">
      <c r="A1314" s="35"/>
      <c r="B1314" s="36"/>
      <c r="C1314" s="37"/>
      <c r="D1314" s="207" t="s">
        <v>167</v>
      </c>
      <c r="E1314" s="37"/>
      <c r="F1314" s="208" t="s">
        <v>1410</v>
      </c>
      <c r="G1314" s="37"/>
      <c r="H1314" s="37"/>
      <c r="I1314" s="209"/>
      <c r="J1314" s="37"/>
      <c r="K1314" s="37"/>
      <c r="L1314" s="40"/>
      <c r="M1314" s="210"/>
      <c r="N1314" s="211"/>
      <c r="O1314" s="72"/>
      <c r="P1314" s="72"/>
      <c r="Q1314" s="72"/>
      <c r="R1314" s="72"/>
      <c r="S1314" s="72"/>
      <c r="T1314" s="73"/>
      <c r="U1314" s="35"/>
      <c r="V1314" s="35"/>
      <c r="W1314" s="35"/>
      <c r="X1314" s="35"/>
      <c r="Y1314" s="35"/>
      <c r="Z1314" s="35"/>
      <c r="AA1314" s="35"/>
      <c r="AB1314" s="35"/>
      <c r="AC1314" s="35"/>
      <c r="AD1314" s="35"/>
      <c r="AE1314" s="35"/>
      <c r="AT1314" s="18" t="s">
        <v>167</v>
      </c>
      <c r="AU1314" s="18" t="s">
        <v>86</v>
      </c>
    </row>
    <row r="1315" spans="1:65" s="13" customFormat="1" ht="11.25">
      <c r="B1315" s="212"/>
      <c r="C1315" s="213"/>
      <c r="D1315" s="207" t="s">
        <v>169</v>
      </c>
      <c r="E1315" s="214" t="s">
        <v>1</v>
      </c>
      <c r="F1315" s="215" t="s">
        <v>1395</v>
      </c>
      <c r="G1315" s="213"/>
      <c r="H1315" s="214" t="s">
        <v>1</v>
      </c>
      <c r="I1315" s="216"/>
      <c r="J1315" s="213"/>
      <c r="K1315" s="213"/>
      <c r="L1315" s="217"/>
      <c r="M1315" s="218"/>
      <c r="N1315" s="219"/>
      <c r="O1315" s="219"/>
      <c r="P1315" s="219"/>
      <c r="Q1315" s="219"/>
      <c r="R1315" s="219"/>
      <c r="S1315" s="219"/>
      <c r="T1315" s="220"/>
      <c r="AT1315" s="221" t="s">
        <v>169</v>
      </c>
      <c r="AU1315" s="221" t="s">
        <v>86</v>
      </c>
      <c r="AV1315" s="13" t="s">
        <v>84</v>
      </c>
      <c r="AW1315" s="13" t="s">
        <v>33</v>
      </c>
      <c r="AX1315" s="13" t="s">
        <v>76</v>
      </c>
      <c r="AY1315" s="221" t="s">
        <v>160</v>
      </c>
    </row>
    <row r="1316" spans="1:65" s="14" customFormat="1" ht="11.25">
      <c r="B1316" s="222"/>
      <c r="C1316" s="223"/>
      <c r="D1316" s="207" t="s">
        <v>169</v>
      </c>
      <c r="E1316" s="224" t="s">
        <v>1</v>
      </c>
      <c r="F1316" s="225" t="s">
        <v>1396</v>
      </c>
      <c r="G1316" s="223"/>
      <c r="H1316" s="226">
        <v>47.6</v>
      </c>
      <c r="I1316" s="227"/>
      <c r="J1316" s="223"/>
      <c r="K1316" s="223"/>
      <c r="L1316" s="228"/>
      <c r="M1316" s="229"/>
      <c r="N1316" s="230"/>
      <c r="O1316" s="230"/>
      <c r="P1316" s="230"/>
      <c r="Q1316" s="230"/>
      <c r="R1316" s="230"/>
      <c r="S1316" s="230"/>
      <c r="T1316" s="231"/>
      <c r="AT1316" s="232" t="s">
        <v>169</v>
      </c>
      <c r="AU1316" s="232" t="s">
        <v>86</v>
      </c>
      <c r="AV1316" s="14" t="s">
        <v>86</v>
      </c>
      <c r="AW1316" s="14" t="s">
        <v>33</v>
      </c>
      <c r="AX1316" s="14" t="s">
        <v>76</v>
      </c>
      <c r="AY1316" s="232" t="s">
        <v>160</v>
      </c>
    </row>
    <row r="1317" spans="1:65" s="15" customFormat="1" ht="11.25">
      <c r="B1317" s="233"/>
      <c r="C1317" s="234"/>
      <c r="D1317" s="207" t="s">
        <v>169</v>
      </c>
      <c r="E1317" s="235" t="s">
        <v>1</v>
      </c>
      <c r="F1317" s="236" t="s">
        <v>172</v>
      </c>
      <c r="G1317" s="234"/>
      <c r="H1317" s="237">
        <v>47.6</v>
      </c>
      <c r="I1317" s="238"/>
      <c r="J1317" s="234"/>
      <c r="K1317" s="234"/>
      <c r="L1317" s="239"/>
      <c r="M1317" s="240"/>
      <c r="N1317" s="241"/>
      <c r="O1317" s="241"/>
      <c r="P1317" s="241"/>
      <c r="Q1317" s="241"/>
      <c r="R1317" s="241"/>
      <c r="S1317" s="241"/>
      <c r="T1317" s="242"/>
      <c r="AT1317" s="243" t="s">
        <v>169</v>
      </c>
      <c r="AU1317" s="243" t="s">
        <v>86</v>
      </c>
      <c r="AV1317" s="15" t="s">
        <v>166</v>
      </c>
      <c r="AW1317" s="15" t="s">
        <v>33</v>
      </c>
      <c r="AX1317" s="15" t="s">
        <v>84</v>
      </c>
      <c r="AY1317" s="243" t="s">
        <v>160</v>
      </c>
    </row>
    <row r="1318" spans="1:65" s="2" customFormat="1" ht="33" customHeight="1">
      <c r="A1318" s="35"/>
      <c r="B1318" s="36"/>
      <c r="C1318" s="244" t="s">
        <v>1411</v>
      </c>
      <c r="D1318" s="244" t="s">
        <v>245</v>
      </c>
      <c r="E1318" s="245" t="s">
        <v>1412</v>
      </c>
      <c r="F1318" s="246" t="s">
        <v>1413</v>
      </c>
      <c r="G1318" s="247" t="s">
        <v>165</v>
      </c>
      <c r="H1318" s="248">
        <v>54.74</v>
      </c>
      <c r="I1318" s="249"/>
      <c r="J1318" s="250">
        <f>ROUND(I1318*H1318,2)</f>
        <v>0</v>
      </c>
      <c r="K1318" s="251"/>
      <c r="L1318" s="252"/>
      <c r="M1318" s="253" t="s">
        <v>1</v>
      </c>
      <c r="N1318" s="254" t="s">
        <v>41</v>
      </c>
      <c r="O1318" s="72"/>
      <c r="P1318" s="203">
        <f>O1318*H1318</f>
        <v>0</v>
      </c>
      <c r="Q1318" s="203">
        <v>0</v>
      </c>
      <c r="R1318" s="203">
        <f>Q1318*H1318</f>
        <v>0</v>
      </c>
      <c r="S1318" s="203">
        <v>0</v>
      </c>
      <c r="T1318" s="204">
        <f>S1318*H1318</f>
        <v>0</v>
      </c>
      <c r="U1318" s="35"/>
      <c r="V1318" s="35"/>
      <c r="W1318" s="35"/>
      <c r="X1318" s="35"/>
      <c r="Y1318" s="35"/>
      <c r="Z1318" s="35"/>
      <c r="AA1318" s="35"/>
      <c r="AB1318" s="35"/>
      <c r="AC1318" s="35"/>
      <c r="AD1318" s="35"/>
      <c r="AE1318" s="35"/>
      <c r="AR1318" s="205" t="s">
        <v>262</v>
      </c>
      <c r="AT1318" s="205" t="s">
        <v>245</v>
      </c>
      <c r="AU1318" s="205" t="s">
        <v>86</v>
      </c>
      <c r="AY1318" s="18" t="s">
        <v>160</v>
      </c>
      <c r="BE1318" s="206">
        <f>IF(N1318="základní",J1318,0)</f>
        <v>0</v>
      </c>
      <c r="BF1318" s="206">
        <f>IF(N1318="snížená",J1318,0)</f>
        <v>0</v>
      </c>
      <c r="BG1318" s="206">
        <f>IF(N1318="zákl. přenesená",J1318,0)</f>
        <v>0</v>
      </c>
      <c r="BH1318" s="206">
        <f>IF(N1318="sníž. přenesená",J1318,0)</f>
        <v>0</v>
      </c>
      <c r="BI1318" s="206">
        <f>IF(N1318="nulová",J1318,0)</f>
        <v>0</v>
      </c>
      <c r="BJ1318" s="18" t="s">
        <v>84</v>
      </c>
      <c r="BK1318" s="206">
        <f>ROUND(I1318*H1318,2)</f>
        <v>0</v>
      </c>
      <c r="BL1318" s="18" t="s">
        <v>214</v>
      </c>
      <c r="BM1318" s="205" t="s">
        <v>1414</v>
      </c>
    </row>
    <row r="1319" spans="1:65" s="2" customFormat="1" ht="19.5">
      <c r="A1319" s="35"/>
      <c r="B1319" s="36"/>
      <c r="C1319" s="37"/>
      <c r="D1319" s="207" t="s">
        <v>167</v>
      </c>
      <c r="E1319" s="37"/>
      <c r="F1319" s="208" t="s">
        <v>1413</v>
      </c>
      <c r="G1319" s="37"/>
      <c r="H1319" s="37"/>
      <c r="I1319" s="209"/>
      <c r="J1319" s="37"/>
      <c r="K1319" s="37"/>
      <c r="L1319" s="40"/>
      <c r="M1319" s="210"/>
      <c r="N1319" s="211"/>
      <c r="O1319" s="72"/>
      <c r="P1319" s="72"/>
      <c r="Q1319" s="72"/>
      <c r="R1319" s="72"/>
      <c r="S1319" s="72"/>
      <c r="T1319" s="73"/>
      <c r="U1319" s="35"/>
      <c r="V1319" s="35"/>
      <c r="W1319" s="35"/>
      <c r="X1319" s="35"/>
      <c r="Y1319" s="35"/>
      <c r="Z1319" s="35"/>
      <c r="AA1319" s="35"/>
      <c r="AB1319" s="35"/>
      <c r="AC1319" s="35"/>
      <c r="AD1319" s="35"/>
      <c r="AE1319" s="35"/>
      <c r="AT1319" s="18" t="s">
        <v>167</v>
      </c>
      <c r="AU1319" s="18" t="s">
        <v>86</v>
      </c>
    </row>
    <row r="1320" spans="1:65" s="14" customFormat="1" ht="11.25">
      <c r="B1320" s="222"/>
      <c r="C1320" s="223"/>
      <c r="D1320" s="207" t="s">
        <v>169</v>
      </c>
      <c r="E1320" s="224" t="s">
        <v>1</v>
      </c>
      <c r="F1320" s="225" t="s">
        <v>1406</v>
      </c>
      <c r="G1320" s="223"/>
      <c r="H1320" s="226">
        <v>54.74</v>
      </c>
      <c r="I1320" s="227"/>
      <c r="J1320" s="223"/>
      <c r="K1320" s="223"/>
      <c r="L1320" s="228"/>
      <c r="M1320" s="229"/>
      <c r="N1320" s="230"/>
      <c r="O1320" s="230"/>
      <c r="P1320" s="230"/>
      <c r="Q1320" s="230"/>
      <c r="R1320" s="230"/>
      <c r="S1320" s="230"/>
      <c r="T1320" s="231"/>
      <c r="AT1320" s="232" t="s">
        <v>169</v>
      </c>
      <c r="AU1320" s="232" t="s">
        <v>86</v>
      </c>
      <c r="AV1320" s="14" t="s">
        <v>86</v>
      </c>
      <c r="AW1320" s="14" t="s">
        <v>33</v>
      </c>
      <c r="AX1320" s="14" t="s">
        <v>76</v>
      </c>
      <c r="AY1320" s="232" t="s">
        <v>160</v>
      </c>
    </row>
    <row r="1321" spans="1:65" s="15" customFormat="1" ht="11.25">
      <c r="B1321" s="233"/>
      <c r="C1321" s="234"/>
      <c r="D1321" s="207" t="s">
        <v>169</v>
      </c>
      <c r="E1321" s="235" t="s">
        <v>1</v>
      </c>
      <c r="F1321" s="236" t="s">
        <v>172</v>
      </c>
      <c r="G1321" s="234"/>
      <c r="H1321" s="237">
        <v>54.74</v>
      </c>
      <c r="I1321" s="238"/>
      <c r="J1321" s="234"/>
      <c r="K1321" s="234"/>
      <c r="L1321" s="239"/>
      <c r="M1321" s="240"/>
      <c r="N1321" s="241"/>
      <c r="O1321" s="241"/>
      <c r="P1321" s="241"/>
      <c r="Q1321" s="241"/>
      <c r="R1321" s="241"/>
      <c r="S1321" s="241"/>
      <c r="T1321" s="242"/>
      <c r="AT1321" s="243" t="s">
        <v>169</v>
      </c>
      <c r="AU1321" s="243" t="s">
        <v>86</v>
      </c>
      <c r="AV1321" s="15" t="s">
        <v>166</v>
      </c>
      <c r="AW1321" s="15" t="s">
        <v>33</v>
      </c>
      <c r="AX1321" s="15" t="s">
        <v>84</v>
      </c>
      <c r="AY1321" s="243" t="s">
        <v>160</v>
      </c>
    </row>
    <row r="1322" spans="1:65" s="2" customFormat="1" ht="24.2" customHeight="1">
      <c r="A1322" s="35"/>
      <c r="B1322" s="36"/>
      <c r="C1322" s="193" t="s">
        <v>841</v>
      </c>
      <c r="D1322" s="193" t="s">
        <v>162</v>
      </c>
      <c r="E1322" s="194" t="s">
        <v>1415</v>
      </c>
      <c r="F1322" s="195" t="s">
        <v>1416</v>
      </c>
      <c r="G1322" s="196" t="s">
        <v>165</v>
      </c>
      <c r="H1322" s="197">
        <v>47.6</v>
      </c>
      <c r="I1322" s="198"/>
      <c r="J1322" s="199">
        <f>ROUND(I1322*H1322,2)</f>
        <v>0</v>
      </c>
      <c r="K1322" s="200"/>
      <c r="L1322" s="40"/>
      <c r="M1322" s="201" t="s">
        <v>1</v>
      </c>
      <c r="N1322" s="202" t="s">
        <v>41</v>
      </c>
      <c r="O1322" s="72"/>
      <c r="P1322" s="203">
        <f>O1322*H1322</f>
        <v>0</v>
      </c>
      <c r="Q1322" s="203">
        <v>0</v>
      </c>
      <c r="R1322" s="203">
        <f>Q1322*H1322</f>
        <v>0</v>
      </c>
      <c r="S1322" s="203">
        <v>0</v>
      </c>
      <c r="T1322" s="204">
        <f>S1322*H1322</f>
        <v>0</v>
      </c>
      <c r="U1322" s="35"/>
      <c r="V1322" s="35"/>
      <c r="W1322" s="35"/>
      <c r="X1322" s="35"/>
      <c r="Y1322" s="35"/>
      <c r="Z1322" s="35"/>
      <c r="AA1322" s="35"/>
      <c r="AB1322" s="35"/>
      <c r="AC1322" s="35"/>
      <c r="AD1322" s="35"/>
      <c r="AE1322" s="35"/>
      <c r="AR1322" s="205" t="s">
        <v>214</v>
      </c>
      <c r="AT1322" s="205" t="s">
        <v>162</v>
      </c>
      <c r="AU1322" s="205" t="s">
        <v>86</v>
      </c>
      <c r="AY1322" s="18" t="s">
        <v>160</v>
      </c>
      <c r="BE1322" s="206">
        <f>IF(N1322="základní",J1322,0)</f>
        <v>0</v>
      </c>
      <c r="BF1322" s="206">
        <f>IF(N1322="snížená",J1322,0)</f>
        <v>0</v>
      </c>
      <c r="BG1322" s="206">
        <f>IF(N1322="zákl. přenesená",J1322,0)</f>
        <v>0</v>
      </c>
      <c r="BH1322" s="206">
        <f>IF(N1322="sníž. přenesená",J1322,0)</f>
        <v>0</v>
      </c>
      <c r="BI1322" s="206">
        <f>IF(N1322="nulová",J1322,0)</f>
        <v>0</v>
      </c>
      <c r="BJ1322" s="18" t="s">
        <v>84</v>
      </c>
      <c r="BK1322" s="206">
        <f>ROUND(I1322*H1322,2)</f>
        <v>0</v>
      </c>
      <c r="BL1322" s="18" t="s">
        <v>214</v>
      </c>
      <c r="BM1322" s="205" t="s">
        <v>1417</v>
      </c>
    </row>
    <row r="1323" spans="1:65" s="2" customFormat="1" ht="19.5">
      <c r="A1323" s="35"/>
      <c r="B1323" s="36"/>
      <c r="C1323" s="37"/>
      <c r="D1323" s="207" t="s">
        <v>167</v>
      </c>
      <c r="E1323" s="37"/>
      <c r="F1323" s="208" t="s">
        <v>1418</v>
      </c>
      <c r="G1323" s="37"/>
      <c r="H1323" s="37"/>
      <c r="I1323" s="209"/>
      <c r="J1323" s="37"/>
      <c r="K1323" s="37"/>
      <c r="L1323" s="40"/>
      <c r="M1323" s="210"/>
      <c r="N1323" s="211"/>
      <c r="O1323" s="72"/>
      <c r="P1323" s="72"/>
      <c r="Q1323" s="72"/>
      <c r="R1323" s="72"/>
      <c r="S1323" s="72"/>
      <c r="T1323" s="73"/>
      <c r="U1323" s="35"/>
      <c r="V1323" s="35"/>
      <c r="W1323" s="35"/>
      <c r="X1323" s="35"/>
      <c r="Y1323" s="35"/>
      <c r="Z1323" s="35"/>
      <c r="AA1323" s="35"/>
      <c r="AB1323" s="35"/>
      <c r="AC1323" s="35"/>
      <c r="AD1323" s="35"/>
      <c r="AE1323" s="35"/>
      <c r="AT1323" s="18" t="s">
        <v>167</v>
      </c>
      <c r="AU1323" s="18" t="s">
        <v>86</v>
      </c>
    </row>
    <row r="1324" spans="1:65" s="13" customFormat="1" ht="11.25">
      <c r="B1324" s="212"/>
      <c r="C1324" s="213"/>
      <c r="D1324" s="207" t="s">
        <v>169</v>
      </c>
      <c r="E1324" s="214" t="s">
        <v>1</v>
      </c>
      <c r="F1324" s="215" t="s">
        <v>1395</v>
      </c>
      <c r="G1324" s="213"/>
      <c r="H1324" s="214" t="s">
        <v>1</v>
      </c>
      <c r="I1324" s="216"/>
      <c r="J1324" s="213"/>
      <c r="K1324" s="213"/>
      <c r="L1324" s="217"/>
      <c r="M1324" s="218"/>
      <c r="N1324" s="219"/>
      <c r="O1324" s="219"/>
      <c r="P1324" s="219"/>
      <c r="Q1324" s="219"/>
      <c r="R1324" s="219"/>
      <c r="S1324" s="219"/>
      <c r="T1324" s="220"/>
      <c r="AT1324" s="221" t="s">
        <v>169</v>
      </c>
      <c r="AU1324" s="221" t="s">
        <v>86</v>
      </c>
      <c r="AV1324" s="13" t="s">
        <v>84</v>
      </c>
      <c r="AW1324" s="13" t="s">
        <v>33</v>
      </c>
      <c r="AX1324" s="13" t="s">
        <v>76</v>
      </c>
      <c r="AY1324" s="221" t="s">
        <v>160</v>
      </c>
    </row>
    <row r="1325" spans="1:65" s="14" customFormat="1" ht="11.25">
      <c r="B1325" s="222"/>
      <c r="C1325" s="223"/>
      <c r="D1325" s="207" t="s">
        <v>169</v>
      </c>
      <c r="E1325" s="224" t="s">
        <v>1</v>
      </c>
      <c r="F1325" s="225" t="s">
        <v>1396</v>
      </c>
      <c r="G1325" s="223"/>
      <c r="H1325" s="226">
        <v>47.6</v>
      </c>
      <c r="I1325" s="227"/>
      <c r="J1325" s="223"/>
      <c r="K1325" s="223"/>
      <c r="L1325" s="228"/>
      <c r="M1325" s="229"/>
      <c r="N1325" s="230"/>
      <c r="O1325" s="230"/>
      <c r="P1325" s="230"/>
      <c r="Q1325" s="230"/>
      <c r="R1325" s="230"/>
      <c r="S1325" s="230"/>
      <c r="T1325" s="231"/>
      <c r="AT1325" s="232" t="s">
        <v>169</v>
      </c>
      <c r="AU1325" s="232" t="s">
        <v>86</v>
      </c>
      <c r="AV1325" s="14" t="s">
        <v>86</v>
      </c>
      <c r="AW1325" s="14" t="s">
        <v>33</v>
      </c>
      <c r="AX1325" s="14" t="s">
        <v>76</v>
      </c>
      <c r="AY1325" s="232" t="s">
        <v>160</v>
      </c>
    </row>
    <row r="1326" spans="1:65" s="15" customFormat="1" ht="11.25">
      <c r="B1326" s="233"/>
      <c r="C1326" s="234"/>
      <c r="D1326" s="207" t="s">
        <v>169</v>
      </c>
      <c r="E1326" s="235" t="s">
        <v>1</v>
      </c>
      <c r="F1326" s="236" t="s">
        <v>172</v>
      </c>
      <c r="G1326" s="234"/>
      <c r="H1326" s="237">
        <v>47.6</v>
      </c>
      <c r="I1326" s="238"/>
      <c r="J1326" s="234"/>
      <c r="K1326" s="234"/>
      <c r="L1326" s="239"/>
      <c r="M1326" s="240"/>
      <c r="N1326" s="241"/>
      <c r="O1326" s="241"/>
      <c r="P1326" s="241"/>
      <c r="Q1326" s="241"/>
      <c r="R1326" s="241"/>
      <c r="S1326" s="241"/>
      <c r="T1326" s="242"/>
      <c r="AT1326" s="243" t="s">
        <v>169</v>
      </c>
      <c r="AU1326" s="243" t="s">
        <v>86</v>
      </c>
      <c r="AV1326" s="15" t="s">
        <v>166</v>
      </c>
      <c r="AW1326" s="15" t="s">
        <v>33</v>
      </c>
      <c r="AX1326" s="15" t="s">
        <v>84</v>
      </c>
      <c r="AY1326" s="243" t="s">
        <v>160</v>
      </c>
    </row>
    <row r="1327" spans="1:65" s="2" customFormat="1" ht="24.2" customHeight="1">
      <c r="A1327" s="35"/>
      <c r="B1327" s="36"/>
      <c r="C1327" s="244" t="s">
        <v>1419</v>
      </c>
      <c r="D1327" s="244" t="s">
        <v>245</v>
      </c>
      <c r="E1327" s="245" t="s">
        <v>1420</v>
      </c>
      <c r="F1327" s="246" t="s">
        <v>1421</v>
      </c>
      <c r="G1327" s="247" t="s">
        <v>165</v>
      </c>
      <c r="H1327" s="248">
        <v>54.74</v>
      </c>
      <c r="I1327" s="249"/>
      <c r="J1327" s="250">
        <f>ROUND(I1327*H1327,2)</f>
        <v>0</v>
      </c>
      <c r="K1327" s="251"/>
      <c r="L1327" s="252"/>
      <c r="M1327" s="253" t="s">
        <v>1</v>
      </c>
      <c r="N1327" s="254" t="s">
        <v>41</v>
      </c>
      <c r="O1327" s="72"/>
      <c r="P1327" s="203">
        <f>O1327*H1327</f>
        <v>0</v>
      </c>
      <c r="Q1327" s="203">
        <v>0</v>
      </c>
      <c r="R1327" s="203">
        <f>Q1327*H1327</f>
        <v>0</v>
      </c>
      <c r="S1327" s="203">
        <v>0</v>
      </c>
      <c r="T1327" s="204">
        <f>S1327*H1327</f>
        <v>0</v>
      </c>
      <c r="U1327" s="35"/>
      <c r="V1327" s="35"/>
      <c r="W1327" s="35"/>
      <c r="X1327" s="35"/>
      <c r="Y1327" s="35"/>
      <c r="Z1327" s="35"/>
      <c r="AA1327" s="35"/>
      <c r="AB1327" s="35"/>
      <c r="AC1327" s="35"/>
      <c r="AD1327" s="35"/>
      <c r="AE1327" s="35"/>
      <c r="AR1327" s="205" t="s">
        <v>262</v>
      </c>
      <c r="AT1327" s="205" t="s">
        <v>245</v>
      </c>
      <c r="AU1327" s="205" t="s">
        <v>86</v>
      </c>
      <c r="AY1327" s="18" t="s">
        <v>160</v>
      </c>
      <c r="BE1327" s="206">
        <f>IF(N1327="základní",J1327,0)</f>
        <v>0</v>
      </c>
      <c r="BF1327" s="206">
        <f>IF(N1327="snížená",J1327,0)</f>
        <v>0</v>
      </c>
      <c r="BG1327" s="206">
        <f>IF(N1327="zákl. přenesená",J1327,0)</f>
        <v>0</v>
      </c>
      <c r="BH1327" s="206">
        <f>IF(N1327="sníž. přenesená",J1327,0)</f>
        <v>0</v>
      </c>
      <c r="BI1327" s="206">
        <f>IF(N1327="nulová",J1327,0)</f>
        <v>0</v>
      </c>
      <c r="BJ1327" s="18" t="s">
        <v>84</v>
      </c>
      <c r="BK1327" s="206">
        <f>ROUND(I1327*H1327,2)</f>
        <v>0</v>
      </c>
      <c r="BL1327" s="18" t="s">
        <v>214</v>
      </c>
      <c r="BM1327" s="205" t="s">
        <v>1422</v>
      </c>
    </row>
    <row r="1328" spans="1:65" s="2" customFormat="1" ht="19.5">
      <c r="A1328" s="35"/>
      <c r="B1328" s="36"/>
      <c r="C1328" s="37"/>
      <c r="D1328" s="207" t="s">
        <v>167</v>
      </c>
      <c r="E1328" s="37"/>
      <c r="F1328" s="208" t="s">
        <v>1421</v>
      </c>
      <c r="G1328" s="37"/>
      <c r="H1328" s="37"/>
      <c r="I1328" s="209"/>
      <c r="J1328" s="37"/>
      <c r="K1328" s="37"/>
      <c r="L1328" s="40"/>
      <c r="M1328" s="210"/>
      <c r="N1328" s="211"/>
      <c r="O1328" s="72"/>
      <c r="P1328" s="72"/>
      <c r="Q1328" s="72"/>
      <c r="R1328" s="72"/>
      <c r="S1328" s="72"/>
      <c r="T1328" s="73"/>
      <c r="U1328" s="35"/>
      <c r="V1328" s="35"/>
      <c r="W1328" s="35"/>
      <c r="X1328" s="35"/>
      <c r="Y1328" s="35"/>
      <c r="Z1328" s="35"/>
      <c r="AA1328" s="35"/>
      <c r="AB1328" s="35"/>
      <c r="AC1328" s="35"/>
      <c r="AD1328" s="35"/>
      <c r="AE1328" s="35"/>
      <c r="AT1328" s="18" t="s">
        <v>167</v>
      </c>
      <c r="AU1328" s="18" t="s">
        <v>86</v>
      </c>
    </row>
    <row r="1329" spans="1:65" s="14" customFormat="1" ht="11.25">
      <c r="B1329" s="222"/>
      <c r="C1329" s="223"/>
      <c r="D1329" s="207" t="s">
        <v>169</v>
      </c>
      <c r="E1329" s="224" t="s">
        <v>1</v>
      </c>
      <c r="F1329" s="225" t="s">
        <v>1406</v>
      </c>
      <c r="G1329" s="223"/>
      <c r="H1329" s="226">
        <v>54.74</v>
      </c>
      <c r="I1329" s="227"/>
      <c r="J1329" s="223"/>
      <c r="K1329" s="223"/>
      <c r="L1329" s="228"/>
      <c r="M1329" s="229"/>
      <c r="N1329" s="230"/>
      <c r="O1329" s="230"/>
      <c r="P1329" s="230"/>
      <c r="Q1329" s="230"/>
      <c r="R1329" s="230"/>
      <c r="S1329" s="230"/>
      <c r="T1329" s="231"/>
      <c r="AT1329" s="232" t="s">
        <v>169</v>
      </c>
      <c r="AU1329" s="232" t="s">
        <v>86</v>
      </c>
      <c r="AV1329" s="14" t="s">
        <v>86</v>
      </c>
      <c r="AW1329" s="14" t="s">
        <v>33</v>
      </c>
      <c r="AX1329" s="14" t="s">
        <v>76</v>
      </c>
      <c r="AY1329" s="232" t="s">
        <v>160</v>
      </c>
    </row>
    <row r="1330" spans="1:65" s="15" customFormat="1" ht="11.25">
      <c r="B1330" s="233"/>
      <c r="C1330" s="234"/>
      <c r="D1330" s="207" t="s">
        <v>169</v>
      </c>
      <c r="E1330" s="235" t="s">
        <v>1</v>
      </c>
      <c r="F1330" s="236" t="s">
        <v>172</v>
      </c>
      <c r="G1330" s="234"/>
      <c r="H1330" s="237">
        <v>54.74</v>
      </c>
      <c r="I1330" s="238"/>
      <c r="J1330" s="234"/>
      <c r="K1330" s="234"/>
      <c r="L1330" s="239"/>
      <c r="M1330" s="240"/>
      <c r="N1330" s="241"/>
      <c r="O1330" s="241"/>
      <c r="P1330" s="241"/>
      <c r="Q1330" s="241"/>
      <c r="R1330" s="241"/>
      <c r="S1330" s="241"/>
      <c r="T1330" s="242"/>
      <c r="AT1330" s="243" t="s">
        <v>169</v>
      </c>
      <c r="AU1330" s="243" t="s">
        <v>86</v>
      </c>
      <c r="AV1330" s="15" t="s">
        <v>166</v>
      </c>
      <c r="AW1330" s="15" t="s">
        <v>33</v>
      </c>
      <c r="AX1330" s="15" t="s">
        <v>84</v>
      </c>
      <c r="AY1330" s="243" t="s">
        <v>160</v>
      </c>
    </row>
    <row r="1331" spans="1:65" s="2" customFormat="1" ht="24.2" customHeight="1">
      <c r="A1331" s="35"/>
      <c r="B1331" s="36"/>
      <c r="C1331" s="193" t="s">
        <v>845</v>
      </c>
      <c r="D1331" s="193" t="s">
        <v>162</v>
      </c>
      <c r="E1331" s="194" t="s">
        <v>1423</v>
      </c>
      <c r="F1331" s="195" t="s">
        <v>1424</v>
      </c>
      <c r="G1331" s="196" t="s">
        <v>165</v>
      </c>
      <c r="H1331" s="197">
        <v>47.6</v>
      </c>
      <c r="I1331" s="198"/>
      <c r="J1331" s="199">
        <f>ROUND(I1331*H1331,2)</f>
        <v>0</v>
      </c>
      <c r="K1331" s="200"/>
      <c r="L1331" s="40"/>
      <c r="M1331" s="201" t="s">
        <v>1</v>
      </c>
      <c r="N1331" s="202" t="s">
        <v>41</v>
      </c>
      <c r="O1331" s="72"/>
      <c r="P1331" s="203">
        <f>O1331*H1331</f>
        <v>0</v>
      </c>
      <c r="Q1331" s="203">
        <v>0</v>
      </c>
      <c r="R1331" s="203">
        <f>Q1331*H1331</f>
        <v>0</v>
      </c>
      <c r="S1331" s="203">
        <v>0</v>
      </c>
      <c r="T1331" s="204">
        <f>S1331*H1331</f>
        <v>0</v>
      </c>
      <c r="U1331" s="35"/>
      <c r="V1331" s="35"/>
      <c r="W1331" s="35"/>
      <c r="X1331" s="35"/>
      <c r="Y1331" s="35"/>
      <c r="Z1331" s="35"/>
      <c r="AA1331" s="35"/>
      <c r="AB1331" s="35"/>
      <c r="AC1331" s="35"/>
      <c r="AD1331" s="35"/>
      <c r="AE1331" s="35"/>
      <c r="AR1331" s="205" t="s">
        <v>214</v>
      </c>
      <c r="AT1331" s="205" t="s">
        <v>162</v>
      </c>
      <c r="AU1331" s="205" t="s">
        <v>86</v>
      </c>
      <c r="AY1331" s="18" t="s">
        <v>160</v>
      </c>
      <c r="BE1331" s="206">
        <f>IF(N1331="základní",J1331,0)</f>
        <v>0</v>
      </c>
      <c r="BF1331" s="206">
        <f>IF(N1331="snížená",J1331,0)</f>
        <v>0</v>
      </c>
      <c r="BG1331" s="206">
        <f>IF(N1331="zákl. přenesená",J1331,0)</f>
        <v>0</v>
      </c>
      <c r="BH1331" s="206">
        <f>IF(N1331="sníž. přenesená",J1331,0)</f>
        <v>0</v>
      </c>
      <c r="BI1331" s="206">
        <f>IF(N1331="nulová",J1331,0)</f>
        <v>0</v>
      </c>
      <c r="BJ1331" s="18" t="s">
        <v>84</v>
      </c>
      <c r="BK1331" s="206">
        <f>ROUND(I1331*H1331,2)</f>
        <v>0</v>
      </c>
      <c r="BL1331" s="18" t="s">
        <v>214</v>
      </c>
      <c r="BM1331" s="205" t="s">
        <v>1425</v>
      </c>
    </row>
    <row r="1332" spans="1:65" s="2" customFormat="1" ht="19.5">
      <c r="A1332" s="35"/>
      <c r="B1332" s="36"/>
      <c r="C1332" s="37"/>
      <c r="D1332" s="207" t="s">
        <v>167</v>
      </c>
      <c r="E1332" s="37"/>
      <c r="F1332" s="208" t="s">
        <v>1426</v>
      </c>
      <c r="G1332" s="37"/>
      <c r="H1332" s="37"/>
      <c r="I1332" s="209"/>
      <c r="J1332" s="37"/>
      <c r="K1332" s="37"/>
      <c r="L1332" s="40"/>
      <c r="M1332" s="210"/>
      <c r="N1332" s="211"/>
      <c r="O1332" s="72"/>
      <c r="P1332" s="72"/>
      <c r="Q1332" s="72"/>
      <c r="R1332" s="72"/>
      <c r="S1332" s="72"/>
      <c r="T1332" s="73"/>
      <c r="U1332" s="35"/>
      <c r="V1332" s="35"/>
      <c r="W1332" s="35"/>
      <c r="X1332" s="35"/>
      <c r="Y1332" s="35"/>
      <c r="Z1332" s="35"/>
      <c r="AA1332" s="35"/>
      <c r="AB1332" s="35"/>
      <c r="AC1332" s="35"/>
      <c r="AD1332" s="35"/>
      <c r="AE1332" s="35"/>
      <c r="AT1332" s="18" t="s">
        <v>167</v>
      </c>
      <c r="AU1332" s="18" t="s">
        <v>86</v>
      </c>
    </row>
    <row r="1333" spans="1:65" s="13" customFormat="1" ht="11.25">
      <c r="B1333" s="212"/>
      <c r="C1333" s="213"/>
      <c r="D1333" s="207" t="s">
        <v>169</v>
      </c>
      <c r="E1333" s="214" t="s">
        <v>1</v>
      </c>
      <c r="F1333" s="215" t="s">
        <v>1395</v>
      </c>
      <c r="G1333" s="213"/>
      <c r="H1333" s="214" t="s">
        <v>1</v>
      </c>
      <c r="I1333" s="216"/>
      <c r="J1333" s="213"/>
      <c r="K1333" s="213"/>
      <c r="L1333" s="217"/>
      <c r="M1333" s="218"/>
      <c r="N1333" s="219"/>
      <c r="O1333" s="219"/>
      <c r="P1333" s="219"/>
      <c r="Q1333" s="219"/>
      <c r="R1333" s="219"/>
      <c r="S1333" s="219"/>
      <c r="T1333" s="220"/>
      <c r="AT1333" s="221" t="s">
        <v>169</v>
      </c>
      <c r="AU1333" s="221" t="s">
        <v>86</v>
      </c>
      <c r="AV1333" s="13" t="s">
        <v>84</v>
      </c>
      <c r="AW1333" s="13" t="s">
        <v>33</v>
      </c>
      <c r="AX1333" s="13" t="s">
        <v>76</v>
      </c>
      <c r="AY1333" s="221" t="s">
        <v>160</v>
      </c>
    </row>
    <row r="1334" spans="1:65" s="14" customFormat="1" ht="11.25">
      <c r="B1334" s="222"/>
      <c r="C1334" s="223"/>
      <c r="D1334" s="207" t="s">
        <v>169</v>
      </c>
      <c r="E1334" s="224" t="s">
        <v>1</v>
      </c>
      <c r="F1334" s="225" t="s">
        <v>1396</v>
      </c>
      <c r="G1334" s="223"/>
      <c r="H1334" s="226">
        <v>47.6</v>
      </c>
      <c r="I1334" s="227"/>
      <c r="J1334" s="223"/>
      <c r="K1334" s="223"/>
      <c r="L1334" s="228"/>
      <c r="M1334" s="229"/>
      <c r="N1334" s="230"/>
      <c r="O1334" s="230"/>
      <c r="P1334" s="230"/>
      <c r="Q1334" s="230"/>
      <c r="R1334" s="230"/>
      <c r="S1334" s="230"/>
      <c r="T1334" s="231"/>
      <c r="AT1334" s="232" t="s">
        <v>169</v>
      </c>
      <c r="AU1334" s="232" t="s">
        <v>86</v>
      </c>
      <c r="AV1334" s="14" t="s">
        <v>86</v>
      </c>
      <c r="AW1334" s="14" t="s">
        <v>33</v>
      </c>
      <c r="AX1334" s="14" t="s">
        <v>76</v>
      </c>
      <c r="AY1334" s="232" t="s">
        <v>160</v>
      </c>
    </row>
    <row r="1335" spans="1:65" s="15" customFormat="1" ht="11.25">
      <c r="B1335" s="233"/>
      <c r="C1335" s="234"/>
      <c r="D1335" s="207" t="s">
        <v>169</v>
      </c>
      <c r="E1335" s="235" t="s">
        <v>1</v>
      </c>
      <c r="F1335" s="236" t="s">
        <v>172</v>
      </c>
      <c r="G1335" s="234"/>
      <c r="H1335" s="237">
        <v>47.6</v>
      </c>
      <c r="I1335" s="238"/>
      <c r="J1335" s="234"/>
      <c r="K1335" s="234"/>
      <c r="L1335" s="239"/>
      <c r="M1335" s="240"/>
      <c r="N1335" s="241"/>
      <c r="O1335" s="241"/>
      <c r="P1335" s="241"/>
      <c r="Q1335" s="241"/>
      <c r="R1335" s="241"/>
      <c r="S1335" s="241"/>
      <c r="T1335" s="242"/>
      <c r="AT1335" s="243" t="s">
        <v>169</v>
      </c>
      <c r="AU1335" s="243" t="s">
        <v>86</v>
      </c>
      <c r="AV1335" s="15" t="s">
        <v>166</v>
      </c>
      <c r="AW1335" s="15" t="s">
        <v>33</v>
      </c>
      <c r="AX1335" s="15" t="s">
        <v>84</v>
      </c>
      <c r="AY1335" s="243" t="s">
        <v>160</v>
      </c>
    </row>
    <row r="1336" spans="1:65" s="2" customFormat="1" ht="24.2" customHeight="1">
      <c r="A1336" s="35"/>
      <c r="B1336" s="36"/>
      <c r="C1336" s="244" t="s">
        <v>1427</v>
      </c>
      <c r="D1336" s="244" t="s">
        <v>245</v>
      </c>
      <c r="E1336" s="245" t="s">
        <v>1428</v>
      </c>
      <c r="F1336" s="246" t="s">
        <v>1429</v>
      </c>
      <c r="G1336" s="247" t="s">
        <v>165</v>
      </c>
      <c r="H1336" s="248">
        <v>54.74</v>
      </c>
      <c r="I1336" s="249"/>
      <c r="J1336" s="250">
        <f>ROUND(I1336*H1336,2)</f>
        <v>0</v>
      </c>
      <c r="K1336" s="251"/>
      <c r="L1336" s="252"/>
      <c r="M1336" s="253" t="s">
        <v>1</v>
      </c>
      <c r="N1336" s="254" t="s">
        <v>41</v>
      </c>
      <c r="O1336" s="72"/>
      <c r="P1336" s="203">
        <f>O1336*H1336</f>
        <v>0</v>
      </c>
      <c r="Q1336" s="203">
        <v>0</v>
      </c>
      <c r="R1336" s="203">
        <f>Q1336*H1336</f>
        <v>0</v>
      </c>
      <c r="S1336" s="203">
        <v>0</v>
      </c>
      <c r="T1336" s="204">
        <f>S1336*H1336</f>
        <v>0</v>
      </c>
      <c r="U1336" s="35"/>
      <c r="V1336" s="35"/>
      <c r="W1336" s="35"/>
      <c r="X1336" s="35"/>
      <c r="Y1336" s="35"/>
      <c r="Z1336" s="35"/>
      <c r="AA1336" s="35"/>
      <c r="AB1336" s="35"/>
      <c r="AC1336" s="35"/>
      <c r="AD1336" s="35"/>
      <c r="AE1336" s="35"/>
      <c r="AR1336" s="205" t="s">
        <v>262</v>
      </c>
      <c r="AT1336" s="205" t="s">
        <v>245</v>
      </c>
      <c r="AU1336" s="205" t="s">
        <v>86</v>
      </c>
      <c r="AY1336" s="18" t="s">
        <v>160</v>
      </c>
      <c r="BE1336" s="206">
        <f>IF(N1336="základní",J1336,0)</f>
        <v>0</v>
      </c>
      <c r="BF1336" s="206">
        <f>IF(N1336="snížená",J1336,0)</f>
        <v>0</v>
      </c>
      <c r="BG1336" s="206">
        <f>IF(N1336="zákl. přenesená",J1336,0)</f>
        <v>0</v>
      </c>
      <c r="BH1336" s="206">
        <f>IF(N1336="sníž. přenesená",J1336,0)</f>
        <v>0</v>
      </c>
      <c r="BI1336" s="206">
        <f>IF(N1336="nulová",J1336,0)</f>
        <v>0</v>
      </c>
      <c r="BJ1336" s="18" t="s">
        <v>84</v>
      </c>
      <c r="BK1336" s="206">
        <f>ROUND(I1336*H1336,2)</f>
        <v>0</v>
      </c>
      <c r="BL1336" s="18" t="s">
        <v>214</v>
      </c>
      <c r="BM1336" s="205" t="s">
        <v>1430</v>
      </c>
    </row>
    <row r="1337" spans="1:65" s="2" customFormat="1" ht="19.5">
      <c r="A1337" s="35"/>
      <c r="B1337" s="36"/>
      <c r="C1337" s="37"/>
      <c r="D1337" s="207" t="s">
        <v>167</v>
      </c>
      <c r="E1337" s="37"/>
      <c r="F1337" s="208" t="s">
        <v>1429</v>
      </c>
      <c r="G1337" s="37"/>
      <c r="H1337" s="37"/>
      <c r="I1337" s="209"/>
      <c r="J1337" s="37"/>
      <c r="K1337" s="37"/>
      <c r="L1337" s="40"/>
      <c r="M1337" s="210"/>
      <c r="N1337" s="211"/>
      <c r="O1337" s="72"/>
      <c r="P1337" s="72"/>
      <c r="Q1337" s="72"/>
      <c r="R1337" s="72"/>
      <c r="S1337" s="72"/>
      <c r="T1337" s="73"/>
      <c r="U1337" s="35"/>
      <c r="V1337" s="35"/>
      <c r="W1337" s="35"/>
      <c r="X1337" s="35"/>
      <c r="Y1337" s="35"/>
      <c r="Z1337" s="35"/>
      <c r="AA1337" s="35"/>
      <c r="AB1337" s="35"/>
      <c r="AC1337" s="35"/>
      <c r="AD1337" s="35"/>
      <c r="AE1337" s="35"/>
      <c r="AT1337" s="18" t="s">
        <v>167</v>
      </c>
      <c r="AU1337" s="18" t="s">
        <v>86</v>
      </c>
    </row>
    <row r="1338" spans="1:65" s="14" customFormat="1" ht="11.25">
      <c r="B1338" s="222"/>
      <c r="C1338" s="223"/>
      <c r="D1338" s="207" t="s">
        <v>169</v>
      </c>
      <c r="E1338" s="224" t="s">
        <v>1</v>
      </c>
      <c r="F1338" s="225" t="s">
        <v>1406</v>
      </c>
      <c r="G1338" s="223"/>
      <c r="H1338" s="226">
        <v>54.74</v>
      </c>
      <c r="I1338" s="227"/>
      <c r="J1338" s="223"/>
      <c r="K1338" s="223"/>
      <c r="L1338" s="228"/>
      <c r="M1338" s="229"/>
      <c r="N1338" s="230"/>
      <c r="O1338" s="230"/>
      <c r="P1338" s="230"/>
      <c r="Q1338" s="230"/>
      <c r="R1338" s="230"/>
      <c r="S1338" s="230"/>
      <c r="T1338" s="231"/>
      <c r="AT1338" s="232" t="s">
        <v>169</v>
      </c>
      <c r="AU1338" s="232" t="s">
        <v>86</v>
      </c>
      <c r="AV1338" s="14" t="s">
        <v>86</v>
      </c>
      <c r="AW1338" s="14" t="s">
        <v>33</v>
      </c>
      <c r="AX1338" s="14" t="s">
        <v>76</v>
      </c>
      <c r="AY1338" s="232" t="s">
        <v>160</v>
      </c>
    </row>
    <row r="1339" spans="1:65" s="15" customFormat="1" ht="11.25">
      <c r="B1339" s="233"/>
      <c r="C1339" s="234"/>
      <c r="D1339" s="207" t="s">
        <v>169</v>
      </c>
      <c r="E1339" s="235" t="s">
        <v>1</v>
      </c>
      <c r="F1339" s="236" t="s">
        <v>172</v>
      </c>
      <c r="G1339" s="234"/>
      <c r="H1339" s="237">
        <v>54.74</v>
      </c>
      <c r="I1339" s="238"/>
      <c r="J1339" s="234"/>
      <c r="K1339" s="234"/>
      <c r="L1339" s="239"/>
      <c r="M1339" s="240"/>
      <c r="N1339" s="241"/>
      <c r="O1339" s="241"/>
      <c r="P1339" s="241"/>
      <c r="Q1339" s="241"/>
      <c r="R1339" s="241"/>
      <c r="S1339" s="241"/>
      <c r="T1339" s="242"/>
      <c r="AT1339" s="243" t="s">
        <v>169</v>
      </c>
      <c r="AU1339" s="243" t="s">
        <v>86</v>
      </c>
      <c r="AV1339" s="15" t="s">
        <v>166</v>
      </c>
      <c r="AW1339" s="15" t="s">
        <v>33</v>
      </c>
      <c r="AX1339" s="15" t="s">
        <v>84</v>
      </c>
      <c r="AY1339" s="243" t="s">
        <v>160</v>
      </c>
    </row>
    <row r="1340" spans="1:65" s="2" customFormat="1" ht="24.2" customHeight="1">
      <c r="A1340" s="35"/>
      <c r="B1340" s="36"/>
      <c r="C1340" s="193" t="s">
        <v>857</v>
      </c>
      <c r="D1340" s="193" t="s">
        <v>162</v>
      </c>
      <c r="E1340" s="194" t="s">
        <v>1431</v>
      </c>
      <c r="F1340" s="195" t="s">
        <v>1432</v>
      </c>
      <c r="G1340" s="196" t="s">
        <v>165</v>
      </c>
      <c r="H1340" s="197">
        <v>47.6</v>
      </c>
      <c r="I1340" s="198"/>
      <c r="J1340" s="199">
        <f>ROUND(I1340*H1340,2)</f>
        <v>0</v>
      </c>
      <c r="K1340" s="200"/>
      <c r="L1340" s="40"/>
      <c r="M1340" s="201" t="s">
        <v>1</v>
      </c>
      <c r="N1340" s="202" t="s">
        <v>41</v>
      </c>
      <c r="O1340" s="72"/>
      <c r="P1340" s="203">
        <f>O1340*H1340</f>
        <v>0</v>
      </c>
      <c r="Q1340" s="203">
        <v>0</v>
      </c>
      <c r="R1340" s="203">
        <f>Q1340*H1340</f>
        <v>0</v>
      </c>
      <c r="S1340" s="203">
        <v>0</v>
      </c>
      <c r="T1340" s="204">
        <f>S1340*H1340</f>
        <v>0</v>
      </c>
      <c r="U1340" s="35"/>
      <c r="V1340" s="35"/>
      <c r="W1340" s="35"/>
      <c r="X1340" s="35"/>
      <c r="Y1340" s="35"/>
      <c r="Z1340" s="35"/>
      <c r="AA1340" s="35"/>
      <c r="AB1340" s="35"/>
      <c r="AC1340" s="35"/>
      <c r="AD1340" s="35"/>
      <c r="AE1340" s="35"/>
      <c r="AR1340" s="205" t="s">
        <v>214</v>
      </c>
      <c r="AT1340" s="205" t="s">
        <v>162</v>
      </c>
      <c r="AU1340" s="205" t="s">
        <v>86</v>
      </c>
      <c r="AY1340" s="18" t="s">
        <v>160</v>
      </c>
      <c r="BE1340" s="206">
        <f>IF(N1340="základní",J1340,0)</f>
        <v>0</v>
      </c>
      <c r="BF1340" s="206">
        <f>IF(N1340="snížená",J1340,0)</f>
        <v>0</v>
      </c>
      <c r="BG1340" s="206">
        <f>IF(N1340="zákl. přenesená",J1340,0)</f>
        <v>0</v>
      </c>
      <c r="BH1340" s="206">
        <f>IF(N1340="sníž. přenesená",J1340,0)</f>
        <v>0</v>
      </c>
      <c r="BI1340" s="206">
        <f>IF(N1340="nulová",J1340,0)</f>
        <v>0</v>
      </c>
      <c r="BJ1340" s="18" t="s">
        <v>84</v>
      </c>
      <c r="BK1340" s="206">
        <f>ROUND(I1340*H1340,2)</f>
        <v>0</v>
      </c>
      <c r="BL1340" s="18" t="s">
        <v>214</v>
      </c>
      <c r="BM1340" s="205" t="s">
        <v>1433</v>
      </c>
    </row>
    <row r="1341" spans="1:65" s="2" customFormat="1" ht="29.25">
      <c r="A1341" s="35"/>
      <c r="B1341" s="36"/>
      <c r="C1341" s="37"/>
      <c r="D1341" s="207" t="s">
        <v>167</v>
      </c>
      <c r="E1341" s="37"/>
      <c r="F1341" s="208" t="s">
        <v>1434</v>
      </c>
      <c r="G1341" s="37"/>
      <c r="H1341" s="37"/>
      <c r="I1341" s="209"/>
      <c r="J1341" s="37"/>
      <c r="K1341" s="37"/>
      <c r="L1341" s="40"/>
      <c r="M1341" s="210"/>
      <c r="N1341" s="211"/>
      <c r="O1341" s="72"/>
      <c r="P1341" s="72"/>
      <c r="Q1341" s="72"/>
      <c r="R1341" s="72"/>
      <c r="S1341" s="72"/>
      <c r="T1341" s="73"/>
      <c r="U1341" s="35"/>
      <c r="V1341" s="35"/>
      <c r="W1341" s="35"/>
      <c r="X1341" s="35"/>
      <c r="Y1341" s="35"/>
      <c r="Z1341" s="35"/>
      <c r="AA1341" s="35"/>
      <c r="AB1341" s="35"/>
      <c r="AC1341" s="35"/>
      <c r="AD1341" s="35"/>
      <c r="AE1341" s="35"/>
      <c r="AT1341" s="18" t="s">
        <v>167</v>
      </c>
      <c r="AU1341" s="18" t="s">
        <v>86</v>
      </c>
    </row>
    <row r="1342" spans="1:65" s="13" customFormat="1" ht="11.25">
      <c r="B1342" s="212"/>
      <c r="C1342" s="213"/>
      <c r="D1342" s="207" t="s">
        <v>169</v>
      </c>
      <c r="E1342" s="214" t="s">
        <v>1</v>
      </c>
      <c r="F1342" s="215" t="s">
        <v>1395</v>
      </c>
      <c r="G1342" s="213"/>
      <c r="H1342" s="214" t="s">
        <v>1</v>
      </c>
      <c r="I1342" s="216"/>
      <c r="J1342" s="213"/>
      <c r="K1342" s="213"/>
      <c r="L1342" s="217"/>
      <c r="M1342" s="218"/>
      <c r="N1342" s="219"/>
      <c r="O1342" s="219"/>
      <c r="P1342" s="219"/>
      <c r="Q1342" s="219"/>
      <c r="R1342" s="219"/>
      <c r="S1342" s="219"/>
      <c r="T1342" s="220"/>
      <c r="AT1342" s="221" t="s">
        <v>169</v>
      </c>
      <c r="AU1342" s="221" t="s">
        <v>86</v>
      </c>
      <c r="AV1342" s="13" t="s">
        <v>84</v>
      </c>
      <c r="AW1342" s="13" t="s">
        <v>33</v>
      </c>
      <c r="AX1342" s="13" t="s">
        <v>76</v>
      </c>
      <c r="AY1342" s="221" t="s">
        <v>160</v>
      </c>
    </row>
    <row r="1343" spans="1:65" s="14" customFormat="1" ht="11.25">
      <c r="B1343" s="222"/>
      <c r="C1343" s="223"/>
      <c r="D1343" s="207" t="s">
        <v>169</v>
      </c>
      <c r="E1343" s="224" t="s">
        <v>1</v>
      </c>
      <c r="F1343" s="225" t="s">
        <v>1396</v>
      </c>
      <c r="G1343" s="223"/>
      <c r="H1343" s="226">
        <v>47.6</v>
      </c>
      <c r="I1343" s="227"/>
      <c r="J1343" s="223"/>
      <c r="K1343" s="223"/>
      <c r="L1343" s="228"/>
      <c r="M1343" s="229"/>
      <c r="N1343" s="230"/>
      <c r="O1343" s="230"/>
      <c r="P1343" s="230"/>
      <c r="Q1343" s="230"/>
      <c r="R1343" s="230"/>
      <c r="S1343" s="230"/>
      <c r="T1343" s="231"/>
      <c r="AT1343" s="232" t="s">
        <v>169</v>
      </c>
      <c r="AU1343" s="232" t="s">
        <v>86</v>
      </c>
      <c r="AV1343" s="14" t="s">
        <v>86</v>
      </c>
      <c r="AW1343" s="14" t="s">
        <v>33</v>
      </c>
      <c r="AX1343" s="14" t="s">
        <v>76</v>
      </c>
      <c r="AY1343" s="232" t="s">
        <v>160</v>
      </c>
    </row>
    <row r="1344" spans="1:65" s="15" customFormat="1" ht="11.25">
      <c r="B1344" s="233"/>
      <c r="C1344" s="234"/>
      <c r="D1344" s="207" t="s">
        <v>169</v>
      </c>
      <c r="E1344" s="235" t="s">
        <v>1</v>
      </c>
      <c r="F1344" s="236" t="s">
        <v>172</v>
      </c>
      <c r="G1344" s="234"/>
      <c r="H1344" s="237">
        <v>47.6</v>
      </c>
      <c r="I1344" s="238"/>
      <c r="J1344" s="234"/>
      <c r="K1344" s="234"/>
      <c r="L1344" s="239"/>
      <c r="M1344" s="240"/>
      <c r="N1344" s="241"/>
      <c r="O1344" s="241"/>
      <c r="P1344" s="241"/>
      <c r="Q1344" s="241"/>
      <c r="R1344" s="241"/>
      <c r="S1344" s="241"/>
      <c r="T1344" s="242"/>
      <c r="AT1344" s="243" t="s">
        <v>169</v>
      </c>
      <c r="AU1344" s="243" t="s">
        <v>86</v>
      </c>
      <c r="AV1344" s="15" t="s">
        <v>166</v>
      </c>
      <c r="AW1344" s="15" t="s">
        <v>33</v>
      </c>
      <c r="AX1344" s="15" t="s">
        <v>84</v>
      </c>
      <c r="AY1344" s="243" t="s">
        <v>160</v>
      </c>
    </row>
    <row r="1345" spans="1:65" s="2" customFormat="1" ht="16.5" customHeight="1">
      <c r="A1345" s="35"/>
      <c r="B1345" s="36"/>
      <c r="C1345" s="244" t="s">
        <v>1435</v>
      </c>
      <c r="D1345" s="244" t="s">
        <v>245</v>
      </c>
      <c r="E1345" s="245" t="s">
        <v>1436</v>
      </c>
      <c r="F1345" s="246" t="s">
        <v>1437</v>
      </c>
      <c r="G1345" s="247" t="s">
        <v>294</v>
      </c>
      <c r="H1345" s="248">
        <v>3.927</v>
      </c>
      <c r="I1345" s="249"/>
      <c r="J1345" s="250">
        <f>ROUND(I1345*H1345,2)</f>
        <v>0</v>
      </c>
      <c r="K1345" s="251"/>
      <c r="L1345" s="252"/>
      <c r="M1345" s="253" t="s">
        <v>1</v>
      </c>
      <c r="N1345" s="254" t="s">
        <v>41</v>
      </c>
      <c r="O1345" s="72"/>
      <c r="P1345" s="203">
        <f>O1345*H1345</f>
        <v>0</v>
      </c>
      <c r="Q1345" s="203">
        <v>0</v>
      </c>
      <c r="R1345" s="203">
        <f>Q1345*H1345</f>
        <v>0</v>
      </c>
      <c r="S1345" s="203">
        <v>0</v>
      </c>
      <c r="T1345" s="204">
        <f>S1345*H1345</f>
        <v>0</v>
      </c>
      <c r="U1345" s="35"/>
      <c r="V1345" s="35"/>
      <c r="W1345" s="35"/>
      <c r="X1345" s="35"/>
      <c r="Y1345" s="35"/>
      <c r="Z1345" s="35"/>
      <c r="AA1345" s="35"/>
      <c r="AB1345" s="35"/>
      <c r="AC1345" s="35"/>
      <c r="AD1345" s="35"/>
      <c r="AE1345" s="35"/>
      <c r="AR1345" s="205" t="s">
        <v>262</v>
      </c>
      <c r="AT1345" s="205" t="s">
        <v>245</v>
      </c>
      <c r="AU1345" s="205" t="s">
        <v>86</v>
      </c>
      <c r="AY1345" s="18" t="s">
        <v>160</v>
      </c>
      <c r="BE1345" s="206">
        <f>IF(N1345="základní",J1345,0)</f>
        <v>0</v>
      </c>
      <c r="BF1345" s="206">
        <f>IF(N1345="snížená",J1345,0)</f>
        <v>0</v>
      </c>
      <c r="BG1345" s="206">
        <f>IF(N1345="zákl. přenesená",J1345,0)</f>
        <v>0</v>
      </c>
      <c r="BH1345" s="206">
        <f>IF(N1345="sníž. přenesená",J1345,0)</f>
        <v>0</v>
      </c>
      <c r="BI1345" s="206">
        <f>IF(N1345="nulová",J1345,0)</f>
        <v>0</v>
      </c>
      <c r="BJ1345" s="18" t="s">
        <v>84</v>
      </c>
      <c r="BK1345" s="206">
        <f>ROUND(I1345*H1345,2)</f>
        <v>0</v>
      </c>
      <c r="BL1345" s="18" t="s">
        <v>214</v>
      </c>
      <c r="BM1345" s="205" t="s">
        <v>1438</v>
      </c>
    </row>
    <row r="1346" spans="1:65" s="2" customFormat="1" ht="11.25">
      <c r="A1346" s="35"/>
      <c r="B1346" s="36"/>
      <c r="C1346" s="37"/>
      <c r="D1346" s="207" t="s">
        <v>167</v>
      </c>
      <c r="E1346" s="37"/>
      <c r="F1346" s="208" t="s">
        <v>1437</v>
      </c>
      <c r="G1346" s="37"/>
      <c r="H1346" s="37"/>
      <c r="I1346" s="209"/>
      <c r="J1346" s="37"/>
      <c r="K1346" s="37"/>
      <c r="L1346" s="40"/>
      <c r="M1346" s="210"/>
      <c r="N1346" s="211"/>
      <c r="O1346" s="72"/>
      <c r="P1346" s="72"/>
      <c r="Q1346" s="72"/>
      <c r="R1346" s="72"/>
      <c r="S1346" s="72"/>
      <c r="T1346" s="73"/>
      <c r="U1346" s="35"/>
      <c r="V1346" s="35"/>
      <c r="W1346" s="35"/>
      <c r="X1346" s="35"/>
      <c r="Y1346" s="35"/>
      <c r="Z1346" s="35"/>
      <c r="AA1346" s="35"/>
      <c r="AB1346" s="35"/>
      <c r="AC1346" s="35"/>
      <c r="AD1346" s="35"/>
      <c r="AE1346" s="35"/>
      <c r="AT1346" s="18" t="s">
        <v>167</v>
      </c>
      <c r="AU1346" s="18" t="s">
        <v>86</v>
      </c>
    </row>
    <row r="1347" spans="1:65" s="14" customFormat="1" ht="11.25">
      <c r="B1347" s="222"/>
      <c r="C1347" s="223"/>
      <c r="D1347" s="207" t="s">
        <v>169</v>
      </c>
      <c r="E1347" s="224" t="s">
        <v>1</v>
      </c>
      <c r="F1347" s="225" t="s">
        <v>1439</v>
      </c>
      <c r="G1347" s="223"/>
      <c r="H1347" s="226">
        <v>3.927</v>
      </c>
      <c r="I1347" s="227"/>
      <c r="J1347" s="223"/>
      <c r="K1347" s="223"/>
      <c r="L1347" s="228"/>
      <c r="M1347" s="229"/>
      <c r="N1347" s="230"/>
      <c r="O1347" s="230"/>
      <c r="P1347" s="230"/>
      <c r="Q1347" s="230"/>
      <c r="R1347" s="230"/>
      <c r="S1347" s="230"/>
      <c r="T1347" s="231"/>
      <c r="AT1347" s="232" t="s">
        <v>169</v>
      </c>
      <c r="AU1347" s="232" t="s">
        <v>86</v>
      </c>
      <c r="AV1347" s="14" t="s">
        <v>86</v>
      </c>
      <c r="AW1347" s="14" t="s">
        <v>33</v>
      </c>
      <c r="AX1347" s="14" t="s">
        <v>76</v>
      </c>
      <c r="AY1347" s="232" t="s">
        <v>160</v>
      </c>
    </row>
    <row r="1348" spans="1:65" s="15" customFormat="1" ht="11.25">
      <c r="B1348" s="233"/>
      <c r="C1348" s="234"/>
      <c r="D1348" s="207" t="s">
        <v>169</v>
      </c>
      <c r="E1348" s="235" t="s">
        <v>1</v>
      </c>
      <c r="F1348" s="236" t="s">
        <v>172</v>
      </c>
      <c r="G1348" s="234"/>
      <c r="H1348" s="237">
        <v>3.927</v>
      </c>
      <c r="I1348" s="238"/>
      <c r="J1348" s="234"/>
      <c r="K1348" s="234"/>
      <c r="L1348" s="239"/>
      <c r="M1348" s="240"/>
      <c r="N1348" s="241"/>
      <c r="O1348" s="241"/>
      <c r="P1348" s="241"/>
      <c r="Q1348" s="241"/>
      <c r="R1348" s="241"/>
      <c r="S1348" s="241"/>
      <c r="T1348" s="242"/>
      <c r="AT1348" s="243" t="s">
        <v>169</v>
      </c>
      <c r="AU1348" s="243" t="s">
        <v>86</v>
      </c>
      <c r="AV1348" s="15" t="s">
        <v>166</v>
      </c>
      <c r="AW1348" s="15" t="s">
        <v>33</v>
      </c>
      <c r="AX1348" s="15" t="s">
        <v>84</v>
      </c>
      <c r="AY1348" s="243" t="s">
        <v>160</v>
      </c>
    </row>
    <row r="1349" spans="1:65" s="2" customFormat="1" ht="24.2" customHeight="1">
      <c r="A1349" s="35"/>
      <c r="B1349" s="36"/>
      <c r="C1349" s="193" t="s">
        <v>863</v>
      </c>
      <c r="D1349" s="193" t="s">
        <v>162</v>
      </c>
      <c r="E1349" s="194" t="s">
        <v>1440</v>
      </c>
      <c r="F1349" s="195" t="s">
        <v>1441</v>
      </c>
      <c r="G1349" s="196" t="s">
        <v>165</v>
      </c>
      <c r="H1349" s="197">
        <v>54</v>
      </c>
      <c r="I1349" s="198"/>
      <c r="J1349" s="199">
        <f>ROUND(I1349*H1349,2)</f>
        <v>0</v>
      </c>
      <c r="K1349" s="200"/>
      <c r="L1349" s="40"/>
      <c r="M1349" s="201" t="s">
        <v>1</v>
      </c>
      <c r="N1349" s="202" t="s">
        <v>41</v>
      </c>
      <c r="O1349" s="72"/>
      <c r="P1349" s="203">
        <f>O1349*H1349</f>
        <v>0</v>
      </c>
      <c r="Q1349" s="203">
        <v>0</v>
      </c>
      <c r="R1349" s="203">
        <f>Q1349*H1349</f>
        <v>0</v>
      </c>
      <c r="S1349" s="203">
        <v>0</v>
      </c>
      <c r="T1349" s="204">
        <f>S1349*H1349</f>
        <v>0</v>
      </c>
      <c r="U1349" s="35"/>
      <c r="V1349" s="35"/>
      <c r="W1349" s="35"/>
      <c r="X1349" s="35"/>
      <c r="Y1349" s="35"/>
      <c r="Z1349" s="35"/>
      <c r="AA1349" s="35"/>
      <c r="AB1349" s="35"/>
      <c r="AC1349" s="35"/>
      <c r="AD1349" s="35"/>
      <c r="AE1349" s="35"/>
      <c r="AR1349" s="205" t="s">
        <v>214</v>
      </c>
      <c r="AT1349" s="205" t="s">
        <v>162</v>
      </c>
      <c r="AU1349" s="205" t="s">
        <v>86</v>
      </c>
      <c r="AY1349" s="18" t="s">
        <v>160</v>
      </c>
      <c r="BE1349" s="206">
        <f>IF(N1349="základní",J1349,0)</f>
        <v>0</v>
      </c>
      <c r="BF1349" s="206">
        <f>IF(N1349="snížená",J1349,0)</f>
        <v>0</v>
      </c>
      <c r="BG1349" s="206">
        <f>IF(N1349="zákl. přenesená",J1349,0)</f>
        <v>0</v>
      </c>
      <c r="BH1349" s="206">
        <f>IF(N1349="sníž. přenesená",J1349,0)</f>
        <v>0</v>
      </c>
      <c r="BI1349" s="206">
        <f>IF(N1349="nulová",J1349,0)</f>
        <v>0</v>
      </c>
      <c r="BJ1349" s="18" t="s">
        <v>84</v>
      </c>
      <c r="BK1349" s="206">
        <f>ROUND(I1349*H1349,2)</f>
        <v>0</v>
      </c>
      <c r="BL1349" s="18" t="s">
        <v>214</v>
      </c>
      <c r="BM1349" s="205" t="s">
        <v>1442</v>
      </c>
    </row>
    <row r="1350" spans="1:65" s="2" customFormat="1" ht="29.25">
      <c r="A1350" s="35"/>
      <c r="B1350" s="36"/>
      <c r="C1350" s="37"/>
      <c r="D1350" s="207" t="s">
        <v>167</v>
      </c>
      <c r="E1350" s="37"/>
      <c r="F1350" s="208" t="s">
        <v>1443</v>
      </c>
      <c r="G1350" s="37"/>
      <c r="H1350" s="37"/>
      <c r="I1350" s="209"/>
      <c r="J1350" s="37"/>
      <c r="K1350" s="37"/>
      <c r="L1350" s="40"/>
      <c r="M1350" s="210"/>
      <c r="N1350" s="211"/>
      <c r="O1350" s="72"/>
      <c r="P1350" s="72"/>
      <c r="Q1350" s="72"/>
      <c r="R1350" s="72"/>
      <c r="S1350" s="72"/>
      <c r="T1350" s="73"/>
      <c r="U1350" s="35"/>
      <c r="V1350" s="35"/>
      <c r="W1350" s="35"/>
      <c r="X1350" s="35"/>
      <c r="Y1350" s="35"/>
      <c r="Z1350" s="35"/>
      <c r="AA1350" s="35"/>
      <c r="AB1350" s="35"/>
      <c r="AC1350" s="35"/>
      <c r="AD1350" s="35"/>
      <c r="AE1350" s="35"/>
      <c r="AT1350" s="18" t="s">
        <v>167</v>
      </c>
      <c r="AU1350" s="18" t="s">
        <v>86</v>
      </c>
    </row>
    <row r="1351" spans="1:65" s="13" customFormat="1" ht="11.25">
      <c r="B1351" s="212"/>
      <c r="C1351" s="213"/>
      <c r="D1351" s="207" t="s">
        <v>169</v>
      </c>
      <c r="E1351" s="214" t="s">
        <v>1</v>
      </c>
      <c r="F1351" s="215" t="s">
        <v>1395</v>
      </c>
      <c r="G1351" s="213"/>
      <c r="H1351" s="214" t="s">
        <v>1</v>
      </c>
      <c r="I1351" s="216"/>
      <c r="J1351" s="213"/>
      <c r="K1351" s="213"/>
      <c r="L1351" s="217"/>
      <c r="M1351" s="218"/>
      <c r="N1351" s="219"/>
      <c r="O1351" s="219"/>
      <c r="P1351" s="219"/>
      <c r="Q1351" s="219"/>
      <c r="R1351" s="219"/>
      <c r="S1351" s="219"/>
      <c r="T1351" s="220"/>
      <c r="AT1351" s="221" t="s">
        <v>169</v>
      </c>
      <c r="AU1351" s="221" t="s">
        <v>86</v>
      </c>
      <c r="AV1351" s="13" t="s">
        <v>84</v>
      </c>
      <c r="AW1351" s="13" t="s">
        <v>33</v>
      </c>
      <c r="AX1351" s="13" t="s">
        <v>76</v>
      </c>
      <c r="AY1351" s="221" t="s">
        <v>160</v>
      </c>
    </row>
    <row r="1352" spans="1:65" s="14" customFormat="1" ht="11.25">
      <c r="B1352" s="222"/>
      <c r="C1352" s="223"/>
      <c r="D1352" s="207" t="s">
        <v>169</v>
      </c>
      <c r="E1352" s="224" t="s">
        <v>1</v>
      </c>
      <c r="F1352" s="225" t="s">
        <v>1444</v>
      </c>
      <c r="G1352" s="223"/>
      <c r="H1352" s="226">
        <v>54</v>
      </c>
      <c r="I1352" s="227"/>
      <c r="J1352" s="223"/>
      <c r="K1352" s="223"/>
      <c r="L1352" s="228"/>
      <c r="M1352" s="229"/>
      <c r="N1352" s="230"/>
      <c r="O1352" s="230"/>
      <c r="P1352" s="230"/>
      <c r="Q1352" s="230"/>
      <c r="R1352" s="230"/>
      <c r="S1352" s="230"/>
      <c r="T1352" s="231"/>
      <c r="AT1352" s="232" t="s">
        <v>169</v>
      </c>
      <c r="AU1352" s="232" t="s">
        <v>86</v>
      </c>
      <c r="AV1352" s="14" t="s">
        <v>86</v>
      </c>
      <c r="AW1352" s="14" t="s">
        <v>33</v>
      </c>
      <c r="AX1352" s="14" t="s">
        <v>76</v>
      </c>
      <c r="AY1352" s="232" t="s">
        <v>160</v>
      </c>
    </row>
    <row r="1353" spans="1:65" s="15" customFormat="1" ht="11.25">
      <c r="B1353" s="233"/>
      <c r="C1353" s="234"/>
      <c r="D1353" s="207" t="s">
        <v>169</v>
      </c>
      <c r="E1353" s="235" t="s">
        <v>1</v>
      </c>
      <c r="F1353" s="236" t="s">
        <v>172</v>
      </c>
      <c r="G1353" s="234"/>
      <c r="H1353" s="237">
        <v>54</v>
      </c>
      <c r="I1353" s="238"/>
      <c r="J1353" s="234"/>
      <c r="K1353" s="234"/>
      <c r="L1353" s="239"/>
      <c r="M1353" s="240"/>
      <c r="N1353" s="241"/>
      <c r="O1353" s="241"/>
      <c r="P1353" s="241"/>
      <c r="Q1353" s="241"/>
      <c r="R1353" s="241"/>
      <c r="S1353" s="241"/>
      <c r="T1353" s="242"/>
      <c r="AT1353" s="243" t="s">
        <v>169</v>
      </c>
      <c r="AU1353" s="243" t="s">
        <v>86</v>
      </c>
      <c r="AV1353" s="15" t="s">
        <v>166</v>
      </c>
      <c r="AW1353" s="15" t="s">
        <v>33</v>
      </c>
      <c r="AX1353" s="15" t="s">
        <v>84</v>
      </c>
      <c r="AY1353" s="243" t="s">
        <v>160</v>
      </c>
    </row>
    <row r="1354" spans="1:65" s="2" customFormat="1" ht="16.5" customHeight="1">
      <c r="A1354" s="35"/>
      <c r="B1354" s="36"/>
      <c r="C1354" s="244" t="s">
        <v>1445</v>
      </c>
      <c r="D1354" s="244" t="s">
        <v>245</v>
      </c>
      <c r="E1354" s="245" t="s">
        <v>1329</v>
      </c>
      <c r="F1354" s="246" t="s">
        <v>1330</v>
      </c>
      <c r="G1354" s="247" t="s">
        <v>294</v>
      </c>
      <c r="H1354" s="248">
        <v>1.9E-2</v>
      </c>
      <c r="I1354" s="249"/>
      <c r="J1354" s="250">
        <f>ROUND(I1354*H1354,2)</f>
        <v>0</v>
      </c>
      <c r="K1354" s="251"/>
      <c r="L1354" s="252"/>
      <c r="M1354" s="253" t="s">
        <v>1</v>
      </c>
      <c r="N1354" s="254" t="s">
        <v>41</v>
      </c>
      <c r="O1354" s="72"/>
      <c r="P1354" s="203">
        <f>O1354*H1354</f>
        <v>0</v>
      </c>
      <c r="Q1354" s="203">
        <v>0</v>
      </c>
      <c r="R1354" s="203">
        <f>Q1354*H1354</f>
        <v>0</v>
      </c>
      <c r="S1354" s="203">
        <v>0</v>
      </c>
      <c r="T1354" s="204">
        <f>S1354*H1354</f>
        <v>0</v>
      </c>
      <c r="U1354" s="35"/>
      <c r="V1354" s="35"/>
      <c r="W1354" s="35"/>
      <c r="X1354" s="35"/>
      <c r="Y1354" s="35"/>
      <c r="Z1354" s="35"/>
      <c r="AA1354" s="35"/>
      <c r="AB1354" s="35"/>
      <c r="AC1354" s="35"/>
      <c r="AD1354" s="35"/>
      <c r="AE1354" s="35"/>
      <c r="AR1354" s="205" t="s">
        <v>262</v>
      </c>
      <c r="AT1354" s="205" t="s">
        <v>245</v>
      </c>
      <c r="AU1354" s="205" t="s">
        <v>86</v>
      </c>
      <c r="AY1354" s="18" t="s">
        <v>160</v>
      </c>
      <c r="BE1354" s="206">
        <f>IF(N1354="základní",J1354,0)</f>
        <v>0</v>
      </c>
      <c r="BF1354" s="206">
        <f>IF(N1354="snížená",J1354,0)</f>
        <v>0</v>
      </c>
      <c r="BG1354" s="206">
        <f>IF(N1354="zákl. přenesená",J1354,0)</f>
        <v>0</v>
      </c>
      <c r="BH1354" s="206">
        <f>IF(N1354="sníž. přenesená",J1354,0)</f>
        <v>0</v>
      </c>
      <c r="BI1354" s="206">
        <f>IF(N1354="nulová",J1354,0)</f>
        <v>0</v>
      </c>
      <c r="BJ1354" s="18" t="s">
        <v>84</v>
      </c>
      <c r="BK1354" s="206">
        <f>ROUND(I1354*H1354,2)</f>
        <v>0</v>
      </c>
      <c r="BL1354" s="18" t="s">
        <v>214</v>
      </c>
      <c r="BM1354" s="205" t="s">
        <v>1446</v>
      </c>
    </row>
    <row r="1355" spans="1:65" s="2" customFormat="1" ht="11.25">
      <c r="A1355" s="35"/>
      <c r="B1355" s="36"/>
      <c r="C1355" s="37"/>
      <c r="D1355" s="207" t="s">
        <v>167</v>
      </c>
      <c r="E1355" s="37"/>
      <c r="F1355" s="208" t="s">
        <v>1330</v>
      </c>
      <c r="G1355" s="37"/>
      <c r="H1355" s="37"/>
      <c r="I1355" s="209"/>
      <c r="J1355" s="37"/>
      <c r="K1355" s="37"/>
      <c r="L1355" s="40"/>
      <c r="M1355" s="210"/>
      <c r="N1355" s="211"/>
      <c r="O1355" s="72"/>
      <c r="P1355" s="72"/>
      <c r="Q1355" s="72"/>
      <c r="R1355" s="72"/>
      <c r="S1355" s="72"/>
      <c r="T1355" s="73"/>
      <c r="U1355" s="35"/>
      <c r="V1355" s="35"/>
      <c r="W1355" s="35"/>
      <c r="X1355" s="35"/>
      <c r="Y1355" s="35"/>
      <c r="Z1355" s="35"/>
      <c r="AA1355" s="35"/>
      <c r="AB1355" s="35"/>
      <c r="AC1355" s="35"/>
      <c r="AD1355" s="35"/>
      <c r="AE1355" s="35"/>
      <c r="AT1355" s="18" t="s">
        <v>167</v>
      </c>
      <c r="AU1355" s="18" t="s">
        <v>86</v>
      </c>
    </row>
    <row r="1356" spans="1:65" s="14" customFormat="1" ht="11.25">
      <c r="B1356" s="222"/>
      <c r="C1356" s="223"/>
      <c r="D1356" s="207" t="s">
        <v>169</v>
      </c>
      <c r="E1356" s="224" t="s">
        <v>1</v>
      </c>
      <c r="F1356" s="225" t="s">
        <v>1447</v>
      </c>
      <c r="G1356" s="223"/>
      <c r="H1356" s="226">
        <v>1.9E-2</v>
      </c>
      <c r="I1356" s="227"/>
      <c r="J1356" s="223"/>
      <c r="K1356" s="223"/>
      <c r="L1356" s="228"/>
      <c r="M1356" s="229"/>
      <c r="N1356" s="230"/>
      <c r="O1356" s="230"/>
      <c r="P1356" s="230"/>
      <c r="Q1356" s="230"/>
      <c r="R1356" s="230"/>
      <c r="S1356" s="230"/>
      <c r="T1356" s="231"/>
      <c r="AT1356" s="232" t="s">
        <v>169</v>
      </c>
      <c r="AU1356" s="232" t="s">
        <v>86</v>
      </c>
      <c r="AV1356" s="14" t="s">
        <v>86</v>
      </c>
      <c r="AW1356" s="14" t="s">
        <v>33</v>
      </c>
      <c r="AX1356" s="14" t="s">
        <v>76</v>
      </c>
      <c r="AY1356" s="232" t="s">
        <v>160</v>
      </c>
    </row>
    <row r="1357" spans="1:65" s="15" customFormat="1" ht="11.25">
      <c r="B1357" s="233"/>
      <c r="C1357" s="234"/>
      <c r="D1357" s="207" t="s">
        <v>169</v>
      </c>
      <c r="E1357" s="235" t="s">
        <v>1</v>
      </c>
      <c r="F1357" s="236" t="s">
        <v>172</v>
      </c>
      <c r="G1357" s="234"/>
      <c r="H1357" s="237">
        <v>1.9E-2</v>
      </c>
      <c r="I1357" s="238"/>
      <c r="J1357" s="234"/>
      <c r="K1357" s="234"/>
      <c r="L1357" s="239"/>
      <c r="M1357" s="240"/>
      <c r="N1357" s="241"/>
      <c r="O1357" s="241"/>
      <c r="P1357" s="241"/>
      <c r="Q1357" s="241"/>
      <c r="R1357" s="241"/>
      <c r="S1357" s="241"/>
      <c r="T1357" s="242"/>
      <c r="AT1357" s="243" t="s">
        <v>169</v>
      </c>
      <c r="AU1357" s="243" t="s">
        <v>86</v>
      </c>
      <c r="AV1357" s="15" t="s">
        <v>166</v>
      </c>
      <c r="AW1357" s="15" t="s">
        <v>33</v>
      </c>
      <c r="AX1357" s="15" t="s">
        <v>84</v>
      </c>
      <c r="AY1357" s="243" t="s">
        <v>160</v>
      </c>
    </row>
    <row r="1358" spans="1:65" s="2" customFormat="1" ht="24.2" customHeight="1">
      <c r="A1358" s="35"/>
      <c r="B1358" s="36"/>
      <c r="C1358" s="193" t="s">
        <v>870</v>
      </c>
      <c r="D1358" s="193" t="s">
        <v>162</v>
      </c>
      <c r="E1358" s="194" t="s">
        <v>1448</v>
      </c>
      <c r="F1358" s="195" t="s">
        <v>1449</v>
      </c>
      <c r="G1358" s="196" t="s">
        <v>165</v>
      </c>
      <c r="H1358" s="197">
        <v>54</v>
      </c>
      <c r="I1358" s="198"/>
      <c r="J1358" s="199">
        <f>ROUND(I1358*H1358,2)</f>
        <v>0</v>
      </c>
      <c r="K1358" s="200"/>
      <c r="L1358" s="40"/>
      <c r="M1358" s="201" t="s">
        <v>1</v>
      </c>
      <c r="N1358" s="202" t="s">
        <v>41</v>
      </c>
      <c r="O1358" s="72"/>
      <c r="P1358" s="203">
        <f>O1358*H1358</f>
        <v>0</v>
      </c>
      <c r="Q1358" s="203">
        <v>0</v>
      </c>
      <c r="R1358" s="203">
        <f>Q1358*H1358</f>
        <v>0</v>
      </c>
      <c r="S1358" s="203">
        <v>0</v>
      </c>
      <c r="T1358" s="204">
        <f>S1358*H1358</f>
        <v>0</v>
      </c>
      <c r="U1358" s="35"/>
      <c r="V1358" s="35"/>
      <c r="W1358" s="35"/>
      <c r="X1358" s="35"/>
      <c r="Y1358" s="35"/>
      <c r="Z1358" s="35"/>
      <c r="AA1358" s="35"/>
      <c r="AB1358" s="35"/>
      <c r="AC1358" s="35"/>
      <c r="AD1358" s="35"/>
      <c r="AE1358" s="35"/>
      <c r="AR1358" s="205" t="s">
        <v>214</v>
      </c>
      <c r="AT1358" s="205" t="s">
        <v>162</v>
      </c>
      <c r="AU1358" s="205" t="s">
        <v>86</v>
      </c>
      <c r="AY1358" s="18" t="s">
        <v>160</v>
      </c>
      <c r="BE1358" s="206">
        <f>IF(N1358="základní",J1358,0)</f>
        <v>0</v>
      </c>
      <c r="BF1358" s="206">
        <f>IF(N1358="snížená",J1358,0)</f>
        <v>0</v>
      </c>
      <c r="BG1358" s="206">
        <f>IF(N1358="zákl. přenesená",J1358,0)</f>
        <v>0</v>
      </c>
      <c r="BH1358" s="206">
        <f>IF(N1358="sníž. přenesená",J1358,0)</f>
        <v>0</v>
      </c>
      <c r="BI1358" s="206">
        <f>IF(N1358="nulová",J1358,0)</f>
        <v>0</v>
      </c>
      <c r="BJ1358" s="18" t="s">
        <v>84</v>
      </c>
      <c r="BK1358" s="206">
        <f>ROUND(I1358*H1358,2)</f>
        <v>0</v>
      </c>
      <c r="BL1358" s="18" t="s">
        <v>214</v>
      </c>
      <c r="BM1358" s="205" t="s">
        <v>1450</v>
      </c>
    </row>
    <row r="1359" spans="1:65" s="2" customFormat="1" ht="29.25">
      <c r="A1359" s="35"/>
      <c r="B1359" s="36"/>
      <c r="C1359" s="37"/>
      <c r="D1359" s="207" t="s">
        <v>167</v>
      </c>
      <c r="E1359" s="37"/>
      <c r="F1359" s="208" t="s">
        <v>1451</v>
      </c>
      <c r="G1359" s="37"/>
      <c r="H1359" s="37"/>
      <c r="I1359" s="209"/>
      <c r="J1359" s="37"/>
      <c r="K1359" s="37"/>
      <c r="L1359" s="40"/>
      <c r="M1359" s="210"/>
      <c r="N1359" s="211"/>
      <c r="O1359" s="72"/>
      <c r="P1359" s="72"/>
      <c r="Q1359" s="72"/>
      <c r="R1359" s="72"/>
      <c r="S1359" s="72"/>
      <c r="T1359" s="73"/>
      <c r="U1359" s="35"/>
      <c r="V1359" s="35"/>
      <c r="W1359" s="35"/>
      <c r="X1359" s="35"/>
      <c r="Y1359" s="35"/>
      <c r="Z1359" s="35"/>
      <c r="AA1359" s="35"/>
      <c r="AB1359" s="35"/>
      <c r="AC1359" s="35"/>
      <c r="AD1359" s="35"/>
      <c r="AE1359" s="35"/>
      <c r="AT1359" s="18" t="s">
        <v>167</v>
      </c>
      <c r="AU1359" s="18" t="s">
        <v>86</v>
      </c>
    </row>
    <row r="1360" spans="1:65" s="13" customFormat="1" ht="11.25">
      <c r="B1360" s="212"/>
      <c r="C1360" s="213"/>
      <c r="D1360" s="207" t="s">
        <v>169</v>
      </c>
      <c r="E1360" s="214" t="s">
        <v>1</v>
      </c>
      <c r="F1360" s="215" t="s">
        <v>1395</v>
      </c>
      <c r="G1360" s="213"/>
      <c r="H1360" s="214" t="s">
        <v>1</v>
      </c>
      <c r="I1360" s="216"/>
      <c r="J1360" s="213"/>
      <c r="K1360" s="213"/>
      <c r="L1360" s="217"/>
      <c r="M1360" s="218"/>
      <c r="N1360" s="219"/>
      <c r="O1360" s="219"/>
      <c r="P1360" s="219"/>
      <c r="Q1360" s="219"/>
      <c r="R1360" s="219"/>
      <c r="S1360" s="219"/>
      <c r="T1360" s="220"/>
      <c r="AT1360" s="221" t="s">
        <v>169</v>
      </c>
      <c r="AU1360" s="221" t="s">
        <v>86</v>
      </c>
      <c r="AV1360" s="13" t="s">
        <v>84</v>
      </c>
      <c r="AW1360" s="13" t="s">
        <v>33</v>
      </c>
      <c r="AX1360" s="13" t="s">
        <v>76</v>
      </c>
      <c r="AY1360" s="221" t="s">
        <v>160</v>
      </c>
    </row>
    <row r="1361" spans="1:65" s="14" customFormat="1" ht="11.25">
      <c r="B1361" s="222"/>
      <c r="C1361" s="223"/>
      <c r="D1361" s="207" t="s">
        <v>169</v>
      </c>
      <c r="E1361" s="224" t="s">
        <v>1</v>
      </c>
      <c r="F1361" s="225" t="s">
        <v>1444</v>
      </c>
      <c r="G1361" s="223"/>
      <c r="H1361" s="226">
        <v>54</v>
      </c>
      <c r="I1361" s="227"/>
      <c r="J1361" s="223"/>
      <c r="K1361" s="223"/>
      <c r="L1361" s="228"/>
      <c r="M1361" s="229"/>
      <c r="N1361" s="230"/>
      <c r="O1361" s="230"/>
      <c r="P1361" s="230"/>
      <c r="Q1361" s="230"/>
      <c r="R1361" s="230"/>
      <c r="S1361" s="230"/>
      <c r="T1361" s="231"/>
      <c r="AT1361" s="232" t="s">
        <v>169</v>
      </c>
      <c r="AU1361" s="232" t="s">
        <v>86</v>
      </c>
      <c r="AV1361" s="14" t="s">
        <v>86</v>
      </c>
      <c r="AW1361" s="14" t="s">
        <v>33</v>
      </c>
      <c r="AX1361" s="14" t="s">
        <v>76</v>
      </c>
      <c r="AY1361" s="232" t="s">
        <v>160</v>
      </c>
    </row>
    <row r="1362" spans="1:65" s="15" customFormat="1" ht="11.25">
      <c r="B1362" s="233"/>
      <c r="C1362" s="234"/>
      <c r="D1362" s="207" t="s">
        <v>169</v>
      </c>
      <c r="E1362" s="235" t="s">
        <v>1</v>
      </c>
      <c r="F1362" s="236" t="s">
        <v>172</v>
      </c>
      <c r="G1362" s="234"/>
      <c r="H1362" s="237">
        <v>54</v>
      </c>
      <c r="I1362" s="238"/>
      <c r="J1362" s="234"/>
      <c r="K1362" s="234"/>
      <c r="L1362" s="239"/>
      <c r="M1362" s="240"/>
      <c r="N1362" s="241"/>
      <c r="O1362" s="241"/>
      <c r="P1362" s="241"/>
      <c r="Q1362" s="241"/>
      <c r="R1362" s="241"/>
      <c r="S1362" s="241"/>
      <c r="T1362" s="242"/>
      <c r="AT1362" s="243" t="s">
        <v>169</v>
      </c>
      <c r="AU1362" s="243" t="s">
        <v>86</v>
      </c>
      <c r="AV1362" s="15" t="s">
        <v>166</v>
      </c>
      <c r="AW1362" s="15" t="s">
        <v>33</v>
      </c>
      <c r="AX1362" s="15" t="s">
        <v>84</v>
      </c>
      <c r="AY1362" s="243" t="s">
        <v>160</v>
      </c>
    </row>
    <row r="1363" spans="1:65" s="2" customFormat="1" ht="44.25" customHeight="1">
      <c r="A1363" s="35"/>
      <c r="B1363" s="36"/>
      <c r="C1363" s="244" t="s">
        <v>1452</v>
      </c>
      <c r="D1363" s="244" t="s">
        <v>245</v>
      </c>
      <c r="E1363" s="245" t="s">
        <v>1340</v>
      </c>
      <c r="F1363" s="246" t="s">
        <v>1341</v>
      </c>
      <c r="G1363" s="247" t="s">
        <v>165</v>
      </c>
      <c r="H1363" s="248">
        <v>64.8</v>
      </c>
      <c r="I1363" s="249"/>
      <c r="J1363" s="250">
        <f>ROUND(I1363*H1363,2)</f>
        <v>0</v>
      </c>
      <c r="K1363" s="251"/>
      <c r="L1363" s="252"/>
      <c r="M1363" s="253" t="s">
        <v>1</v>
      </c>
      <c r="N1363" s="254" t="s">
        <v>41</v>
      </c>
      <c r="O1363" s="72"/>
      <c r="P1363" s="203">
        <f>O1363*H1363</f>
        <v>0</v>
      </c>
      <c r="Q1363" s="203">
        <v>0</v>
      </c>
      <c r="R1363" s="203">
        <f>Q1363*H1363</f>
        <v>0</v>
      </c>
      <c r="S1363" s="203">
        <v>0</v>
      </c>
      <c r="T1363" s="204">
        <f>S1363*H1363</f>
        <v>0</v>
      </c>
      <c r="U1363" s="35"/>
      <c r="V1363" s="35"/>
      <c r="W1363" s="35"/>
      <c r="X1363" s="35"/>
      <c r="Y1363" s="35"/>
      <c r="Z1363" s="35"/>
      <c r="AA1363" s="35"/>
      <c r="AB1363" s="35"/>
      <c r="AC1363" s="35"/>
      <c r="AD1363" s="35"/>
      <c r="AE1363" s="35"/>
      <c r="AR1363" s="205" t="s">
        <v>262</v>
      </c>
      <c r="AT1363" s="205" t="s">
        <v>245</v>
      </c>
      <c r="AU1363" s="205" t="s">
        <v>86</v>
      </c>
      <c r="AY1363" s="18" t="s">
        <v>160</v>
      </c>
      <c r="BE1363" s="206">
        <f>IF(N1363="základní",J1363,0)</f>
        <v>0</v>
      </c>
      <c r="BF1363" s="206">
        <f>IF(N1363="snížená",J1363,0)</f>
        <v>0</v>
      </c>
      <c r="BG1363" s="206">
        <f>IF(N1363="zákl. přenesená",J1363,0)</f>
        <v>0</v>
      </c>
      <c r="BH1363" s="206">
        <f>IF(N1363="sníž. přenesená",J1363,0)</f>
        <v>0</v>
      </c>
      <c r="BI1363" s="206">
        <f>IF(N1363="nulová",J1363,0)</f>
        <v>0</v>
      </c>
      <c r="BJ1363" s="18" t="s">
        <v>84</v>
      </c>
      <c r="BK1363" s="206">
        <f>ROUND(I1363*H1363,2)</f>
        <v>0</v>
      </c>
      <c r="BL1363" s="18" t="s">
        <v>214</v>
      </c>
      <c r="BM1363" s="205" t="s">
        <v>1453</v>
      </c>
    </row>
    <row r="1364" spans="1:65" s="2" customFormat="1" ht="29.25">
      <c r="A1364" s="35"/>
      <c r="B1364" s="36"/>
      <c r="C1364" s="37"/>
      <c r="D1364" s="207" t="s">
        <v>167</v>
      </c>
      <c r="E1364" s="37"/>
      <c r="F1364" s="208" t="s">
        <v>1341</v>
      </c>
      <c r="G1364" s="37"/>
      <c r="H1364" s="37"/>
      <c r="I1364" s="209"/>
      <c r="J1364" s="37"/>
      <c r="K1364" s="37"/>
      <c r="L1364" s="40"/>
      <c r="M1364" s="210"/>
      <c r="N1364" s="211"/>
      <c r="O1364" s="72"/>
      <c r="P1364" s="72"/>
      <c r="Q1364" s="72"/>
      <c r="R1364" s="72"/>
      <c r="S1364" s="72"/>
      <c r="T1364" s="73"/>
      <c r="U1364" s="35"/>
      <c r="V1364" s="35"/>
      <c r="W1364" s="35"/>
      <c r="X1364" s="35"/>
      <c r="Y1364" s="35"/>
      <c r="Z1364" s="35"/>
      <c r="AA1364" s="35"/>
      <c r="AB1364" s="35"/>
      <c r="AC1364" s="35"/>
      <c r="AD1364" s="35"/>
      <c r="AE1364" s="35"/>
      <c r="AT1364" s="18" t="s">
        <v>167</v>
      </c>
      <c r="AU1364" s="18" t="s">
        <v>86</v>
      </c>
    </row>
    <row r="1365" spans="1:65" s="14" customFormat="1" ht="11.25">
      <c r="B1365" s="222"/>
      <c r="C1365" s="223"/>
      <c r="D1365" s="207" t="s">
        <v>169</v>
      </c>
      <c r="E1365" s="224" t="s">
        <v>1</v>
      </c>
      <c r="F1365" s="225" t="s">
        <v>1454</v>
      </c>
      <c r="G1365" s="223"/>
      <c r="H1365" s="226">
        <v>64.8</v>
      </c>
      <c r="I1365" s="227"/>
      <c r="J1365" s="223"/>
      <c r="K1365" s="223"/>
      <c r="L1365" s="228"/>
      <c r="M1365" s="229"/>
      <c r="N1365" s="230"/>
      <c r="O1365" s="230"/>
      <c r="P1365" s="230"/>
      <c r="Q1365" s="230"/>
      <c r="R1365" s="230"/>
      <c r="S1365" s="230"/>
      <c r="T1365" s="231"/>
      <c r="AT1365" s="232" t="s">
        <v>169</v>
      </c>
      <c r="AU1365" s="232" t="s">
        <v>86</v>
      </c>
      <c r="AV1365" s="14" t="s">
        <v>86</v>
      </c>
      <c r="AW1365" s="14" t="s">
        <v>33</v>
      </c>
      <c r="AX1365" s="14" t="s">
        <v>76</v>
      </c>
      <c r="AY1365" s="232" t="s">
        <v>160</v>
      </c>
    </row>
    <row r="1366" spans="1:65" s="15" customFormat="1" ht="11.25">
      <c r="B1366" s="233"/>
      <c r="C1366" s="234"/>
      <c r="D1366" s="207" t="s">
        <v>169</v>
      </c>
      <c r="E1366" s="235" t="s">
        <v>1</v>
      </c>
      <c r="F1366" s="236" t="s">
        <v>172</v>
      </c>
      <c r="G1366" s="234"/>
      <c r="H1366" s="237">
        <v>64.8</v>
      </c>
      <c r="I1366" s="238"/>
      <c r="J1366" s="234"/>
      <c r="K1366" s="234"/>
      <c r="L1366" s="239"/>
      <c r="M1366" s="240"/>
      <c r="N1366" s="241"/>
      <c r="O1366" s="241"/>
      <c r="P1366" s="241"/>
      <c r="Q1366" s="241"/>
      <c r="R1366" s="241"/>
      <c r="S1366" s="241"/>
      <c r="T1366" s="242"/>
      <c r="AT1366" s="243" t="s">
        <v>169</v>
      </c>
      <c r="AU1366" s="243" t="s">
        <v>86</v>
      </c>
      <c r="AV1366" s="15" t="s">
        <v>166</v>
      </c>
      <c r="AW1366" s="15" t="s">
        <v>33</v>
      </c>
      <c r="AX1366" s="15" t="s">
        <v>84</v>
      </c>
      <c r="AY1366" s="243" t="s">
        <v>160</v>
      </c>
    </row>
    <row r="1367" spans="1:65" s="2" customFormat="1" ht="24.2" customHeight="1">
      <c r="A1367" s="35"/>
      <c r="B1367" s="36"/>
      <c r="C1367" s="193" t="s">
        <v>874</v>
      </c>
      <c r="D1367" s="193" t="s">
        <v>162</v>
      </c>
      <c r="E1367" s="194" t="s">
        <v>1455</v>
      </c>
      <c r="F1367" s="195" t="s">
        <v>1456</v>
      </c>
      <c r="G1367" s="196" t="s">
        <v>165</v>
      </c>
      <c r="H1367" s="197">
        <v>54</v>
      </c>
      <c r="I1367" s="198"/>
      <c r="J1367" s="199">
        <f>ROUND(I1367*H1367,2)</f>
        <v>0</v>
      </c>
      <c r="K1367" s="200"/>
      <c r="L1367" s="40"/>
      <c r="M1367" s="201" t="s">
        <v>1</v>
      </c>
      <c r="N1367" s="202" t="s">
        <v>41</v>
      </c>
      <c r="O1367" s="72"/>
      <c r="P1367" s="203">
        <f>O1367*H1367</f>
        <v>0</v>
      </c>
      <c r="Q1367" s="203">
        <v>0</v>
      </c>
      <c r="R1367" s="203">
        <f>Q1367*H1367</f>
        <v>0</v>
      </c>
      <c r="S1367" s="203">
        <v>0</v>
      </c>
      <c r="T1367" s="204">
        <f>S1367*H1367</f>
        <v>0</v>
      </c>
      <c r="U1367" s="35"/>
      <c r="V1367" s="35"/>
      <c r="W1367" s="35"/>
      <c r="X1367" s="35"/>
      <c r="Y1367" s="35"/>
      <c r="Z1367" s="35"/>
      <c r="AA1367" s="35"/>
      <c r="AB1367" s="35"/>
      <c r="AC1367" s="35"/>
      <c r="AD1367" s="35"/>
      <c r="AE1367" s="35"/>
      <c r="AR1367" s="205" t="s">
        <v>214</v>
      </c>
      <c r="AT1367" s="205" t="s">
        <v>162</v>
      </c>
      <c r="AU1367" s="205" t="s">
        <v>86</v>
      </c>
      <c r="AY1367" s="18" t="s">
        <v>160</v>
      </c>
      <c r="BE1367" s="206">
        <f>IF(N1367="základní",J1367,0)</f>
        <v>0</v>
      </c>
      <c r="BF1367" s="206">
        <f>IF(N1367="snížená",J1367,0)</f>
        <v>0</v>
      </c>
      <c r="BG1367" s="206">
        <f>IF(N1367="zákl. přenesená",J1367,0)</f>
        <v>0</v>
      </c>
      <c r="BH1367" s="206">
        <f>IF(N1367="sníž. přenesená",J1367,0)</f>
        <v>0</v>
      </c>
      <c r="BI1367" s="206">
        <f>IF(N1367="nulová",J1367,0)</f>
        <v>0</v>
      </c>
      <c r="BJ1367" s="18" t="s">
        <v>84</v>
      </c>
      <c r="BK1367" s="206">
        <f>ROUND(I1367*H1367,2)</f>
        <v>0</v>
      </c>
      <c r="BL1367" s="18" t="s">
        <v>214</v>
      </c>
      <c r="BM1367" s="205" t="s">
        <v>1457</v>
      </c>
    </row>
    <row r="1368" spans="1:65" s="2" customFormat="1" ht="29.25">
      <c r="A1368" s="35"/>
      <c r="B1368" s="36"/>
      <c r="C1368" s="37"/>
      <c r="D1368" s="207" t="s">
        <v>167</v>
      </c>
      <c r="E1368" s="37"/>
      <c r="F1368" s="208" t="s">
        <v>1458</v>
      </c>
      <c r="G1368" s="37"/>
      <c r="H1368" s="37"/>
      <c r="I1368" s="209"/>
      <c r="J1368" s="37"/>
      <c r="K1368" s="37"/>
      <c r="L1368" s="40"/>
      <c r="M1368" s="210"/>
      <c r="N1368" s="211"/>
      <c r="O1368" s="72"/>
      <c r="P1368" s="72"/>
      <c r="Q1368" s="72"/>
      <c r="R1368" s="72"/>
      <c r="S1368" s="72"/>
      <c r="T1368" s="73"/>
      <c r="U1368" s="35"/>
      <c r="V1368" s="35"/>
      <c r="W1368" s="35"/>
      <c r="X1368" s="35"/>
      <c r="Y1368" s="35"/>
      <c r="Z1368" s="35"/>
      <c r="AA1368" s="35"/>
      <c r="AB1368" s="35"/>
      <c r="AC1368" s="35"/>
      <c r="AD1368" s="35"/>
      <c r="AE1368" s="35"/>
      <c r="AT1368" s="18" t="s">
        <v>167</v>
      </c>
      <c r="AU1368" s="18" t="s">
        <v>86</v>
      </c>
    </row>
    <row r="1369" spans="1:65" s="13" customFormat="1" ht="11.25">
      <c r="B1369" s="212"/>
      <c r="C1369" s="213"/>
      <c r="D1369" s="207" t="s">
        <v>169</v>
      </c>
      <c r="E1369" s="214" t="s">
        <v>1</v>
      </c>
      <c r="F1369" s="215" t="s">
        <v>1395</v>
      </c>
      <c r="G1369" s="213"/>
      <c r="H1369" s="214" t="s">
        <v>1</v>
      </c>
      <c r="I1369" s="216"/>
      <c r="J1369" s="213"/>
      <c r="K1369" s="213"/>
      <c r="L1369" s="217"/>
      <c r="M1369" s="218"/>
      <c r="N1369" s="219"/>
      <c r="O1369" s="219"/>
      <c r="P1369" s="219"/>
      <c r="Q1369" s="219"/>
      <c r="R1369" s="219"/>
      <c r="S1369" s="219"/>
      <c r="T1369" s="220"/>
      <c r="AT1369" s="221" t="s">
        <v>169</v>
      </c>
      <c r="AU1369" s="221" t="s">
        <v>86</v>
      </c>
      <c r="AV1369" s="13" t="s">
        <v>84</v>
      </c>
      <c r="AW1369" s="13" t="s">
        <v>33</v>
      </c>
      <c r="AX1369" s="13" t="s">
        <v>76</v>
      </c>
      <c r="AY1369" s="221" t="s">
        <v>160</v>
      </c>
    </row>
    <row r="1370" spans="1:65" s="14" customFormat="1" ht="11.25">
      <c r="B1370" s="222"/>
      <c r="C1370" s="223"/>
      <c r="D1370" s="207" t="s">
        <v>169</v>
      </c>
      <c r="E1370" s="224" t="s">
        <v>1</v>
      </c>
      <c r="F1370" s="225" t="s">
        <v>1444</v>
      </c>
      <c r="G1370" s="223"/>
      <c r="H1370" s="226">
        <v>54</v>
      </c>
      <c r="I1370" s="227"/>
      <c r="J1370" s="223"/>
      <c r="K1370" s="223"/>
      <c r="L1370" s="228"/>
      <c r="M1370" s="229"/>
      <c r="N1370" s="230"/>
      <c r="O1370" s="230"/>
      <c r="P1370" s="230"/>
      <c r="Q1370" s="230"/>
      <c r="R1370" s="230"/>
      <c r="S1370" s="230"/>
      <c r="T1370" s="231"/>
      <c r="AT1370" s="232" t="s">
        <v>169</v>
      </c>
      <c r="AU1370" s="232" t="s">
        <v>86</v>
      </c>
      <c r="AV1370" s="14" t="s">
        <v>86</v>
      </c>
      <c r="AW1370" s="14" t="s">
        <v>33</v>
      </c>
      <c r="AX1370" s="14" t="s">
        <v>76</v>
      </c>
      <c r="AY1370" s="232" t="s">
        <v>160</v>
      </c>
    </row>
    <row r="1371" spans="1:65" s="15" customFormat="1" ht="11.25">
      <c r="B1371" s="233"/>
      <c r="C1371" s="234"/>
      <c r="D1371" s="207" t="s">
        <v>169</v>
      </c>
      <c r="E1371" s="235" t="s">
        <v>1</v>
      </c>
      <c r="F1371" s="236" t="s">
        <v>172</v>
      </c>
      <c r="G1371" s="234"/>
      <c r="H1371" s="237">
        <v>54</v>
      </c>
      <c r="I1371" s="238"/>
      <c r="J1371" s="234"/>
      <c r="K1371" s="234"/>
      <c r="L1371" s="239"/>
      <c r="M1371" s="240"/>
      <c r="N1371" s="241"/>
      <c r="O1371" s="241"/>
      <c r="P1371" s="241"/>
      <c r="Q1371" s="241"/>
      <c r="R1371" s="241"/>
      <c r="S1371" s="241"/>
      <c r="T1371" s="242"/>
      <c r="AT1371" s="243" t="s">
        <v>169</v>
      </c>
      <c r="AU1371" s="243" t="s">
        <v>86</v>
      </c>
      <c r="AV1371" s="15" t="s">
        <v>166</v>
      </c>
      <c r="AW1371" s="15" t="s">
        <v>33</v>
      </c>
      <c r="AX1371" s="15" t="s">
        <v>84</v>
      </c>
      <c r="AY1371" s="243" t="s">
        <v>160</v>
      </c>
    </row>
    <row r="1372" spans="1:65" s="2" customFormat="1" ht="33" customHeight="1">
      <c r="A1372" s="35"/>
      <c r="B1372" s="36"/>
      <c r="C1372" s="244" t="s">
        <v>1459</v>
      </c>
      <c r="D1372" s="244" t="s">
        <v>245</v>
      </c>
      <c r="E1372" s="245" t="s">
        <v>1412</v>
      </c>
      <c r="F1372" s="246" t="s">
        <v>1413</v>
      </c>
      <c r="G1372" s="247" t="s">
        <v>165</v>
      </c>
      <c r="H1372" s="248">
        <v>64.8</v>
      </c>
      <c r="I1372" s="249"/>
      <c r="J1372" s="250">
        <f>ROUND(I1372*H1372,2)</f>
        <v>0</v>
      </c>
      <c r="K1372" s="251"/>
      <c r="L1372" s="252"/>
      <c r="M1372" s="253" t="s">
        <v>1</v>
      </c>
      <c r="N1372" s="254" t="s">
        <v>41</v>
      </c>
      <c r="O1372" s="72"/>
      <c r="P1372" s="203">
        <f>O1372*H1372</f>
        <v>0</v>
      </c>
      <c r="Q1372" s="203">
        <v>0</v>
      </c>
      <c r="R1372" s="203">
        <f>Q1372*H1372</f>
        <v>0</v>
      </c>
      <c r="S1372" s="203">
        <v>0</v>
      </c>
      <c r="T1372" s="204">
        <f>S1372*H1372</f>
        <v>0</v>
      </c>
      <c r="U1372" s="35"/>
      <c r="V1372" s="35"/>
      <c r="W1372" s="35"/>
      <c r="X1372" s="35"/>
      <c r="Y1372" s="35"/>
      <c r="Z1372" s="35"/>
      <c r="AA1372" s="35"/>
      <c r="AB1372" s="35"/>
      <c r="AC1372" s="35"/>
      <c r="AD1372" s="35"/>
      <c r="AE1372" s="35"/>
      <c r="AR1372" s="205" t="s">
        <v>262</v>
      </c>
      <c r="AT1372" s="205" t="s">
        <v>245</v>
      </c>
      <c r="AU1372" s="205" t="s">
        <v>86</v>
      </c>
      <c r="AY1372" s="18" t="s">
        <v>160</v>
      </c>
      <c r="BE1372" s="206">
        <f>IF(N1372="základní",J1372,0)</f>
        <v>0</v>
      </c>
      <c r="BF1372" s="206">
        <f>IF(N1372="snížená",J1372,0)</f>
        <v>0</v>
      </c>
      <c r="BG1372" s="206">
        <f>IF(N1372="zákl. přenesená",J1372,0)</f>
        <v>0</v>
      </c>
      <c r="BH1372" s="206">
        <f>IF(N1372="sníž. přenesená",J1372,0)</f>
        <v>0</v>
      </c>
      <c r="BI1372" s="206">
        <f>IF(N1372="nulová",J1372,0)</f>
        <v>0</v>
      </c>
      <c r="BJ1372" s="18" t="s">
        <v>84</v>
      </c>
      <c r="BK1372" s="206">
        <f>ROUND(I1372*H1372,2)</f>
        <v>0</v>
      </c>
      <c r="BL1372" s="18" t="s">
        <v>214</v>
      </c>
      <c r="BM1372" s="205" t="s">
        <v>1460</v>
      </c>
    </row>
    <row r="1373" spans="1:65" s="2" customFormat="1" ht="19.5">
      <c r="A1373" s="35"/>
      <c r="B1373" s="36"/>
      <c r="C1373" s="37"/>
      <c r="D1373" s="207" t="s">
        <v>167</v>
      </c>
      <c r="E1373" s="37"/>
      <c r="F1373" s="208" t="s">
        <v>1413</v>
      </c>
      <c r="G1373" s="37"/>
      <c r="H1373" s="37"/>
      <c r="I1373" s="209"/>
      <c r="J1373" s="37"/>
      <c r="K1373" s="37"/>
      <c r="L1373" s="40"/>
      <c r="M1373" s="210"/>
      <c r="N1373" s="211"/>
      <c r="O1373" s="72"/>
      <c r="P1373" s="72"/>
      <c r="Q1373" s="72"/>
      <c r="R1373" s="72"/>
      <c r="S1373" s="72"/>
      <c r="T1373" s="73"/>
      <c r="U1373" s="35"/>
      <c r="V1373" s="35"/>
      <c r="W1373" s="35"/>
      <c r="X1373" s="35"/>
      <c r="Y1373" s="35"/>
      <c r="Z1373" s="35"/>
      <c r="AA1373" s="35"/>
      <c r="AB1373" s="35"/>
      <c r="AC1373" s="35"/>
      <c r="AD1373" s="35"/>
      <c r="AE1373" s="35"/>
      <c r="AT1373" s="18" t="s">
        <v>167</v>
      </c>
      <c r="AU1373" s="18" t="s">
        <v>86</v>
      </c>
    </row>
    <row r="1374" spans="1:65" s="14" customFormat="1" ht="11.25">
      <c r="B1374" s="222"/>
      <c r="C1374" s="223"/>
      <c r="D1374" s="207" t="s">
        <v>169</v>
      </c>
      <c r="E1374" s="224" t="s">
        <v>1</v>
      </c>
      <c r="F1374" s="225" t="s">
        <v>1454</v>
      </c>
      <c r="G1374" s="223"/>
      <c r="H1374" s="226">
        <v>64.8</v>
      </c>
      <c r="I1374" s="227"/>
      <c r="J1374" s="223"/>
      <c r="K1374" s="223"/>
      <c r="L1374" s="228"/>
      <c r="M1374" s="229"/>
      <c r="N1374" s="230"/>
      <c r="O1374" s="230"/>
      <c r="P1374" s="230"/>
      <c r="Q1374" s="230"/>
      <c r="R1374" s="230"/>
      <c r="S1374" s="230"/>
      <c r="T1374" s="231"/>
      <c r="AT1374" s="232" t="s">
        <v>169</v>
      </c>
      <c r="AU1374" s="232" t="s">
        <v>86</v>
      </c>
      <c r="AV1374" s="14" t="s">
        <v>86</v>
      </c>
      <c r="AW1374" s="14" t="s">
        <v>33</v>
      </c>
      <c r="AX1374" s="14" t="s">
        <v>76</v>
      </c>
      <c r="AY1374" s="232" t="s">
        <v>160</v>
      </c>
    </row>
    <row r="1375" spans="1:65" s="15" customFormat="1" ht="11.25">
      <c r="B1375" s="233"/>
      <c r="C1375" s="234"/>
      <c r="D1375" s="207" t="s">
        <v>169</v>
      </c>
      <c r="E1375" s="235" t="s">
        <v>1</v>
      </c>
      <c r="F1375" s="236" t="s">
        <v>172</v>
      </c>
      <c r="G1375" s="234"/>
      <c r="H1375" s="237">
        <v>64.8</v>
      </c>
      <c r="I1375" s="238"/>
      <c r="J1375" s="234"/>
      <c r="K1375" s="234"/>
      <c r="L1375" s="239"/>
      <c r="M1375" s="240"/>
      <c r="N1375" s="241"/>
      <c r="O1375" s="241"/>
      <c r="P1375" s="241"/>
      <c r="Q1375" s="241"/>
      <c r="R1375" s="241"/>
      <c r="S1375" s="241"/>
      <c r="T1375" s="242"/>
      <c r="AT1375" s="243" t="s">
        <v>169</v>
      </c>
      <c r="AU1375" s="243" t="s">
        <v>86</v>
      </c>
      <c r="AV1375" s="15" t="s">
        <v>166</v>
      </c>
      <c r="AW1375" s="15" t="s">
        <v>33</v>
      </c>
      <c r="AX1375" s="15" t="s">
        <v>84</v>
      </c>
      <c r="AY1375" s="243" t="s">
        <v>160</v>
      </c>
    </row>
    <row r="1376" spans="1:65" s="2" customFormat="1" ht="16.5" customHeight="1">
      <c r="A1376" s="35"/>
      <c r="B1376" s="36"/>
      <c r="C1376" s="193" t="s">
        <v>881</v>
      </c>
      <c r="D1376" s="193" t="s">
        <v>162</v>
      </c>
      <c r="E1376" s="194" t="s">
        <v>1461</v>
      </c>
      <c r="F1376" s="195" t="s">
        <v>1462</v>
      </c>
      <c r="G1376" s="196" t="s">
        <v>312</v>
      </c>
      <c r="H1376" s="197">
        <v>3</v>
      </c>
      <c r="I1376" s="198"/>
      <c r="J1376" s="199">
        <f>ROUND(I1376*H1376,2)</f>
        <v>0</v>
      </c>
      <c r="K1376" s="200"/>
      <c r="L1376" s="40"/>
      <c r="M1376" s="201" t="s">
        <v>1</v>
      </c>
      <c r="N1376" s="202" t="s">
        <v>41</v>
      </c>
      <c r="O1376" s="72"/>
      <c r="P1376" s="203">
        <f>O1376*H1376</f>
        <v>0</v>
      </c>
      <c r="Q1376" s="203">
        <v>0</v>
      </c>
      <c r="R1376" s="203">
        <f>Q1376*H1376</f>
        <v>0</v>
      </c>
      <c r="S1376" s="203">
        <v>0</v>
      </c>
      <c r="T1376" s="204">
        <f>S1376*H1376</f>
        <v>0</v>
      </c>
      <c r="U1376" s="35"/>
      <c r="V1376" s="35"/>
      <c r="W1376" s="35"/>
      <c r="X1376" s="35"/>
      <c r="Y1376" s="35"/>
      <c r="Z1376" s="35"/>
      <c r="AA1376" s="35"/>
      <c r="AB1376" s="35"/>
      <c r="AC1376" s="35"/>
      <c r="AD1376" s="35"/>
      <c r="AE1376" s="35"/>
      <c r="AR1376" s="205" t="s">
        <v>214</v>
      </c>
      <c r="AT1376" s="205" t="s">
        <v>162</v>
      </c>
      <c r="AU1376" s="205" t="s">
        <v>86</v>
      </c>
      <c r="AY1376" s="18" t="s">
        <v>160</v>
      </c>
      <c r="BE1376" s="206">
        <f>IF(N1376="základní",J1376,0)</f>
        <v>0</v>
      </c>
      <c r="BF1376" s="206">
        <f>IF(N1376="snížená",J1376,0)</f>
        <v>0</v>
      </c>
      <c r="BG1376" s="206">
        <f>IF(N1376="zákl. přenesená",J1376,0)</f>
        <v>0</v>
      </c>
      <c r="BH1376" s="206">
        <f>IF(N1376="sníž. přenesená",J1376,0)</f>
        <v>0</v>
      </c>
      <c r="BI1376" s="206">
        <f>IF(N1376="nulová",J1376,0)</f>
        <v>0</v>
      </c>
      <c r="BJ1376" s="18" t="s">
        <v>84</v>
      </c>
      <c r="BK1376" s="206">
        <f>ROUND(I1376*H1376,2)</f>
        <v>0</v>
      </c>
      <c r="BL1376" s="18" t="s">
        <v>214</v>
      </c>
      <c r="BM1376" s="205" t="s">
        <v>1463</v>
      </c>
    </row>
    <row r="1377" spans="1:65" s="2" customFormat="1" ht="29.25">
      <c r="A1377" s="35"/>
      <c r="B1377" s="36"/>
      <c r="C1377" s="37"/>
      <c r="D1377" s="207" t="s">
        <v>167</v>
      </c>
      <c r="E1377" s="37"/>
      <c r="F1377" s="208" t="s">
        <v>1464</v>
      </c>
      <c r="G1377" s="37"/>
      <c r="H1377" s="37"/>
      <c r="I1377" s="209"/>
      <c r="J1377" s="37"/>
      <c r="K1377" s="37"/>
      <c r="L1377" s="40"/>
      <c r="M1377" s="210"/>
      <c r="N1377" s="211"/>
      <c r="O1377" s="72"/>
      <c r="P1377" s="72"/>
      <c r="Q1377" s="72"/>
      <c r="R1377" s="72"/>
      <c r="S1377" s="72"/>
      <c r="T1377" s="73"/>
      <c r="U1377" s="35"/>
      <c r="V1377" s="35"/>
      <c r="W1377" s="35"/>
      <c r="X1377" s="35"/>
      <c r="Y1377" s="35"/>
      <c r="Z1377" s="35"/>
      <c r="AA1377" s="35"/>
      <c r="AB1377" s="35"/>
      <c r="AC1377" s="35"/>
      <c r="AD1377" s="35"/>
      <c r="AE1377" s="35"/>
      <c r="AT1377" s="18" t="s">
        <v>167</v>
      </c>
      <c r="AU1377" s="18" t="s">
        <v>86</v>
      </c>
    </row>
    <row r="1378" spans="1:65" s="2" customFormat="1" ht="24.2" customHeight="1">
      <c r="A1378" s="35"/>
      <c r="B1378" s="36"/>
      <c r="C1378" s="244" t="s">
        <v>1465</v>
      </c>
      <c r="D1378" s="244" t="s">
        <v>245</v>
      </c>
      <c r="E1378" s="245" t="s">
        <v>1466</v>
      </c>
      <c r="F1378" s="246" t="s">
        <v>1467</v>
      </c>
      <c r="G1378" s="247" t="s">
        <v>312</v>
      </c>
      <c r="H1378" s="248">
        <v>3</v>
      </c>
      <c r="I1378" s="249"/>
      <c r="J1378" s="250">
        <f>ROUND(I1378*H1378,2)</f>
        <v>0</v>
      </c>
      <c r="K1378" s="251"/>
      <c r="L1378" s="252"/>
      <c r="M1378" s="253" t="s">
        <v>1</v>
      </c>
      <c r="N1378" s="254" t="s">
        <v>41</v>
      </c>
      <c r="O1378" s="72"/>
      <c r="P1378" s="203">
        <f>O1378*H1378</f>
        <v>0</v>
      </c>
      <c r="Q1378" s="203">
        <v>0</v>
      </c>
      <c r="R1378" s="203">
        <f>Q1378*H1378</f>
        <v>0</v>
      </c>
      <c r="S1378" s="203">
        <v>0</v>
      </c>
      <c r="T1378" s="204">
        <f>S1378*H1378</f>
        <v>0</v>
      </c>
      <c r="U1378" s="35"/>
      <c r="V1378" s="35"/>
      <c r="W1378" s="35"/>
      <c r="X1378" s="35"/>
      <c r="Y1378" s="35"/>
      <c r="Z1378" s="35"/>
      <c r="AA1378" s="35"/>
      <c r="AB1378" s="35"/>
      <c r="AC1378" s="35"/>
      <c r="AD1378" s="35"/>
      <c r="AE1378" s="35"/>
      <c r="AR1378" s="205" t="s">
        <v>262</v>
      </c>
      <c r="AT1378" s="205" t="s">
        <v>245</v>
      </c>
      <c r="AU1378" s="205" t="s">
        <v>86</v>
      </c>
      <c r="AY1378" s="18" t="s">
        <v>160</v>
      </c>
      <c r="BE1378" s="206">
        <f>IF(N1378="základní",J1378,0)</f>
        <v>0</v>
      </c>
      <c r="BF1378" s="206">
        <f>IF(N1378="snížená",J1378,0)</f>
        <v>0</v>
      </c>
      <c r="BG1378" s="206">
        <f>IF(N1378="zákl. přenesená",J1378,0)</f>
        <v>0</v>
      </c>
      <c r="BH1378" s="206">
        <f>IF(N1378="sníž. přenesená",J1378,0)</f>
        <v>0</v>
      </c>
      <c r="BI1378" s="206">
        <f>IF(N1378="nulová",J1378,0)</f>
        <v>0</v>
      </c>
      <c r="BJ1378" s="18" t="s">
        <v>84</v>
      </c>
      <c r="BK1378" s="206">
        <f>ROUND(I1378*H1378,2)</f>
        <v>0</v>
      </c>
      <c r="BL1378" s="18" t="s">
        <v>214</v>
      </c>
      <c r="BM1378" s="205" t="s">
        <v>1468</v>
      </c>
    </row>
    <row r="1379" spans="1:65" s="2" customFormat="1" ht="19.5">
      <c r="A1379" s="35"/>
      <c r="B1379" s="36"/>
      <c r="C1379" s="37"/>
      <c r="D1379" s="207" t="s">
        <v>167</v>
      </c>
      <c r="E1379" s="37"/>
      <c r="F1379" s="208" t="s">
        <v>1467</v>
      </c>
      <c r="G1379" s="37"/>
      <c r="H1379" s="37"/>
      <c r="I1379" s="209"/>
      <c r="J1379" s="37"/>
      <c r="K1379" s="37"/>
      <c r="L1379" s="40"/>
      <c r="M1379" s="210"/>
      <c r="N1379" s="211"/>
      <c r="O1379" s="72"/>
      <c r="P1379" s="72"/>
      <c r="Q1379" s="72"/>
      <c r="R1379" s="72"/>
      <c r="S1379" s="72"/>
      <c r="T1379" s="73"/>
      <c r="U1379" s="35"/>
      <c r="V1379" s="35"/>
      <c r="W1379" s="35"/>
      <c r="X1379" s="35"/>
      <c r="Y1379" s="35"/>
      <c r="Z1379" s="35"/>
      <c r="AA1379" s="35"/>
      <c r="AB1379" s="35"/>
      <c r="AC1379" s="35"/>
      <c r="AD1379" s="35"/>
      <c r="AE1379" s="35"/>
      <c r="AT1379" s="18" t="s">
        <v>167</v>
      </c>
      <c r="AU1379" s="18" t="s">
        <v>86</v>
      </c>
    </row>
    <row r="1380" spans="1:65" s="2" customFormat="1" ht="24.2" customHeight="1">
      <c r="A1380" s="35"/>
      <c r="B1380" s="36"/>
      <c r="C1380" s="193" t="s">
        <v>885</v>
      </c>
      <c r="D1380" s="193" t="s">
        <v>162</v>
      </c>
      <c r="E1380" s="194" t="s">
        <v>1469</v>
      </c>
      <c r="F1380" s="195" t="s">
        <v>1470</v>
      </c>
      <c r="G1380" s="196" t="s">
        <v>1386</v>
      </c>
      <c r="H1380" s="267"/>
      <c r="I1380" s="198"/>
      <c r="J1380" s="199">
        <f>ROUND(I1380*H1380,2)</f>
        <v>0</v>
      </c>
      <c r="K1380" s="200"/>
      <c r="L1380" s="40"/>
      <c r="M1380" s="201" t="s">
        <v>1</v>
      </c>
      <c r="N1380" s="202" t="s">
        <v>41</v>
      </c>
      <c r="O1380" s="72"/>
      <c r="P1380" s="203">
        <f>O1380*H1380</f>
        <v>0</v>
      </c>
      <c r="Q1380" s="203">
        <v>0</v>
      </c>
      <c r="R1380" s="203">
        <f>Q1380*H1380</f>
        <v>0</v>
      </c>
      <c r="S1380" s="203">
        <v>0</v>
      </c>
      <c r="T1380" s="204">
        <f>S1380*H1380</f>
        <v>0</v>
      </c>
      <c r="U1380" s="35"/>
      <c r="V1380" s="35"/>
      <c r="W1380" s="35"/>
      <c r="X1380" s="35"/>
      <c r="Y1380" s="35"/>
      <c r="Z1380" s="35"/>
      <c r="AA1380" s="35"/>
      <c r="AB1380" s="35"/>
      <c r="AC1380" s="35"/>
      <c r="AD1380" s="35"/>
      <c r="AE1380" s="35"/>
      <c r="AR1380" s="205" t="s">
        <v>214</v>
      </c>
      <c r="AT1380" s="205" t="s">
        <v>162</v>
      </c>
      <c r="AU1380" s="205" t="s">
        <v>86</v>
      </c>
      <c r="AY1380" s="18" t="s">
        <v>160</v>
      </c>
      <c r="BE1380" s="206">
        <f>IF(N1380="základní",J1380,0)</f>
        <v>0</v>
      </c>
      <c r="BF1380" s="206">
        <f>IF(N1380="snížená",J1380,0)</f>
        <v>0</v>
      </c>
      <c r="BG1380" s="206">
        <f>IF(N1380="zákl. přenesená",J1380,0)</f>
        <v>0</v>
      </c>
      <c r="BH1380" s="206">
        <f>IF(N1380="sníž. přenesená",J1380,0)</f>
        <v>0</v>
      </c>
      <c r="BI1380" s="206">
        <f>IF(N1380="nulová",J1380,0)</f>
        <v>0</v>
      </c>
      <c r="BJ1380" s="18" t="s">
        <v>84</v>
      </c>
      <c r="BK1380" s="206">
        <f>ROUND(I1380*H1380,2)</f>
        <v>0</v>
      </c>
      <c r="BL1380" s="18" t="s">
        <v>214</v>
      </c>
      <c r="BM1380" s="205" t="s">
        <v>1471</v>
      </c>
    </row>
    <row r="1381" spans="1:65" s="2" customFormat="1" ht="29.25">
      <c r="A1381" s="35"/>
      <c r="B1381" s="36"/>
      <c r="C1381" s="37"/>
      <c r="D1381" s="207" t="s">
        <v>167</v>
      </c>
      <c r="E1381" s="37"/>
      <c r="F1381" s="208" t="s">
        <v>1472</v>
      </c>
      <c r="G1381" s="37"/>
      <c r="H1381" s="37"/>
      <c r="I1381" s="209"/>
      <c r="J1381" s="37"/>
      <c r="K1381" s="37"/>
      <c r="L1381" s="40"/>
      <c r="M1381" s="210"/>
      <c r="N1381" s="211"/>
      <c r="O1381" s="72"/>
      <c r="P1381" s="72"/>
      <c r="Q1381" s="72"/>
      <c r="R1381" s="72"/>
      <c r="S1381" s="72"/>
      <c r="T1381" s="73"/>
      <c r="U1381" s="35"/>
      <c r="V1381" s="35"/>
      <c r="W1381" s="35"/>
      <c r="X1381" s="35"/>
      <c r="Y1381" s="35"/>
      <c r="Z1381" s="35"/>
      <c r="AA1381" s="35"/>
      <c r="AB1381" s="35"/>
      <c r="AC1381" s="35"/>
      <c r="AD1381" s="35"/>
      <c r="AE1381" s="35"/>
      <c r="AT1381" s="18" t="s">
        <v>167</v>
      </c>
      <c r="AU1381" s="18" t="s">
        <v>86</v>
      </c>
    </row>
    <row r="1382" spans="1:65" s="12" customFormat="1" ht="22.9" customHeight="1">
      <c r="B1382" s="177"/>
      <c r="C1382" s="178"/>
      <c r="D1382" s="179" t="s">
        <v>75</v>
      </c>
      <c r="E1382" s="191" t="s">
        <v>1473</v>
      </c>
      <c r="F1382" s="191" t="s">
        <v>1474</v>
      </c>
      <c r="G1382" s="178"/>
      <c r="H1382" s="178"/>
      <c r="I1382" s="181"/>
      <c r="J1382" s="192">
        <f>BK1382</f>
        <v>0</v>
      </c>
      <c r="K1382" s="178"/>
      <c r="L1382" s="183"/>
      <c r="M1382" s="184"/>
      <c r="N1382" s="185"/>
      <c r="O1382" s="185"/>
      <c r="P1382" s="186">
        <f>SUM(P1383:P1483)</f>
        <v>0</v>
      </c>
      <c r="Q1382" s="185"/>
      <c r="R1382" s="186">
        <f>SUM(R1383:R1483)</f>
        <v>0</v>
      </c>
      <c r="S1382" s="185"/>
      <c r="T1382" s="187">
        <f>SUM(T1383:T1483)</f>
        <v>0</v>
      </c>
      <c r="AR1382" s="188" t="s">
        <v>86</v>
      </c>
      <c r="AT1382" s="189" t="s">
        <v>75</v>
      </c>
      <c r="AU1382" s="189" t="s">
        <v>84</v>
      </c>
      <c r="AY1382" s="188" t="s">
        <v>160</v>
      </c>
      <c r="BK1382" s="190">
        <f>SUM(BK1383:BK1483)</f>
        <v>0</v>
      </c>
    </row>
    <row r="1383" spans="1:65" s="2" customFormat="1" ht="24.2" customHeight="1">
      <c r="A1383" s="35"/>
      <c r="B1383" s="36"/>
      <c r="C1383" s="193" t="s">
        <v>1475</v>
      </c>
      <c r="D1383" s="193" t="s">
        <v>162</v>
      </c>
      <c r="E1383" s="194" t="s">
        <v>1476</v>
      </c>
      <c r="F1383" s="195" t="s">
        <v>1477</v>
      </c>
      <c r="G1383" s="196" t="s">
        <v>165</v>
      </c>
      <c r="H1383" s="197">
        <v>378.75</v>
      </c>
      <c r="I1383" s="198"/>
      <c r="J1383" s="199">
        <f>ROUND(I1383*H1383,2)</f>
        <v>0</v>
      </c>
      <c r="K1383" s="200"/>
      <c r="L1383" s="40"/>
      <c r="M1383" s="201" t="s">
        <v>1</v>
      </c>
      <c r="N1383" s="202" t="s">
        <v>41</v>
      </c>
      <c r="O1383" s="72"/>
      <c r="P1383" s="203">
        <f>O1383*H1383</f>
        <v>0</v>
      </c>
      <c r="Q1383" s="203">
        <v>0</v>
      </c>
      <c r="R1383" s="203">
        <f>Q1383*H1383</f>
        <v>0</v>
      </c>
      <c r="S1383" s="203">
        <v>0</v>
      </c>
      <c r="T1383" s="204">
        <f>S1383*H1383</f>
        <v>0</v>
      </c>
      <c r="U1383" s="35"/>
      <c r="V1383" s="35"/>
      <c r="W1383" s="35"/>
      <c r="X1383" s="35"/>
      <c r="Y1383" s="35"/>
      <c r="Z1383" s="35"/>
      <c r="AA1383" s="35"/>
      <c r="AB1383" s="35"/>
      <c r="AC1383" s="35"/>
      <c r="AD1383" s="35"/>
      <c r="AE1383" s="35"/>
      <c r="AR1383" s="205" t="s">
        <v>214</v>
      </c>
      <c r="AT1383" s="205" t="s">
        <v>162</v>
      </c>
      <c r="AU1383" s="205" t="s">
        <v>86</v>
      </c>
      <c r="AY1383" s="18" t="s">
        <v>160</v>
      </c>
      <c r="BE1383" s="206">
        <f>IF(N1383="základní",J1383,0)</f>
        <v>0</v>
      </c>
      <c r="BF1383" s="206">
        <f>IF(N1383="snížená",J1383,0)</f>
        <v>0</v>
      </c>
      <c r="BG1383" s="206">
        <f>IF(N1383="zákl. přenesená",J1383,0)</f>
        <v>0</v>
      </c>
      <c r="BH1383" s="206">
        <f>IF(N1383="sníž. přenesená",J1383,0)</f>
        <v>0</v>
      </c>
      <c r="BI1383" s="206">
        <f>IF(N1383="nulová",J1383,0)</f>
        <v>0</v>
      </c>
      <c r="BJ1383" s="18" t="s">
        <v>84</v>
      </c>
      <c r="BK1383" s="206">
        <f>ROUND(I1383*H1383,2)</f>
        <v>0</v>
      </c>
      <c r="BL1383" s="18" t="s">
        <v>214</v>
      </c>
      <c r="BM1383" s="205" t="s">
        <v>1478</v>
      </c>
    </row>
    <row r="1384" spans="1:65" s="2" customFormat="1" ht="19.5">
      <c r="A1384" s="35"/>
      <c r="B1384" s="36"/>
      <c r="C1384" s="37"/>
      <c r="D1384" s="207" t="s">
        <v>167</v>
      </c>
      <c r="E1384" s="37"/>
      <c r="F1384" s="208" t="s">
        <v>1479</v>
      </c>
      <c r="G1384" s="37"/>
      <c r="H1384" s="37"/>
      <c r="I1384" s="209"/>
      <c r="J1384" s="37"/>
      <c r="K1384" s="37"/>
      <c r="L1384" s="40"/>
      <c r="M1384" s="210"/>
      <c r="N1384" s="211"/>
      <c r="O1384" s="72"/>
      <c r="P1384" s="72"/>
      <c r="Q1384" s="72"/>
      <c r="R1384" s="72"/>
      <c r="S1384" s="72"/>
      <c r="T1384" s="73"/>
      <c r="U1384" s="35"/>
      <c r="V1384" s="35"/>
      <c r="W1384" s="35"/>
      <c r="X1384" s="35"/>
      <c r="Y1384" s="35"/>
      <c r="Z1384" s="35"/>
      <c r="AA1384" s="35"/>
      <c r="AB1384" s="35"/>
      <c r="AC1384" s="35"/>
      <c r="AD1384" s="35"/>
      <c r="AE1384" s="35"/>
      <c r="AT1384" s="18" t="s">
        <v>167</v>
      </c>
      <c r="AU1384" s="18" t="s">
        <v>86</v>
      </c>
    </row>
    <row r="1385" spans="1:65" s="13" customFormat="1" ht="11.25">
      <c r="B1385" s="212"/>
      <c r="C1385" s="213"/>
      <c r="D1385" s="207" t="s">
        <v>169</v>
      </c>
      <c r="E1385" s="214" t="s">
        <v>1</v>
      </c>
      <c r="F1385" s="215" t="s">
        <v>977</v>
      </c>
      <c r="G1385" s="213"/>
      <c r="H1385" s="214" t="s">
        <v>1</v>
      </c>
      <c r="I1385" s="216"/>
      <c r="J1385" s="213"/>
      <c r="K1385" s="213"/>
      <c r="L1385" s="217"/>
      <c r="M1385" s="218"/>
      <c r="N1385" s="219"/>
      <c r="O1385" s="219"/>
      <c r="P1385" s="219"/>
      <c r="Q1385" s="219"/>
      <c r="R1385" s="219"/>
      <c r="S1385" s="219"/>
      <c r="T1385" s="220"/>
      <c r="AT1385" s="221" t="s">
        <v>169</v>
      </c>
      <c r="AU1385" s="221" t="s">
        <v>86</v>
      </c>
      <c r="AV1385" s="13" t="s">
        <v>84</v>
      </c>
      <c r="AW1385" s="13" t="s">
        <v>33</v>
      </c>
      <c r="AX1385" s="13" t="s">
        <v>76</v>
      </c>
      <c r="AY1385" s="221" t="s">
        <v>160</v>
      </c>
    </row>
    <row r="1386" spans="1:65" s="14" customFormat="1" ht="11.25">
      <c r="B1386" s="222"/>
      <c r="C1386" s="223"/>
      <c r="D1386" s="207" t="s">
        <v>169</v>
      </c>
      <c r="E1386" s="224" t="s">
        <v>1</v>
      </c>
      <c r="F1386" s="225" t="s">
        <v>1480</v>
      </c>
      <c r="G1386" s="223"/>
      <c r="H1386" s="226">
        <v>24.3</v>
      </c>
      <c r="I1386" s="227"/>
      <c r="J1386" s="223"/>
      <c r="K1386" s="223"/>
      <c r="L1386" s="228"/>
      <c r="M1386" s="229"/>
      <c r="N1386" s="230"/>
      <c r="O1386" s="230"/>
      <c r="P1386" s="230"/>
      <c r="Q1386" s="230"/>
      <c r="R1386" s="230"/>
      <c r="S1386" s="230"/>
      <c r="T1386" s="231"/>
      <c r="AT1386" s="232" t="s">
        <v>169</v>
      </c>
      <c r="AU1386" s="232" t="s">
        <v>86</v>
      </c>
      <c r="AV1386" s="14" t="s">
        <v>86</v>
      </c>
      <c r="AW1386" s="14" t="s">
        <v>33</v>
      </c>
      <c r="AX1386" s="14" t="s">
        <v>76</v>
      </c>
      <c r="AY1386" s="232" t="s">
        <v>160</v>
      </c>
    </row>
    <row r="1387" spans="1:65" s="13" customFormat="1" ht="11.25">
      <c r="B1387" s="212"/>
      <c r="C1387" s="213"/>
      <c r="D1387" s="207" t="s">
        <v>169</v>
      </c>
      <c r="E1387" s="214" t="s">
        <v>1</v>
      </c>
      <c r="F1387" s="215" t="s">
        <v>979</v>
      </c>
      <c r="G1387" s="213"/>
      <c r="H1387" s="214" t="s">
        <v>1</v>
      </c>
      <c r="I1387" s="216"/>
      <c r="J1387" s="213"/>
      <c r="K1387" s="213"/>
      <c r="L1387" s="217"/>
      <c r="M1387" s="218"/>
      <c r="N1387" s="219"/>
      <c r="O1387" s="219"/>
      <c r="P1387" s="219"/>
      <c r="Q1387" s="219"/>
      <c r="R1387" s="219"/>
      <c r="S1387" s="219"/>
      <c r="T1387" s="220"/>
      <c r="AT1387" s="221" t="s">
        <v>169</v>
      </c>
      <c r="AU1387" s="221" t="s">
        <v>86</v>
      </c>
      <c r="AV1387" s="13" t="s">
        <v>84</v>
      </c>
      <c r="AW1387" s="13" t="s">
        <v>33</v>
      </c>
      <c r="AX1387" s="13" t="s">
        <v>76</v>
      </c>
      <c r="AY1387" s="221" t="s">
        <v>160</v>
      </c>
    </row>
    <row r="1388" spans="1:65" s="14" customFormat="1" ht="11.25">
      <c r="B1388" s="222"/>
      <c r="C1388" s="223"/>
      <c r="D1388" s="207" t="s">
        <v>169</v>
      </c>
      <c r="E1388" s="224" t="s">
        <v>1</v>
      </c>
      <c r="F1388" s="225" t="s">
        <v>1481</v>
      </c>
      <c r="G1388" s="223"/>
      <c r="H1388" s="226">
        <v>354.45</v>
      </c>
      <c r="I1388" s="227"/>
      <c r="J1388" s="223"/>
      <c r="K1388" s="223"/>
      <c r="L1388" s="228"/>
      <c r="M1388" s="229"/>
      <c r="N1388" s="230"/>
      <c r="O1388" s="230"/>
      <c r="P1388" s="230"/>
      <c r="Q1388" s="230"/>
      <c r="R1388" s="230"/>
      <c r="S1388" s="230"/>
      <c r="T1388" s="231"/>
      <c r="AT1388" s="232" t="s">
        <v>169</v>
      </c>
      <c r="AU1388" s="232" t="s">
        <v>86</v>
      </c>
      <c r="AV1388" s="14" t="s">
        <v>86</v>
      </c>
      <c r="AW1388" s="14" t="s">
        <v>33</v>
      </c>
      <c r="AX1388" s="14" t="s">
        <v>76</v>
      </c>
      <c r="AY1388" s="232" t="s">
        <v>160</v>
      </c>
    </row>
    <row r="1389" spans="1:65" s="15" customFormat="1" ht="11.25">
      <c r="B1389" s="233"/>
      <c r="C1389" s="234"/>
      <c r="D1389" s="207" t="s">
        <v>169</v>
      </c>
      <c r="E1389" s="235" t="s">
        <v>1</v>
      </c>
      <c r="F1389" s="236" t="s">
        <v>172</v>
      </c>
      <c r="G1389" s="234"/>
      <c r="H1389" s="237">
        <v>378.75</v>
      </c>
      <c r="I1389" s="238"/>
      <c r="J1389" s="234"/>
      <c r="K1389" s="234"/>
      <c r="L1389" s="239"/>
      <c r="M1389" s="240"/>
      <c r="N1389" s="241"/>
      <c r="O1389" s="241"/>
      <c r="P1389" s="241"/>
      <c r="Q1389" s="241"/>
      <c r="R1389" s="241"/>
      <c r="S1389" s="241"/>
      <c r="T1389" s="242"/>
      <c r="AT1389" s="243" t="s">
        <v>169</v>
      </c>
      <c r="AU1389" s="243" t="s">
        <v>86</v>
      </c>
      <c r="AV1389" s="15" t="s">
        <v>166</v>
      </c>
      <c r="AW1389" s="15" t="s">
        <v>33</v>
      </c>
      <c r="AX1389" s="15" t="s">
        <v>84</v>
      </c>
      <c r="AY1389" s="243" t="s">
        <v>160</v>
      </c>
    </row>
    <row r="1390" spans="1:65" s="2" customFormat="1" ht="24.2" customHeight="1">
      <c r="A1390" s="35"/>
      <c r="B1390" s="36"/>
      <c r="C1390" s="244" t="s">
        <v>902</v>
      </c>
      <c r="D1390" s="244" t="s">
        <v>245</v>
      </c>
      <c r="E1390" s="245" t="s">
        <v>1482</v>
      </c>
      <c r="F1390" s="246" t="s">
        <v>1483</v>
      </c>
      <c r="G1390" s="247" t="s">
        <v>165</v>
      </c>
      <c r="H1390" s="248">
        <v>128.77500000000001</v>
      </c>
      <c r="I1390" s="249"/>
      <c r="J1390" s="250">
        <f>ROUND(I1390*H1390,2)</f>
        <v>0</v>
      </c>
      <c r="K1390" s="251"/>
      <c r="L1390" s="252"/>
      <c r="M1390" s="253" t="s">
        <v>1</v>
      </c>
      <c r="N1390" s="254" t="s">
        <v>41</v>
      </c>
      <c r="O1390" s="72"/>
      <c r="P1390" s="203">
        <f>O1390*H1390</f>
        <v>0</v>
      </c>
      <c r="Q1390" s="203">
        <v>0</v>
      </c>
      <c r="R1390" s="203">
        <f>Q1390*H1390</f>
        <v>0</v>
      </c>
      <c r="S1390" s="203">
        <v>0</v>
      </c>
      <c r="T1390" s="204">
        <f>S1390*H1390</f>
        <v>0</v>
      </c>
      <c r="U1390" s="35"/>
      <c r="V1390" s="35"/>
      <c r="W1390" s="35"/>
      <c r="X1390" s="35"/>
      <c r="Y1390" s="35"/>
      <c r="Z1390" s="35"/>
      <c r="AA1390" s="35"/>
      <c r="AB1390" s="35"/>
      <c r="AC1390" s="35"/>
      <c r="AD1390" s="35"/>
      <c r="AE1390" s="35"/>
      <c r="AR1390" s="205" t="s">
        <v>262</v>
      </c>
      <c r="AT1390" s="205" t="s">
        <v>245</v>
      </c>
      <c r="AU1390" s="205" t="s">
        <v>86</v>
      </c>
      <c r="AY1390" s="18" t="s">
        <v>160</v>
      </c>
      <c r="BE1390" s="206">
        <f>IF(N1390="základní",J1390,0)</f>
        <v>0</v>
      </c>
      <c r="BF1390" s="206">
        <f>IF(N1390="snížená",J1390,0)</f>
        <v>0</v>
      </c>
      <c r="BG1390" s="206">
        <f>IF(N1390="zákl. přenesená",J1390,0)</f>
        <v>0</v>
      </c>
      <c r="BH1390" s="206">
        <f>IF(N1390="sníž. přenesená",J1390,0)</f>
        <v>0</v>
      </c>
      <c r="BI1390" s="206">
        <f>IF(N1390="nulová",J1390,0)</f>
        <v>0</v>
      </c>
      <c r="BJ1390" s="18" t="s">
        <v>84</v>
      </c>
      <c r="BK1390" s="206">
        <f>ROUND(I1390*H1390,2)</f>
        <v>0</v>
      </c>
      <c r="BL1390" s="18" t="s">
        <v>214</v>
      </c>
      <c r="BM1390" s="205" t="s">
        <v>1484</v>
      </c>
    </row>
    <row r="1391" spans="1:65" s="2" customFormat="1" ht="19.5">
      <c r="A1391" s="35"/>
      <c r="B1391" s="36"/>
      <c r="C1391" s="37"/>
      <c r="D1391" s="207" t="s">
        <v>167</v>
      </c>
      <c r="E1391" s="37"/>
      <c r="F1391" s="208" t="s">
        <v>1483</v>
      </c>
      <c r="G1391" s="37"/>
      <c r="H1391" s="37"/>
      <c r="I1391" s="209"/>
      <c r="J1391" s="37"/>
      <c r="K1391" s="37"/>
      <c r="L1391" s="40"/>
      <c r="M1391" s="210"/>
      <c r="N1391" s="211"/>
      <c r="O1391" s="72"/>
      <c r="P1391" s="72"/>
      <c r="Q1391" s="72"/>
      <c r="R1391" s="72"/>
      <c r="S1391" s="72"/>
      <c r="T1391" s="73"/>
      <c r="U1391" s="35"/>
      <c r="V1391" s="35"/>
      <c r="W1391" s="35"/>
      <c r="X1391" s="35"/>
      <c r="Y1391" s="35"/>
      <c r="Z1391" s="35"/>
      <c r="AA1391" s="35"/>
      <c r="AB1391" s="35"/>
      <c r="AC1391" s="35"/>
      <c r="AD1391" s="35"/>
      <c r="AE1391" s="35"/>
      <c r="AT1391" s="18" t="s">
        <v>167</v>
      </c>
      <c r="AU1391" s="18" t="s">
        <v>86</v>
      </c>
    </row>
    <row r="1392" spans="1:65" s="13" customFormat="1" ht="11.25">
      <c r="B1392" s="212"/>
      <c r="C1392" s="213"/>
      <c r="D1392" s="207" t="s">
        <v>169</v>
      </c>
      <c r="E1392" s="214" t="s">
        <v>1</v>
      </c>
      <c r="F1392" s="215" t="s">
        <v>977</v>
      </c>
      <c r="G1392" s="213"/>
      <c r="H1392" s="214" t="s">
        <v>1</v>
      </c>
      <c r="I1392" s="216"/>
      <c r="J1392" s="213"/>
      <c r="K1392" s="213"/>
      <c r="L1392" s="217"/>
      <c r="M1392" s="218"/>
      <c r="N1392" s="219"/>
      <c r="O1392" s="219"/>
      <c r="P1392" s="219"/>
      <c r="Q1392" s="219"/>
      <c r="R1392" s="219"/>
      <c r="S1392" s="219"/>
      <c r="T1392" s="220"/>
      <c r="AT1392" s="221" t="s">
        <v>169</v>
      </c>
      <c r="AU1392" s="221" t="s">
        <v>86</v>
      </c>
      <c r="AV1392" s="13" t="s">
        <v>84</v>
      </c>
      <c r="AW1392" s="13" t="s">
        <v>33</v>
      </c>
      <c r="AX1392" s="13" t="s">
        <v>76</v>
      </c>
      <c r="AY1392" s="221" t="s">
        <v>160</v>
      </c>
    </row>
    <row r="1393" spans="1:65" s="14" customFormat="1" ht="11.25">
      <c r="B1393" s="222"/>
      <c r="C1393" s="223"/>
      <c r="D1393" s="207" t="s">
        <v>169</v>
      </c>
      <c r="E1393" s="224" t="s">
        <v>1</v>
      </c>
      <c r="F1393" s="225" t="s">
        <v>1485</v>
      </c>
      <c r="G1393" s="223"/>
      <c r="H1393" s="226">
        <v>8.2620000000000005</v>
      </c>
      <c r="I1393" s="227"/>
      <c r="J1393" s="223"/>
      <c r="K1393" s="223"/>
      <c r="L1393" s="228"/>
      <c r="M1393" s="229"/>
      <c r="N1393" s="230"/>
      <c r="O1393" s="230"/>
      <c r="P1393" s="230"/>
      <c r="Q1393" s="230"/>
      <c r="R1393" s="230"/>
      <c r="S1393" s="230"/>
      <c r="T1393" s="231"/>
      <c r="AT1393" s="232" t="s">
        <v>169</v>
      </c>
      <c r="AU1393" s="232" t="s">
        <v>86</v>
      </c>
      <c r="AV1393" s="14" t="s">
        <v>86</v>
      </c>
      <c r="AW1393" s="14" t="s">
        <v>33</v>
      </c>
      <c r="AX1393" s="14" t="s">
        <v>76</v>
      </c>
      <c r="AY1393" s="232" t="s">
        <v>160</v>
      </c>
    </row>
    <row r="1394" spans="1:65" s="13" customFormat="1" ht="11.25">
      <c r="B1394" s="212"/>
      <c r="C1394" s="213"/>
      <c r="D1394" s="207" t="s">
        <v>169</v>
      </c>
      <c r="E1394" s="214" t="s">
        <v>1</v>
      </c>
      <c r="F1394" s="215" t="s">
        <v>979</v>
      </c>
      <c r="G1394" s="213"/>
      <c r="H1394" s="214" t="s">
        <v>1</v>
      </c>
      <c r="I1394" s="216"/>
      <c r="J1394" s="213"/>
      <c r="K1394" s="213"/>
      <c r="L1394" s="217"/>
      <c r="M1394" s="218"/>
      <c r="N1394" s="219"/>
      <c r="O1394" s="219"/>
      <c r="P1394" s="219"/>
      <c r="Q1394" s="219"/>
      <c r="R1394" s="219"/>
      <c r="S1394" s="219"/>
      <c r="T1394" s="220"/>
      <c r="AT1394" s="221" t="s">
        <v>169</v>
      </c>
      <c r="AU1394" s="221" t="s">
        <v>86</v>
      </c>
      <c r="AV1394" s="13" t="s">
        <v>84</v>
      </c>
      <c r="AW1394" s="13" t="s">
        <v>33</v>
      </c>
      <c r="AX1394" s="13" t="s">
        <v>76</v>
      </c>
      <c r="AY1394" s="221" t="s">
        <v>160</v>
      </c>
    </row>
    <row r="1395" spans="1:65" s="14" customFormat="1" ht="11.25">
      <c r="B1395" s="222"/>
      <c r="C1395" s="223"/>
      <c r="D1395" s="207" t="s">
        <v>169</v>
      </c>
      <c r="E1395" s="224" t="s">
        <v>1</v>
      </c>
      <c r="F1395" s="225" t="s">
        <v>1486</v>
      </c>
      <c r="G1395" s="223"/>
      <c r="H1395" s="226">
        <v>120.51300000000001</v>
      </c>
      <c r="I1395" s="227"/>
      <c r="J1395" s="223"/>
      <c r="K1395" s="223"/>
      <c r="L1395" s="228"/>
      <c r="M1395" s="229"/>
      <c r="N1395" s="230"/>
      <c r="O1395" s="230"/>
      <c r="P1395" s="230"/>
      <c r="Q1395" s="230"/>
      <c r="R1395" s="230"/>
      <c r="S1395" s="230"/>
      <c r="T1395" s="231"/>
      <c r="AT1395" s="232" t="s">
        <v>169</v>
      </c>
      <c r="AU1395" s="232" t="s">
        <v>86</v>
      </c>
      <c r="AV1395" s="14" t="s">
        <v>86</v>
      </c>
      <c r="AW1395" s="14" t="s">
        <v>33</v>
      </c>
      <c r="AX1395" s="14" t="s">
        <v>76</v>
      </c>
      <c r="AY1395" s="232" t="s">
        <v>160</v>
      </c>
    </row>
    <row r="1396" spans="1:65" s="15" customFormat="1" ht="11.25">
      <c r="B1396" s="233"/>
      <c r="C1396" s="234"/>
      <c r="D1396" s="207" t="s">
        <v>169</v>
      </c>
      <c r="E1396" s="235" t="s">
        <v>1</v>
      </c>
      <c r="F1396" s="236" t="s">
        <v>172</v>
      </c>
      <c r="G1396" s="234"/>
      <c r="H1396" s="237">
        <v>128.77500000000001</v>
      </c>
      <c r="I1396" s="238"/>
      <c r="J1396" s="234"/>
      <c r="K1396" s="234"/>
      <c r="L1396" s="239"/>
      <c r="M1396" s="240"/>
      <c r="N1396" s="241"/>
      <c r="O1396" s="241"/>
      <c r="P1396" s="241"/>
      <c r="Q1396" s="241"/>
      <c r="R1396" s="241"/>
      <c r="S1396" s="241"/>
      <c r="T1396" s="242"/>
      <c r="AT1396" s="243" t="s">
        <v>169</v>
      </c>
      <c r="AU1396" s="243" t="s">
        <v>86</v>
      </c>
      <c r="AV1396" s="15" t="s">
        <v>166</v>
      </c>
      <c r="AW1396" s="15" t="s">
        <v>33</v>
      </c>
      <c r="AX1396" s="15" t="s">
        <v>84</v>
      </c>
      <c r="AY1396" s="243" t="s">
        <v>160</v>
      </c>
    </row>
    <row r="1397" spans="1:65" s="2" customFormat="1" ht="24.2" customHeight="1">
      <c r="A1397" s="35"/>
      <c r="B1397" s="36"/>
      <c r="C1397" s="244" t="s">
        <v>1487</v>
      </c>
      <c r="D1397" s="244" t="s">
        <v>245</v>
      </c>
      <c r="E1397" s="245" t="s">
        <v>1488</v>
      </c>
      <c r="F1397" s="246" t="s">
        <v>1489</v>
      </c>
      <c r="G1397" s="247" t="s">
        <v>165</v>
      </c>
      <c r="H1397" s="248">
        <v>257.55</v>
      </c>
      <c r="I1397" s="249"/>
      <c r="J1397" s="250">
        <f>ROUND(I1397*H1397,2)</f>
        <v>0</v>
      </c>
      <c r="K1397" s="251"/>
      <c r="L1397" s="252"/>
      <c r="M1397" s="253" t="s">
        <v>1</v>
      </c>
      <c r="N1397" s="254" t="s">
        <v>41</v>
      </c>
      <c r="O1397" s="72"/>
      <c r="P1397" s="203">
        <f>O1397*H1397</f>
        <v>0</v>
      </c>
      <c r="Q1397" s="203">
        <v>0</v>
      </c>
      <c r="R1397" s="203">
        <f>Q1397*H1397</f>
        <v>0</v>
      </c>
      <c r="S1397" s="203">
        <v>0</v>
      </c>
      <c r="T1397" s="204">
        <f>S1397*H1397</f>
        <v>0</v>
      </c>
      <c r="U1397" s="35"/>
      <c r="V1397" s="35"/>
      <c r="W1397" s="35"/>
      <c r="X1397" s="35"/>
      <c r="Y1397" s="35"/>
      <c r="Z1397" s="35"/>
      <c r="AA1397" s="35"/>
      <c r="AB1397" s="35"/>
      <c r="AC1397" s="35"/>
      <c r="AD1397" s="35"/>
      <c r="AE1397" s="35"/>
      <c r="AR1397" s="205" t="s">
        <v>262</v>
      </c>
      <c r="AT1397" s="205" t="s">
        <v>245</v>
      </c>
      <c r="AU1397" s="205" t="s">
        <v>86</v>
      </c>
      <c r="AY1397" s="18" t="s">
        <v>160</v>
      </c>
      <c r="BE1397" s="206">
        <f>IF(N1397="základní",J1397,0)</f>
        <v>0</v>
      </c>
      <c r="BF1397" s="206">
        <f>IF(N1397="snížená",J1397,0)</f>
        <v>0</v>
      </c>
      <c r="BG1397" s="206">
        <f>IF(N1397="zákl. přenesená",J1397,0)</f>
        <v>0</v>
      </c>
      <c r="BH1397" s="206">
        <f>IF(N1397="sníž. přenesená",J1397,0)</f>
        <v>0</v>
      </c>
      <c r="BI1397" s="206">
        <f>IF(N1397="nulová",J1397,0)</f>
        <v>0</v>
      </c>
      <c r="BJ1397" s="18" t="s">
        <v>84</v>
      </c>
      <c r="BK1397" s="206">
        <f>ROUND(I1397*H1397,2)</f>
        <v>0</v>
      </c>
      <c r="BL1397" s="18" t="s">
        <v>214</v>
      </c>
      <c r="BM1397" s="205" t="s">
        <v>1490</v>
      </c>
    </row>
    <row r="1398" spans="1:65" s="2" customFormat="1" ht="11.25">
      <c r="A1398" s="35"/>
      <c r="B1398" s="36"/>
      <c r="C1398" s="37"/>
      <c r="D1398" s="207" t="s">
        <v>167</v>
      </c>
      <c r="E1398" s="37"/>
      <c r="F1398" s="208" t="s">
        <v>1489</v>
      </c>
      <c r="G1398" s="37"/>
      <c r="H1398" s="37"/>
      <c r="I1398" s="209"/>
      <c r="J1398" s="37"/>
      <c r="K1398" s="37"/>
      <c r="L1398" s="40"/>
      <c r="M1398" s="210"/>
      <c r="N1398" s="211"/>
      <c r="O1398" s="72"/>
      <c r="P1398" s="72"/>
      <c r="Q1398" s="72"/>
      <c r="R1398" s="72"/>
      <c r="S1398" s="72"/>
      <c r="T1398" s="73"/>
      <c r="U1398" s="35"/>
      <c r="V1398" s="35"/>
      <c r="W1398" s="35"/>
      <c r="X1398" s="35"/>
      <c r="Y1398" s="35"/>
      <c r="Z1398" s="35"/>
      <c r="AA1398" s="35"/>
      <c r="AB1398" s="35"/>
      <c r="AC1398" s="35"/>
      <c r="AD1398" s="35"/>
      <c r="AE1398" s="35"/>
      <c r="AT1398" s="18" t="s">
        <v>167</v>
      </c>
      <c r="AU1398" s="18" t="s">
        <v>86</v>
      </c>
    </row>
    <row r="1399" spans="1:65" s="13" customFormat="1" ht="11.25">
      <c r="B1399" s="212"/>
      <c r="C1399" s="213"/>
      <c r="D1399" s="207" t="s">
        <v>169</v>
      </c>
      <c r="E1399" s="214" t="s">
        <v>1</v>
      </c>
      <c r="F1399" s="215" t="s">
        <v>977</v>
      </c>
      <c r="G1399" s="213"/>
      <c r="H1399" s="214" t="s">
        <v>1</v>
      </c>
      <c r="I1399" s="216"/>
      <c r="J1399" s="213"/>
      <c r="K1399" s="213"/>
      <c r="L1399" s="217"/>
      <c r="M1399" s="218"/>
      <c r="N1399" s="219"/>
      <c r="O1399" s="219"/>
      <c r="P1399" s="219"/>
      <c r="Q1399" s="219"/>
      <c r="R1399" s="219"/>
      <c r="S1399" s="219"/>
      <c r="T1399" s="220"/>
      <c r="AT1399" s="221" t="s">
        <v>169</v>
      </c>
      <c r="AU1399" s="221" t="s">
        <v>86</v>
      </c>
      <c r="AV1399" s="13" t="s">
        <v>84</v>
      </c>
      <c r="AW1399" s="13" t="s">
        <v>33</v>
      </c>
      <c r="AX1399" s="13" t="s">
        <v>76</v>
      </c>
      <c r="AY1399" s="221" t="s">
        <v>160</v>
      </c>
    </row>
    <row r="1400" spans="1:65" s="14" customFormat="1" ht="11.25">
      <c r="B1400" s="222"/>
      <c r="C1400" s="223"/>
      <c r="D1400" s="207" t="s">
        <v>169</v>
      </c>
      <c r="E1400" s="224" t="s">
        <v>1</v>
      </c>
      <c r="F1400" s="225" t="s">
        <v>1491</v>
      </c>
      <c r="G1400" s="223"/>
      <c r="H1400" s="226">
        <v>16.524000000000001</v>
      </c>
      <c r="I1400" s="227"/>
      <c r="J1400" s="223"/>
      <c r="K1400" s="223"/>
      <c r="L1400" s="228"/>
      <c r="M1400" s="229"/>
      <c r="N1400" s="230"/>
      <c r="O1400" s="230"/>
      <c r="P1400" s="230"/>
      <c r="Q1400" s="230"/>
      <c r="R1400" s="230"/>
      <c r="S1400" s="230"/>
      <c r="T1400" s="231"/>
      <c r="AT1400" s="232" t="s">
        <v>169</v>
      </c>
      <c r="AU1400" s="232" t="s">
        <v>86</v>
      </c>
      <c r="AV1400" s="14" t="s">
        <v>86</v>
      </c>
      <c r="AW1400" s="14" t="s">
        <v>33</v>
      </c>
      <c r="AX1400" s="14" t="s">
        <v>76</v>
      </c>
      <c r="AY1400" s="232" t="s">
        <v>160</v>
      </c>
    </row>
    <row r="1401" spans="1:65" s="13" customFormat="1" ht="11.25">
      <c r="B1401" s="212"/>
      <c r="C1401" s="213"/>
      <c r="D1401" s="207" t="s">
        <v>169</v>
      </c>
      <c r="E1401" s="214" t="s">
        <v>1</v>
      </c>
      <c r="F1401" s="215" t="s">
        <v>979</v>
      </c>
      <c r="G1401" s="213"/>
      <c r="H1401" s="214" t="s">
        <v>1</v>
      </c>
      <c r="I1401" s="216"/>
      <c r="J1401" s="213"/>
      <c r="K1401" s="213"/>
      <c r="L1401" s="217"/>
      <c r="M1401" s="218"/>
      <c r="N1401" s="219"/>
      <c r="O1401" s="219"/>
      <c r="P1401" s="219"/>
      <c r="Q1401" s="219"/>
      <c r="R1401" s="219"/>
      <c r="S1401" s="219"/>
      <c r="T1401" s="220"/>
      <c r="AT1401" s="221" t="s">
        <v>169</v>
      </c>
      <c r="AU1401" s="221" t="s">
        <v>86</v>
      </c>
      <c r="AV1401" s="13" t="s">
        <v>84</v>
      </c>
      <c r="AW1401" s="13" t="s">
        <v>33</v>
      </c>
      <c r="AX1401" s="13" t="s">
        <v>76</v>
      </c>
      <c r="AY1401" s="221" t="s">
        <v>160</v>
      </c>
    </row>
    <row r="1402" spans="1:65" s="14" customFormat="1" ht="11.25">
      <c r="B1402" s="222"/>
      <c r="C1402" s="223"/>
      <c r="D1402" s="207" t="s">
        <v>169</v>
      </c>
      <c r="E1402" s="224" t="s">
        <v>1</v>
      </c>
      <c r="F1402" s="225" t="s">
        <v>1492</v>
      </c>
      <c r="G1402" s="223"/>
      <c r="H1402" s="226">
        <v>241.02600000000001</v>
      </c>
      <c r="I1402" s="227"/>
      <c r="J1402" s="223"/>
      <c r="K1402" s="223"/>
      <c r="L1402" s="228"/>
      <c r="M1402" s="229"/>
      <c r="N1402" s="230"/>
      <c r="O1402" s="230"/>
      <c r="P1402" s="230"/>
      <c r="Q1402" s="230"/>
      <c r="R1402" s="230"/>
      <c r="S1402" s="230"/>
      <c r="T1402" s="231"/>
      <c r="AT1402" s="232" t="s">
        <v>169</v>
      </c>
      <c r="AU1402" s="232" t="s">
        <v>86</v>
      </c>
      <c r="AV1402" s="14" t="s">
        <v>86</v>
      </c>
      <c r="AW1402" s="14" t="s">
        <v>33</v>
      </c>
      <c r="AX1402" s="14" t="s">
        <v>76</v>
      </c>
      <c r="AY1402" s="232" t="s">
        <v>160</v>
      </c>
    </row>
    <row r="1403" spans="1:65" s="15" customFormat="1" ht="11.25">
      <c r="B1403" s="233"/>
      <c r="C1403" s="234"/>
      <c r="D1403" s="207" t="s">
        <v>169</v>
      </c>
      <c r="E1403" s="235" t="s">
        <v>1</v>
      </c>
      <c r="F1403" s="236" t="s">
        <v>172</v>
      </c>
      <c r="G1403" s="234"/>
      <c r="H1403" s="237">
        <v>257.55</v>
      </c>
      <c r="I1403" s="238"/>
      <c r="J1403" s="234"/>
      <c r="K1403" s="234"/>
      <c r="L1403" s="239"/>
      <c r="M1403" s="240"/>
      <c r="N1403" s="241"/>
      <c r="O1403" s="241"/>
      <c r="P1403" s="241"/>
      <c r="Q1403" s="241"/>
      <c r="R1403" s="241"/>
      <c r="S1403" s="241"/>
      <c r="T1403" s="242"/>
      <c r="AT1403" s="243" t="s">
        <v>169</v>
      </c>
      <c r="AU1403" s="243" t="s">
        <v>86</v>
      </c>
      <c r="AV1403" s="15" t="s">
        <v>166</v>
      </c>
      <c r="AW1403" s="15" t="s">
        <v>33</v>
      </c>
      <c r="AX1403" s="15" t="s">
        <v>84</v>
      </c>
      <c r="AY1403" s="243" t="s">
        <v>160</v>
      </c>
    </row>
    <row r="1404" spans="1:65" s="2" customFormat="1" ht="24.2" customHeight="1">
      <c r="A1404" s="35"/>
      <c r="B1404" s="36"/>
      <c r="C1404" s="193" t="s">
        <v>906</v>
      </c>
      <c r="D1404" s="193" t="s">
        <v>162</v>
      </c>
      <c r="E1404" s="194" t="s">
        <v>1493</v>
      </c>
      <c r="F1404" s="195" t="s">
        <v>1494</v>
      </c>
      <c r="G1404" s="196" t="s">
        <v>165</v>
      </c>
      <c r="H1404" s="197">
        <v>37.286999999999999</v>
      </c>
      <c r="I1404" s="198"/>
      <c r="J1404" s="199">
        <f>ROUND(I1404*H1404,2)</f>
        <v>0</v>
      </c>
      <c r="K1404" s="200"/>
      <c r="L1404" s="40"/>
      <c r="M1404" s="201" t="s">
        <v>1</v>
      </c>
      <c r="N1404" s="202" t="s">
        <v>41</v>
      </c>
      <c r="O1404" s="72"/>
      <c r="P1404" s="203">
        <f>O1404*H1404</f>
        <v>0</v>
      </c>
      <c r="Q1404" s="203">
        <v>0</v>
      </c>
      <c r="R1404" s="203">
        <f>Q1404*H1404</f>
        <v>0</v>
      </c>
      <c r="S1404" s="203">
        <v>0</v>
      </c>
      <c r="T1404" s="204">
        <f>S1404*H1404</f>
        <v>0</v>
      </c>
      <c r="U1404" s="35"/>
      <c r="V1404" s="35"/>
      <c r="W1404" s="35"/>
      <c r="X1404" s="35"/>
      <c r="Y1404" s="35"/>
      <c r="Z1404" s="35"/>
      <c r="AA1404" s="35"/>
      <c r="AB1404" s="35"/>
      <c r="AC1404" s="35"/>
      <c r="AD1404" s="35"/>
      <c r="AE1404" s="35"/>
      <c r="AR1404" s="205" t="s">
        <v>214</v>
      </c>
      <c r="AT1404" s="205" t="s">
        <v>162</v>
      </c>
      <c r="AU1404" s="205" t="s">
        <v>86</v>
      </c>
      <c r="AY1404" s="18" t="s">
        <v>160</v>
      </c>
      <c r="BE1404" s="206">
        <f>IF(N1404="základní",J1404,0)</f>
        <v>0</v>
      </c>
      <c r="BF1404" s="206">
        <f>IF(N1404="snížená",J1404,0)</f>
        <v>0</v>
      </c>
      <c r="BG1404" s="206">
        <f>IF(N1404="zákl. přenesená",J1404,0)</f>
        <v>0</v>
      </c>
      <c r="BH1404" s="206">
        <f>IF(N1404="sníž. přenesená",J1404,0)</f>
        <v>0</v>
      </c>
      <c r="BI1404" s="206">
        <f>IF(N1404="nulová",J1404,0)</f>
        <v>0</v>
      </c>
      <c r="BJ1404" s="18" t="s">
        <v>84</v>
      </c>
      <c r="BK1404" s="206">
        <f>ROUND(I1404*H1404,2)</f>
        <v>0</v>
      </c>
      <c r="BL1404" s="18" t="s">
        <v>214</v>
      </c>
      <c r="BM1404" s="205" t="s">
        <v>1495</v>
      </c>
    </row>
    <row r="1405" spans="1:65" s="2" customFormat="1" ht="19.5">
      <c r="A1405" s="35"/>
      <c r="B1405" s="36"/>
      <c r="C1405" s="37"/>
      <c r="D1405" s="207" t="s">
        <v>167</v>
      </c>
      <c r="E1405" s="37"/>
      <c r="F1405" s="208" t="s">
        <v>1496</v>
      </c>
      <c r="G1405" s="37"/>
      <c r="H1405" s="37"/>
      <c r="I1405" s="209"/>
      <c r="J1405" s="37"/>
      <c r="K1405" s="37"/>
      <c r="L1405" s="40"/>
      <c r="M1405" s="210"/>
      <c r="N1405" s="211"/>
      <c r="O1405" s="72"/>
      <c r="P1405" s="72"/>
      <c r="Q1405" s="72"/>
      <c r="R1405" s="72"/>
      <c r="S1405" s="72"/>
      <c r="T1405" s="73"/>
      <c r="U1405" s="35"/>
      <c r="V1405" s="35"/>
      <c r="W1405" s="35"/>
      <c r="X1405" s="35"/>
      <c r="Y1405" s="35"/>
      <c r="Z1405" s="35"/>
      <c r="AA1405" s="35"/>
      <c r="AB1405" s="35"/>
      <c r="AC1405" s="35"/>
      <c r="AD1405" s="35"/>
      <c r="AE1405" s="35"/>
      <c r="AT1405" s="18" t="s">
        <v>167</v>
      </c>
      <c r="AU1405" s="18" t="s">
        <v>86</v>
      </c>
    </row>
    <row r="1406" spans="1:65" s="13" customFormat="1" ht="11.25">
      <c r="B1406" s="212"/>
      <c r="C1406" s="213"/>
      <c r="D1406" s="207" t="s">
        <v>169</v>
      </c>
      <c r="E1406" s="214" t="s">
        <v>1</v>
      </c>
      <c r="F1406" s="215" t="s">
        <v>454</v>
      </c>
      <c r="G1406" s="213"/>
      <c r="H1406" s="214" t="s">
        <v>1</v>
      </c>
      <c r="I1406" s="216"/>
      <c r="J1406" s="213"/>
      <c r="K1406" s="213"/>
      <c r="L1406" s="217"/>
      <c r="M1406" s="218"/>
      <c r="N1406" s="219"/>
      <c r="O1406" s="219"/>
      <c r="P1406" s="219"/>
      <c r="Q1406" s="219"/>
      <c r="R1406" s="219"/>
      <c r="S1406" s="219"/>
      <c r="T1406" s="220"/>
      <c r="AT1406" s="221" t="s">
        <v>169</v>
      </c>
      <c r="AU1406" s="221" t="s">
        <v>86</v>
      </c>
      <c r="AV1406" s="13" t="s">
        <v>84</v>
      </c>
      <c r="AW1406" s="13" t="s">
        <v>33</v>
      </c>
      <c r="AX1406" s="13" t="s">
        <v>76</v>
      </c>
      <c r="AY1406" s="221" t="s">
        <v>160</v>
      </c>
    </row>
    <row r="1407" spans="1:65" s="14" customFormat="1" ht="11.25">
      <c r="B1407" s="222"/>
      <c r="C1407" s="223"/>
      <c r="D1407" s="207" t="s">
        <v>169</v>
      </c>
      <c r="E1407" s="224" t="s">
        <v>1</v>
      </c>
      <c r="F1407" s="225" t="s">
        <v>1497</v>
      </c>
      <c r="G1407" s="223"/>
      <c r="H1407" s="226">
        <v>2.8</v>
      </c>
      <c r="I1407" s="227"/>
      <c r="J1407" s="223"/>
      <c r="K1407" s="223"/>
      <c r="L1407" s="228"/>
      <c r="M1407" s="229"/>
      <c r="N1407" s="230"/>
      <c r="O1407" s="230"/>
      <c r="P1407" s="230"/>
      <c r="Q1407" s="230"/>
      <c r="R1407" s="230"/>
      <c r="S1407" s="230"/>
      <c r="T1407" s="231"/>
      <c r="AT1407" s="232" t="s">
        <v>169</v>
      </c>
      <c r="AU1407" s="232" t="s">
        <v>86</v>
      </c>
      <c r="AV1407" s="14" t="s">
        <v>86</v>
      </c>
      <c r="AW1407" s="14" t="s">
        <v>33</v>
      </c>
      <c r="AX1407" s="14" t="s">
        <v>76</v>
      </c>
      <c r="AY1407" s="232" t="s">
        <v>160</v>
      </c>
    </row>
    <row r="1408" spans="1:65" s="13" customFormat="1" ht="11.25">
      <c r="B1408" s="212"/>
      <c r="C1408" s="213"/>
      <c r="D1408" s="207" t="s">
        <v>169</v>
      </c>
      <c r="E1408" s="214" t="s">
        <v>1</v>
      </c>
      <c r="F1408" s="215" t="s">
        <v>456</v>
      </c>
      <c r="G1408" s="213"/>
      <c r="H1408" s="214" t="s">
        <v>1</v>
      </c>
      <c r="I1408" s="216"/>
      <c r="J1408" s="213"/>
      <c r="K1408" s="213"/>
      <c r="L1408" s="217"/>
      <c r="M1408" s="218"/>
      <c r="N1408" s="219"/>
      <c r="O1408" s="219"/>
      <c r="P1408" s="219"/>
      <c r="Q1408" s="219"/>
      <c r="R1408" s="219"/>
      <c r="S1408" s="219"/>
      <c r="T1408" s="220"/>
      <c r="AT1408" s="221" t="s">
        <v>169</v>
      </c>
      <c r="AU1408" s="221" t="s">
        <v>86</v>
      </c>
      <c r="AV1408" s="13" t="s">
        <v>84</v>
      </c>
      <c r="AW1408" s="13" t="s">
        <v>33</v>
      </c>
      <c r="AX1408" s="13" t="s">
        <v>76</v>
      </c>
      <c r="AY1408" s="221" t="s">
        <v>160</v>
      </c>
    </row>
    <row r="1409" spans="1:65" s="14" customFormat="1" ht="11.25">
      <c r="B1409" s="222"/>
      <c r="C1409" s="223"/>
      <c r="D1409" s="207" t="s">
        <v>169</v>
      </c>
      <c r="E1409" s="224" t="s">
        <v>1</v>
      </c>
      <c r="F1409" s="225" t="s">
        <v>1498</v>
      </c>
      <c r="G1409" s="223"/>
      <c r="H1409" s="226">
        <v>0.72</v>
      </c>
      <c r="I1409" s="227"/>
      <c r="J1409" s="223"/>
      <c r="K1409" s="223"/>
      <c r="L1409" s="228"/>
      <c r="M1409" s="229"/>
      <c r="N1409" s="230"/>
      <c r="O1409" s="230"/>
      <c r="P1409" s="230"/>
      <c r="Q1409" s="230"/>
      <c r="R1409" s="230"/>
      <c r="S1409" s="230"/>
      <c r="T1409" s="231"/>
      <c r="AT1409" s="232" t="s">
        <v>169</v>
      </c>
      <c r="AU1409" s="232" t="s">
        <v>86</v>
      </c>
      <c r="AV1409" s="14" t="s">
        <v>86</v>
      </c>
      <c r="AW1409" s="14" t="s">
        <v>33</v>
      </c>
      <c r="AX1409" s="14" t="s">
        <v>76</v>
      </c>
      <c r="AY1409" s="232" t="s">
        <v>160</v>
      </c>
    </row>
    <row r="1410" spans="1:65" s="13" customFormat="1" ht="11.25">
      <c r="B1410" s="212"/>
      <c r="C1410" s="213"/>
      <c r="D1410" s="207" t="s">
        <v>169</v>
      </c>
      <c r="E1410" s="214" t="s">
        <v>1</v>
      </c>
      <c r="F1410" s="215" t="s">
        <v>460</v>
      </c>
      <c r="G1410" s="213"/>
      <c r="H1410" s="214" t="s">
        <v>1</v>
      </c>
      <c r="I1410" s="216"/>
      <c r="J1410" s="213"/>
      <c r="K1410" s="213"/>
      <c r="L1410" s="217"/>
      <c r="M1410" s="218"/>
      <c r="N1410" s="219"/>
      <c r="O1410" s="219"/>
      <c r="P1410" s="219"/>
      <c r="Q1410" s="219"/>
      <c r="R1410" s="219"/>
      <c r="S1410" s="219"/>
      <c r="T1410" s="220"/>
      <c r="AT1410" s="221" t="s">
        <v>169</v>
      </c>
      <c r="AU1410" s="221" t="s">
        <v>86</v>
      </c>
      <c r="AV1410" s="13" t="s">
        <v>84</v>
      </c>
      <c r="AW1410" s="13" t="s">
        <v>33</v>
      </c>
      <c r="AX1410" s="13" t="s">
        <v>76</v>
      </c>
      <c r="AY1410" s="221" t="s">
        <v>160</v>
      </c>
    </row>
    <row r="1411" spans="1:65" s="14" customFormat="1" ht="11.25">
      <c r="B1411" s="222"/>
      <c r="C1411" s="223"/>
      <c r="D1411" s="207" t="s">
        <v>169</v>
      </c>
      <c r="E1411" s="224" t="s">
        <v>1</v>
      </c>
      <c r="F1411" s="225" t="s">
        <v>1499</v>
      </c>
      <c r="G1411" s="223"/>
      <c r="H1411" s="226">
        <v>0.73599999999999999</v>
      </c>
      <c r="I1411" s="227"/>
      <c r="J1411" s="223"/>
      <c r="K1411" s="223"/>
      <c r="L1411" s="228"/>
      <c r="M1411" s="229"/>
      <c r="N1411" s="230"/>
      <c r="O1411" s="230"/>
      <c r="P1411" s="230"/>
      <c r="Q1411" s="230"/>
      <c r="R1411" s="230"/>
      <c r="S1411" s="230"/>
      <c r="T1411" s="231"/>
      <c r="AT1411" s="232" t="s">
        <v>169</v>
      </c>
      <c r="AU1411" s="232" t="s">
        <v>86</v>
      </c>
      <c r="AV1411" s="14" t="s">
        <v>86</v>
      </c>
      <c r="AW1411" s="14" t="s">
        <v>33</v>
      </c>
      <c r="AX1411" s="14" t="s">
        <v>76</v>
      </c>
      <c r="AY1411" s="232" t="s">
        <v>160</v>
      </c>
    </row>
    <row r="1412" spans="1:65" s="13" customFormat="1" ht="11.25">
      <c r="B1412" s="212"/>
      <c r="C1412" s="213"/>
      <c r="D1412" s="207" t="s">
        <v>169</v>
      </c>
      <c r="E1412" s="214" t="s">
        <v>1</v>
      </c>
      <c r="F1412" s="215" t="s">
        <v>464</v>
      </c>
      <c r="G1412" s="213"/>
      <c r="H1412" s="214" t="s">
        <v>1</v>
      </c>
      <c r="I1412" s="216"/>
      <c r="J1412" s="213"/>
      <c r="K1412" s="213"/>
      <c r="L1412" s="217"/>
      <c r="M1412" s="218"/>
      <c r="N1412" s="219"/>
      <c r="O1412" s="219"/>
      <c r="P1412" s="219"/>
      <c r="Q1412" s="219"/>
      <c r="R1412" s="219"/>
      <c r="S1412" s="219"/>
      <c r="T1412" s="220"/>
      <c r="AT1412" s="221" t="s">
        <v>169</v>
      </c>
      <c r="AU1412" s="221" t="s">
        <v>86</v>
      </c>
      <c r="AV1412" s="13" t="s">
        <v>84</v>
      </c>
      <c r="AW1412" s="13" t="s">
        <v>33</v>
      </c>
      <c r="AX1412" s="13" t="s">
        <v>76</v>
      </c>
      <c r="AY1412" s="221" t="s">
        <v>160</v>
      </c>
    </row>
    <row r="1413" spans="1:65" s="14" customFormat="1" ht="11.25">
      <c r="B1413" s="222"/>
      <c r="C1413" s="223"/>
      <c r="D1413" s="207" t="s">
        <v>169</v>
      </c>
      <c r="E1413" s="224" t="s">
        <v>1</v>
      </c>
      <c r="F1413" s="225" t="s">
        <v>617</v>
      </c>
      <c r="G1413" s="223"/>
      <c r="H1413" s="226">
        <v>0.27600000000000002</v>
      </c>
      <c r="I1413" s="227"/>
      <c r="J1413" s="223"/>
      <c r="K1413" s="223"/>
      <c r="L1413" s="228"/>
      <c r="M1413" s="229"/>
      <c r="N1413" s="230"/>
      <c r="O1413" s="230"/>
      <c r="P1413" s="230"/>
      <c r="Q1413" s="230"/>
      <c r="R1413" s="230"/>
      <c r="S1413" s="230"/>
      <c r="T1413" s="231"/>
      <c r="AT1413" s="232" t="s">
        <v>169</v>
      </c>
      <c r="AU1413" s="232" t="s">
        <v>86</v>
      </c>
      <c r="AV1413" s="14" t="s">
        <v>86</v>
      </c>
      <c r="AW1413" s="14" t="s">
        <v>33</v>
      </c>
      <c r="AX1413" s="14" t="s">
        <v>76</v>
      </c>
      <c r="AY1413" s="232" t="s">
        <v>160</v>
      </c>
    </row>
    <row r="1414" spans="1:65" s="13" customFormat="1" ht="11.25">
      <c r="B1414" s="212"/>
      <c r="C1414" s="213"/>
      <c r="D1414" s="207" t="s">
        <v>169</v>
      </c>
      <c r="E1414" s="214" t="s">
        <v>1</v>
      </c>
      <c r="F1414" s="215" t="s">
        <v>1500</v>
      </c>
      <c r="G1414" s="213"/>
      <c r="H1414" s="214" t="s">
        <v>1</v>
      </c>
      <c r="I1414" s="216"/>
      <c r="J1414" s="213"/>
      <c r="K1414" s="213"/>
      <c r="L1414" s="217"/>
      <c r="M1414" s="218"/>
      <c r="N1414" s="219"/>
      <c r="O1414" s="219"/>
      <c r="P1414" s="219"/>
      <c r="Q1414" s="219"/>
      <c r="R1414" s="219"/>
      <c r="S1414" s="219"/>
      <c r="T1414" s="220"/>
      <c r="AT1414" s="221" t="s">
        <v>169</v>
      </c>
      <c r="AU1414" s="221" t="s">
        <v>86</v>
      </c>
      <c r="AV1414" s="13" t="s">
        <v>84</v>
      </c>
      <c r="AW1414" s="13" t="s">
        <v>33</v>
      </c>
      <c r="AX1414" s="13" t="s">
        <v>76</v>
      </c>
      <c r="AY1414" s="221" t="s">
        <v>160</v>
      </c>
    </row>
    <row r="1415" spans="1:65" s="14" customFormat="1" ht="11.25">
      <c r="B1415" s="222"/>
      <c r="C1415" s="223"/>
      <c r="D1415" s="207" t="s">
        <v>169</v>
      </c>
      <c r="E1415" s="224" t="s">
        <v>1</v>
      </c>
      <c r="F1415" s="225" t="s">
        <v>804</v>
      </c>
      <c r="G1415" s="223"/>
      <c r="H1415" s="226">
        <v>15.702999999999999</v>
      </c>
      <c r="I1415" s="227"/>
      <c r="J1415" s="223"/>
      <c r="K1415" s="223"/>
      <c r="L1415" s="228"/>
      <c r="M1415" s="229"/>
      <c r="N1415" s="230"/>
      <c r="O1415" s="230"/>
      <c r="P1415" s="230"/>
      <c r="Q1415" s="230"/>
      <c r="R1415" s="230"/>
      <c r="S1415" s="230"/>
      <c r="T1415" s="231"/>
      <c r="AT1415" s="232" t="s">
        <v>169</v>
      </c>
      <c r="AU1415" s="232" t="s">
        <v>86</v>
      </c>
      <c r="AV1415" s="14" t="s">
        <v>86</v>
      </c>
      <c r="AW1415" s="14" t="s">
        <v>33</v>
      </c>
      <c r="AX1415" s="14" t="s">
        <v>76</v>
      </c>
      <c r="AY1415" s="232" t="s">
        <v>160</v>
      </c>
    </row>
    <row r="1416" spans="1:65" s="13" customFormat="1" ht="11.25">
      <c r="B1416" s="212"/>
      <c r="C1416" s="213"/>
      <c r="D1416" s="207" t="s">
        <v>169</v>
      </c>
      <c r="E1416" s="214" t="s">
        <v>1</v>
      </c>
      <c r="F1416" s="215" t="s">
        <v>716</v>
      </c>
      <c r="G1416" s="213"/>
      <c r="H1416" s="214" t="s">
        <v>1</v>
      </c>
      <c r="I1416" s="216"/>
      <c r="J1416" s="213"/>
      <c r="K1416" s="213"/>
      <c r="L1416" s="217"/>
      <c r="M1416" s="218"/>
      <c r="N1416" s="219"/>
      <c r="O1416" s="219"/>
      <c r="P1416" s="219"/>
      <c r="Q1416" s="219"/>
      <c r="R1416" s="219"/>
      <c r="S1416" s="219"/>
      <c r="T1416" s="220"/>
      <c r="AT1416" s="221" t="s">
        <v>169</v>
      </c>
      <c r="AU1416" s="221" t="s">
        <v>86</v>
      </c>
      <c r="AV1416" s="13" t="s">
        <v>84</v>
      </c>
      <c r="AW1416" s="13" t="s">
        <v>33</v>
      </c>
      <c r="AX1416" s="13" t="s">
        <v>76</v>
      </c>
      <c r="AY1416" s="221" t="s">
        <v>160</v>
      </c>
    </row>
    <row r="1417" spans="1:65" s="14" customFormat="1" ht="11.25">
      <c r="B1417" s="222"/>
      <c r="C1417" s="223"/>
      <c r="D1417" s="207" t="s">
        <v>169</v>
      </c>
      <c r="E1417" s="224" t="s">
        <v>1</v>
      </c>
      <c r="F1417" s="225" t="s">
        <v>1501</v>
      </c>
      <c r="G1417" s="223"/>
      <c r="H1417" s="226">
        <v>17.052</v>
      </c>
      <c r="I1417" s="227"/>
      <c r="J1417" s="223"/>
      <c r="K1417" s="223"/>
      <c r="L1417" s="228"/>
      <c r="M1417" s="229"/>
      <c r="N1417" s="230"/>
      <c r="O1417" s="230"/>
      <c r="P1417" s="230"/>
      <c r="Q1417" s="230"/>
      <c r="R1417" s="230"/>
      <c r="S1417" s="230"/>
      <c r="T1417" s="231"/>
      <c r="AT1417" s="232" t="s">
        <v>169</v>
      </c>
      <c r="AU1417" s="232" t="s">
        <v>86</v>
      </c>
      <c r="AV1417" s="14" t="s">
        <v>86</v>
      </c>
      <c r="AW1417" s="14" t="s">
        <v>33</v>
      </c>
      <c r="AX1417" s="14" t="s">
        <v>76</v>
      </c>
      <c r="AY1417" s="232" t="s">
        <v>160</v>
      </c>
    </row>
    <row r="1418" spans="1:65" s="15" customFormat="1" ht="11.25">
      <c r="B1418" s="233"/>
      <c r="C1418" s="234"/>
      <c r="D1418" s="207" t="s">
        <v>169</v>
      </c>
      <c r="E1418" s="235" t="s">
        <v>1</v>
      </c>
      <c r="F1418" s="236" t="s">
        <v>172</v>
      </c>
      <c r="G1418" s="234"/>
      <c r="H1418" s="237">
        <v>37.286999999999999</v>
      </c>
      <c r="I1418" s="238"/>
      <c r="J1418" s="234"/>
      <c r="K1418" s="234"/>
      <c r="L1418" s="239"/>
      <c r="M1418" s="240"/>
      <c r="N1418" s="241"/>
      <c r="O1418" s="241"/>
      <c r="P1418" s="241"/>
      <c r="Q1418" s="241"/>
      <c r="R1418" s="241"/>
      <c r="S1418" s="241"/>
      <c r="T1418" s="242"/>
      <c r="AT1418" s="243" t="s">
        <v>169</v>
      </c>
      <c r="AU1418" s="243" t="s">
        <v>86</v>
      </c>
      <c r="AV1418" s="15" t="s">
        <v>166</v>
      </c>
      <c r="AW1418" s="15" t="s">
        <v>33</v>
      </c>
      <c r="AX1418" s="15" t="s">
        <v>84</v>
      </c>
      <c r="AY1418" s="243" t="s">
        <v>160</v>
      </c>
    </row>
    <row r="1419" spans="1:65" s="2" customFormat="1" ht="24.2" customHeight="1">
      <c r="A1419" s="35"/>
      <c r="B1419" s="36"/>
      <c r="C1419" s="244" t="s">
        <v>1502</v>
      </c>
      <c r="D1419" s="244" t="s">
        <v>245</v>
      </c>
      <c r="E1419" s="245" t="s">
        <v>1503</v>
      </c>
      <c r="F1419" s="246" t="s">
        <v>1504</v>
      </c>
      <c r="G1419" s="247" t="s">
        <v>165</v>
      </c>
      <c r="H1419" s="248">
        <v>2.8559999999999999</v>
      </c>
      <c r="I1419" s="249"/>
      <c r="J1419" s="250">
        <f>ROUND(I1419*H1419,2)</f>
        <v>0</v>
      </c>
      <c r="K1419" s="251"/>
      <c r="L1419" s="252"/>
      <c r="M1419" s="253" t="s">
        <v>1</v>
      </c>
      <c r="N1419" s="254" t="s">
        <v>41</v>
      </c>
      <c r="O1419" s="72"/>
      <c r="P1419" s="203">
        <f>O1419*H1419</f>
        <v>0</v>
      </c>
      <c r="Q1419" s="203">
        <v>0</v>
      </c>
      <c r="R1419" s="203">
        <f>Q1419*H1419</f>
        <v>0</v>
      </c>
      <c r="S1419" s="203">
        <v>0</v>
      </c>
      <c r="T1419" s="204">
        <f>S1419*H1419</f>
        <v>0</v>
      </c>
      <c r="U1419" s="35"/>
      <c r="V1419" s="35"/>
      <c r="W1419" s="35"/>
      <c r="X1419" s="35"/>
      <c r="Y1419" s="35"/>
      <c r="Z1419" s="35"/>
      <c r="AA1419" s="35"/>
      <c r="AB1419" s="35"/>
      <c r="AC1419" s="35"/>
      <c r="AD1419" s="35"/>
      <c r="AE1419" s="35"/>
      <c r="AR1419" s="205" t="s">
        <v>262</v>
      </c>
      <c r="AT1419" s="205" t="s">
        <v>245</v>
      </c>
      <c r="AU1419" s="205" t="s">
        <v>86</v>
      </c>
      <c r="AY1419" s="18" t="s">
        <v>160</v>
      </c>
      <c r="BE1419" s="206">
        <f>IF(N1419="základní",J1419,0)</f>
        <v>0</v>
      </c>
      <c r="BF1419" s="206">
        <f>IF(N1419="snížená",J1419,0)</f>
        <v>0</v>
      </c>
      <c r="BG1419" s="206">
        <f>IF(N1419="zákl. přenesená",J1419,0)</f>
        <v>0</v>
      </c>
      <c r="BH1419" s="206">
        <f>IF(N1419="sníž. přenesená",J1419,0)</f>
        <v>0</v>
      </c>
      <c r="BI1419" s="206">
        <f>IF(N1419="nulová",J1419,0)</f>
        <v>0</v>
      </c>
      <c r="BJ1419" s="18" t="s">
        <v>84</v>
      </c>
      <c r="BK1419" s="206">
        <f>ROUND(I1419*H1419,2)</f>
        <v>0</v>
      </c>
      <c r="BL1419" s="18" t="s">
        <v>214</v>
      </c>
      <c r="BM1419" s="205" t="s">
        <v>1505</v>
      </c>
    </row>
    <row r="1420" spans="1:65" s="2" customFormat="1" ht="11.25">
      <c r="A1420" s="35"/>
      <c r="B1420" s="36"/>
      <c r="C1420" s="37"/>
      <c r="D1420" s="207" t="s">
        <v>167</v>
      </c>
      <c r="E1420" s="37"/>
      <c r="F1420" s="208" t="s">
        <v>1504</v>
      </c>
      <c r="G1420" s="37"/>
      <c r="H1420" s="37"/>
      <c r="I1420" s="209"/>
      <c r="J1420" s="37"/>
      <c r="K1420" s="37"/>
      <c r="L1420" s="40"/>
      <c r="M1420" s="210"/>
      <c r="N1420" s="211"/>
      <c r="O1420" s="72"/>
      <c r="P1420" s="72"/>
      <c r="Q1420" s="72"/>
      <c r="R1420" s="72"/>
      <c r="S1420" s="72"/>
      <c r="T1420" s="73"/>
      <c r="U1420" s="35"/>
      <c r="V1420" s="35"/>
      <c r="W1420" s="35"/>
      <c r="X1420" s="35"/>
      <c r="Y1420" s="35"/>
      <c r="Z1420" s="35"/>
      <c r="AA1420" s="35"/>
      <c r="AB1420" s="35"/>
      <c r="AC1420" s="35"/>
      <c r="AD1420" s="35"/>
      <c r="AE1420" s="35"/>
      <c r="AT1420" s="18" t="s">
        <v>167</v>
      </c>
      <c r="AU1420" s="18" t="s">
        <v>86</v>
      </c>
    </row>
    <row r="1421" spans="1:65" s="13" customFormat="1" ht="11.25">
      <c r="B1421" s="212"/>
      <c r="C1421" s="213"/>
      <c r="D1421" s="207" t="s">
        <v>169</v>
      </c>
      <c r="E1421" s="214" t="s">
        <v>1</v>
      </c>
      <c r="F1421" s="215" t="s">
        <v>454</v>
      </c>
      <c r="G1421" s="213"/>
      <c r="H1421" s="214" t="s">
        <v>1</v>
      </c>
      <c r="I1421" s="216"/>
      <c r="J1421" s="213"/>
      <c r="K1421" s="213"/>
      <c r="L1421" s="217"/>
      <c r="M1421" s="218"/>
      <c r="N1421" s="219"/>
      <c r="O1421" s="219"/>
      <c r="P1421" s="219"/>
      <c r="Q1421" s="219"/>
      <c r="R1421" s="219"/>
      <c r="S1421" s="219"/>
      <c r="T1421" s="220"/>
      <c r="AT1421" s="221" t="s">
        <v>169</v>
      </c>
      <c r="AU1421" s="221" t="s">
        <v>86</v>
      </c>
      <c r="AV1421" s="13" t="s">
        <v>84</v>
      </c>
      <c r="AW1421" s="13" t="s">
        <v>33</v>
      </c>
      <c r="AX1421" s="13" t="s">
        <v>76</v>
      </c>
      <c r="AY1421" s="221" t="s">
        <v>160</v>
      </c>
    </row>
    <row r="1422" spans="1:65" s="14" customFormat="1" ht="11.25">
      <c r="B1422" s="222"/>
      <c r="C1422" s="223"/>
      <c r="D1422" s="207" t="s">
        <v>169</v>
      </c>
      <c r="E1422" s="224" t="s">
        <v>1</v>
      </c>
      <c r="F1422" s="225" t="s">
        <v>1506</v>
      </c>
      <c r="G1422" s="223"/>
      <c r="H1422" s="226">
        <v>2.8559999999999999</v>
      </c>
      <c r="I1422" s="227"/>
      <c r="J1422" s="223"/>
      <c r="K1422" s="223"/>
      <c r="L1422" s="228"/>
      <c r="M1422" s="229"/>
      <c r="N1422" s="230"/>
      <c r="O1422" s="230"/>
      <c r="P1422" s="230"/>
      <c r="Q1422" s="230"/>
      <c r="R1422" s="230"/>
      <c r="S1422" s="230"/>
      <c r="T1422" s="231"/>
      <c r="AT1422" s="232" t="s">
        <v>169</v>
      </c>
      <c r="AU1422" s="232" t="s">
        <v>86</v>
      </c>
      <c r="AV1422" s="14" t="s">
        <v>86</v>
      </c>
      <c r="AW1422" s="14" t="s">
        <v>33</v>
      </c>
      <c r="AX1422" s="14" t="s">
        <v>76</v>
      </c>
      <c r="AY1422" s="232" t="s">
        <v>160</v>
      </c>
    </row>
    <row r="1423" spans="1:65" s="15" customFormat="1" ht="11.25">
      <c r="B1423" s="233"/>
      <c r="C1423" s="234"/>
      <c r="D1423" s="207" t="s">
        <v>169</v>
      </c>
      <c r="E1423" s="235" t="s">
        <v>1</v>
      </c>
      <c r="F1423" s="236" t="s">
        <v>172</v>
      </c>
      <c r="G1423" s="234"/>
      <c r="H1423" s="237">
        <v>2.8559999999999999</v>
      </c>
      <c r="I1423" s="238"/>
      <c r="J1423" s="234"/>
      <c r="K1423" s="234"/>
      <c r="L1423" s="239"/>
      <c r="M1423" s="240"/>
      <c r="N1423" s="241"/>
      <c r="O1423" s="241"/>
      <c r="P1423" s="241"/>
      <c r="Q1423" s="241"/>
      <c r="R1423" s="241"/>
      <c r="S1423" s="241"/>
      <c r="T1423" s="242"/>
      <c r="AT1423" s="243" t="s">
        <v>169</v>
      </c>
      <c r="AU1423" s="243" t="s">
        <v>86</v>
      </c>
      <c r="AV1423" s="15" t="s">
        <v>166</v>
      </c>
      <c r="AW1423" s="15" t="s">
        <v>33</v>
      </c>
      <c r="AX1423" s="15" t="s">
        <v>84</v>
      </c>
      <c r="AY1423" s="243" t="s">
        <v>160</v>
      </c>
    </row>
    <row r="1424" spans="1:65" s="2" customFormat="1" ht="24.2" customHeight="1">
      <c r="A1424" s="35"/>
      <c r="B1424" s="36"/>
      <c r="C1424" s="244" t="s">
        <v>912</v>
      </c>
      <c r="D1424" s="244" t="s">
        <v>245</v>
      </c>
      <c r="E1424" s="245" t="s">
        <v>1507</v>
      </c>
      <c r="F1424" s="246" t="s">
        <v>1508</v>
      </c>
      <c r="G1424" s="247" t="s">
        <v>165</v>
      </c>
      <c r="H1424" s="248">
        <v>1.7669999999999999</v>
      </c>
      <c r="I1424" s="249"/>
      <c r="J1424" s="250">
        <f>ROUND(I1424*H1424,2)</f>
        <v>0</v>
      </c>
      <c r="K1424" s="251"/>
      <c r="L1424" s="252"/>
      <c r="M1424" s="253" t="s">
        <v>1</v>
      </c>
      <c r="N1424" s="254" t="s">
        <v>41</v>
      </c>
      <c r="O1424" s="72"/>
      <c r="P1424" s="203">
        <f>O1424*H1424</f>
        <v>0</v>
      </c>
      <c r="Q1424" s="203">
        <v>0</v>
      </c>
      <c r="R1424" s="203">
        <f>Q1424*H1424</f>
        <v>0</v>
      </c>
      <c r="S1424" s="203">
        <v>0</v>
      </c>
      <c r="T1424" s="204">
        <f>S1424*H1424</f>
        <v>0</v>
      </c>
      <c r="U1424" s="35"/>
      <c r="V1424" s="35"/>
      <c r="W1424" s="35"/>
      <c r="X1424" s="35"/>
      <c r="Y1424" s="35"/>
      <c r="Z1424" s="35"/>
      <c r="AA1424" s="35"/>
      <c r="AB1424" s="35"/>
      <c r="AC1424" s="35"/>
      <c r="AD1424" s="35"/>
      <c r="AE1424" s="35"/>
      <c r="AR1424" s="205" t="s">
        <v>262</v>
      </c>
      <c r="AT1424" s="205" t="s">
        <v>245</v>
      </c>
      <c r="AU1424" s="205" t="s">
        <v>86</v>
      </c>
      <c r="AY1424" s="18" t="s">
        <v>160</v>
      </c>
      <c r="BE1424" s="206">
        <f>IF(N1424="základní",J1424,0)</f>
        <v>0</v>
      </c>
      <c r="BF1424" s="206">
        <f>IF(N1424="snížená",J1424,0)</f>
        <v>0</v>
      </c>
      <c r="BG1424" s="206">
        <f>IF(N1424="zákl. přenesená",J1424,0)</f>
        <v>0</v>
      </c>
      <c r="BH1424" s="206">
        <f>IF(N1424="sníž. přenesená",J1424,0)</f>
        <v>0</v>
      </c>
      <c r="BI1424" s="206">
        <f>IF(N1424="nulová",J1424,0)</f>
        <v>0</v>
      </c>
      <c r="BJ1424" s="18" t="s">
        <v>84</v>
      </c>
      <c r="BK1424" s="206">
        <f>ROUND(I1424*H1424,2)</f>
        <v>0</v>
      </c>
      <c r="BL1424" s="18" t="s">
        <v>214</v>
      </c>
      <c r="BM1424" s="205" t="s">
        <v>1509</v>
      </c>
    </row>
    <row r="1425" spans="1:65" s="2" customFormat="1" ht="11.25">
      <c r="A1425" s="35"/>
      <c r="B1425" s="36"/>
      <c r="C1425" s="37"/>
      <c r="D1425" s="207" t="s">
        <v>167</v>
      </c>
      <c r="E1425" s="37"/>
      <c r="F1425" s="208" t="s">
        <v>1508</v>
      </c>
      <c r="G1425" s="37"/>
      <c r="H1425" s="37"/>
      <c r="I1425" s="209"/>
      <c r="J1425" s="37"/>
      <c r="K1425" s="37"/>
      <c r="L1425" s="40"/>
      <c r="M1425" s="210"/>
      <c r="N1425" s="211"/>
      <c r="O1425" s="72"/>
      <c r="P1425" s="72"/>
      <c r="Q1425" s="72"/>
      <c r="R1425" s="72"/>
      <c r="S1425" s="72"/>
      <c r="T1425" s="73"/>
      <c r="U1425" s="35"/>
      <c r="V1425" s="35"/>
      <c r="W1425" s="35"/>
      <c r="X1425" s="35"/>
      <c r="Y1425" s="35"/>
      <c r="Z1425" s="35"/>
      <c r="AA1425" s="35"/>
      <c r="AB1425" s="35"/>
      <c r="AC1425" s="35"/>
      <c r="AD1425" s="35"/>
      <c r="AE1425" s="35"/>
      <c r="AT1425" s="18" t="s">
        <v>167</v>
      </c>
      <c r="AU1425" s="18" t="s">
        <v>86</v>
      </c>
    </row>
    <row r="1426" spans="1:65" s="13" customFormat="1" ht="11.25">
      <c r="B1426" s="212"/>
      <c r="C1426" s="213"/>
      <c r="D1426" s="207" t="s">
        <v>169</v>
      </c>
      <c r="E1426" s="214" t="s">
        <v>1</v>
      </c>
      <c r="F1426" s="215" t="s">
        <v>456</v>
      </c>
      <c r="G1426" s="213"/>
      <c r="H1426" s="214" t="s">
        <v>1</v>
      </c>
      <c r="I1426" s="216"/>
      <c r="J1426" s="213"/>
      <c r="K1426" s="213"/>
      <c r="L1426" s="217"/>
      <c r="M1426" s="218"/>
      <c r="N1426" s="219"/>
      <c r="O1426" s="219"/>
      <c r="P1426" s="219"/>
      <c r="Q1426" s="219"/>
      <c r="R1426" s="219"/>
      <c r="S1426" s="219"/>
      <c r="T1426" s="220"/>
      <c r="AT1426" s="221" t="s">
        <v>169</v>
      </c>
      <c r="AU1426" s="221" t="s">
        <v>86</v>
      </c>
      <c r="AV1426" s="13" t="s">
        <v>84</v>
      </c>
      <c r="AW1426" s="13" t="s">
        <v>33</v>
      </c>
      <c r="AX1426" s="13" t="s">
        <v>76</v>
      </c>
      <c r="AY1426" s="221" t="s">
        <v>160</v>
      </c>
    </row>
    <row r="1427" spans="1:65" s="14" customFormat="1" ht="11.25">
      <c r="B1427" s="222"/>
      <c r="C1427" s="223"/>
      <c r="D1427" s="207" t="s">
        <v>169</v>
      </c>
      <c r="E1427" s="224" t="s">
        <v>1</v>
      </c>
      <c r="F1427" s="225" t="s">
        <v>1510</v>
      </c>
      <c r="G1427" s="223"/>
      <c r="H1427" s="226">
        <v>0.73399999999999999</v>
      </c>
      <c r="I1427" s="227"/>
      <c r="J1427" s="223"/>
      <c r="K1427" s="223"/>
      <c r="L1427" s="228"/>
      <c r="M1427" s="229"/>
      <c r="N1427" s="230"/>
      <c r="O1427" s="230"/>
      <c r="P1427" s="230"/>
      <c r="Q1427" s="230"/>
      <c r="R1427" s="230"/>
      <c r="S1427" s="230"/>
      <c r="T1427" s="231"/>
      <c r="AT1427" s="232" t="s">
        <v>169</v>
      </c>
      <c r="AU1427" s="232" t="s">
        <v>86</v>
      </c>
      <c r="AV1427" s="14" t="s">
        <v>86</v>
      </c>
      <c r="AW1427" s="14" t="s">
        <v>33</v>
      </c>
      <c r="AX1427" s="14" t="s">
        <v>76</v>
      </c>
      <c r="AY1427" s="232" t="s">
        <v>160</v>
      </c>
    </row>
    <row r="1428" spans="1:65" s="13" customFormat="1" ht="11.25">
      <c r="B1428" s="212"/>
      <c r="C1428" s="213"/>
      <c r="D1428" s="207" t="s">
        <v>169</v>
      </c>
      <c r="E1428" s="214" t="s">
        <v>1</v>
      </c>
      <c r="F1428" s="215" t="s">
        <v>460</v>
      </c>
      <c r="G1428" s="213"/>
      <c r="H1428" s="214" t="s">
        <v>1</v>
      </c>
      <c r="I1428" s="216"/>
      <c r="J1428" s="213"/>
      <c r="K1428" s="213"/>
      <c r="L1428" s="217"/>
      <c r="M1428" s="218"/>
      <c r="N1428" s="219"/>
      <c r="O1428" s="219"/>
      <c r="P1428" s="219"/>
      <c r="Q1428" s="219"/>
      <c r="R1428" s="219"/>
      <c r="S1428" s="219"/>
      <c r="T1428" s="220"/>
      <c r="AT1428" s="221" t="s">
        <v>169</v>
      </c>
      <c r="AU1428" s="221" t="s">
        <v>86</v>
      </c>
      <c r="AV1428" s="13" t="s">
        <v>84</v>
      </c>
      <c r="AW1428" s="13" t="s">
        <v>33</v>
      </c>
      <c r="AX1428" s="13" t="s">
        <v>76</v>
      </c>
      <c r="AY1428" s="221" t="s">
        <v>160</v>
      </c>
    </row>
    <row r="1429" spans="1:65" s="14" customFormat="1" ht="11.25">
      <c r="B1429" s="222"/>
      <c r="C1429" s="223"/>
      <c r="D1429" s="207" t="s">
        <v>169</v>
      </c>
      <c r="E1429" s="224" t="s">
        <v>1</v>
      </c>
      <c r="F1429" s="225" t="s">
        <v>1511</v>
      </c>
      <c r="G1429" s="223"/>
      <c r="H1429" s="226">
        <v>0.751</v>
      </c>
      <c r="I1429" s="227"/>
      <c r="J1429" s="223"/>
      <c r="K1429" s="223"/>
      <c r="L1429" s="228"/>
      <c r="M1429" s="229"/>
      <c r="N1429" s="230"/>
      <c r="O1429" s="230"/>
      <c r="P1429" s="230"/>
      <c r="Q1429" s="230"/>
      <c r="R1429" s="230"/>
      <c r="S1429" s="230"/>
      <c r="T1429" s="231"/>
      <c r="AT1429" s="232" t="s">
        <v>169</v>
      </c>
      <c r="AU1429" s="232" t="s">
        <v>86</v>
      </c>
      <c r="AV1429" s="14" t="s">
        <v>86</v>
      </c>
      <c r="AW1429" s="14" t="s">
        <v>33</v>
      </c>
      <c r="AX1429" s="14" t="s">
        <v>76</v>
      </c>
      <c r="AY1429" s="232" t="s">
        <v>160</v>
      </c>
    </row>
    <row r="1430" spans="1:65" s="13" customFormat="1" ht="11.25">
      <c r="B1430" s="212"/>
      <c r="C1430" s="213"/>
      <c r="D1430" s="207" t="s">
        <v>169</v>
      </c>
      <c r="E1430" s="214" t="s">
        <v>1</v>
      </c>
      <c r="F1430" s="215" t="s">
        <v>464</v>
      </c>
      <c r="G1430" s="213"/>
      <c r="H1430" s="214" t="s">
        <v>1</v>
      </c>
      <c r="I1430" s="216"/>
      <c r="J1430" s="213"/>
      <c r="K1430" s="213"/>
      <c r="L1430" s="217"/>
      <c r="M1430" s="218"/>
      <c r="N1430" s="219"/>
      <c r="O1430" s="219"/>
      <c r="P1430" s="219"/>
      <c r="Q1430" s="219"/>
      <c r="R1430" s="219"/>
      <c r="S1430" s="219"/>
      <c r="T1430" s="220"/>
      <c r="AT1430" s="221" t="s">
        <v>169</v>
      </c>
      <c r="AU1430" s="221" t="s">
        <v>86</v>
      </c>
      <c r="AV1430" s="13" t="s">
        <v>84</v>
      </c>
      <c r="AW1430" s="13" t="s">
        <v>33</v>
      </c>
      <c r="AX1430" s="13" t="s">
        <v>76</v>
      </c>
      <c r="AY1430" s="221" t="s">
        <v>160</v>
      </c>
    </row>
    <row r="1431" spans="1:65" s="14" customFormat="1" ht="11.25">
      <c r="B1431" s="222"/>
      <c r="C1431" s="223"/>
      <c r="D1431" s="207" t="s">
        <v>169</v>
      </c>
      <c r="E1431" s="224" t="s">
        <v>1</v>
      </c>
      <c r="F1431" s="225" t="s">
        <v>1512</v>
      </c>
      <c r="G1431" s="223"/>
      <c r="H1431" s="226">
        <v>0.28199999999999997</v>
      </c>
      <c r="I1431" s="227"/>
      <c r="J1431" s="223"/>
      <c r="K1431" s="223"/>
      <c r="L1431" s="228"/>
      <c r="M1431" s="229"/>
      <c r="N1431" s="230"/>
      <c r="O1431" s="230"/>
      <c r="P1431" s="230"/>
      <c r="Q1431" s="230"/>
      <c r="R1431" s="230"/>
      <c r="S1431" s="230"/>
      <c r="T1431" s="231"/>
      <c r="AT1431" s="232" t="s">
        <v>169</v>
      </c>
      <c r="AU1431" s="232" t="s">
        <v>86</v>
      </c>
      <c r="AV1431" s="14" t="s">
        <v>86</v>
      </c>
      <c r="AW1431" s="14" t="s">
        <v>33</v>
      </c>
      <c r="AX1431" s="14" t="s">
        <v>76</v>
      </c>
      <c r="AY1431" s="232" t="s">
        <v>160</v>
      </c>
    </row>
    <row r="1432" spans="1:65" s="15" customFormat="1" ht="11.25">
      <c r="B1432" s="233"/>
      <c r="C1432" s="234"/>
      <c r="D1432" s="207" t="s">
        <v>169</v>
      </c>
      <c r="E1432" s="235" t="s">
        <v>1</v>
      </c>
      <c r="F1432" s="236" t="s">
        <v>172</v>
      </c>
      <c r="G1432" s="234"/>
      <c r="H1432" s="237">
        <v>1.7669999999999999</v>
      </c>
      <c r="I1432" s="238"/>
      <c r="J1432" s="234"/>
      <c r="K1432" s="234"/>
      <c r="L1432" s="239"/>
      <c r="M1432" s="240"/>
      <c r="N1432" s="241"/>
      <c r="O1432" s="241"/>
      <c r="P1432" s="241"/>
      <c r="Q1432" s="241"/>
      <c r="R1432" s="241"/>
      <c r="S1432" s="241"/>
      <c r="T1432" s="242"/>
      <c r="AT1432" s="243" t="s">
        <v>169</v>
      </c>
      <c r="AU1432" s="243" t="s">
        <v>86</v>
      </c>
      <c r="AV1432" s="15" t="s">
        <v>166</v>
      </c>
      <c r="AW1432" s="15" t="s">
        <v>33</v>
      </c>
      <c r="AX1432" s="15" t="s">
        <v>84</v>
      </c>
      <c r="AY1432" s="243" t="s">
        <v>160</v>
      </c>
    </row>
    <row r="1433" spans="1:65" s="2" customFormat="1" ht="24.2" customHeight="1">
      <c r="A1433" s="35"/>
      <c r="B1433" s="36"/>
      <c r="C1433" s="244" t="s">
        <v>1513</v>
      </c>
      <c r="D1433" s="244" t="s">
        <v>245</v>
      </c>
      <c r="E1433" s="245" t="s">
        <v>1514</v>
      </c>
      <c r="F1433" s="246" t="s">
        <v>1515</v>
      </c>
      <c r="G1433" s="247" t="s">
        <v>165</v>
      </c>
      <c r="H1433" s="248">
        <v>16.016999999999999</v>
      </c>
      <c r="I1433" s="249"/>
      <c r="J1433" s="250">
        <f>ROUND(I1433*H1433,2)</f>
        <v>0</v>
      </c>
      <c r="K1433" s="251"/>
      <c r="L1433" s="252"/>
      <c r="M1433" s="253" t="s">
        <v>1</v>
      </c>
      <c r="N1433" s="254" t="s">
        <v>41</v>
      </c>
      <c r="O1433" s="72"/>
      <c r="P1433" s="203">
        <f>O1433*H1433</f>
        <v>0</v>
      </c>
      <c r="Q1433" s="203">
        <v>0</v>
      </c>
      <c r="R1433" s="203">
        <f>Q1433*H1433</f>
        <v>0</v>
      </c>
      <c r="S1433" s="203">
        <v>0</v>
      </c>
      <c r="T1433" s="204">
        <f>S1433*H1433</f>
        <v>0</v>
      </c>
      <c r="U1433" s="35"/>
      <c r="V1433" s="35"/>
      <c r="W1433" s="35"/>
      <c r="X1433" s="35"/>
      <c r="Y1433" s="35"/>
      <c r="Z1433" s="35"/>
      <c r="AA1433" s="35"/>
      <c r="AB1433" s="35"/>
      <c r="AC1433" s="35"/>
      <c r="AD1433" s="35"/>
      <c r="AE1433" s="35"/>
      <c r="AR1433" s="205" t="s">
        <v>262</v>
      </c>
      <c r="AT1433" s="205" t="s">
        <v>245</v>
      </c>
      <c r="AU1433" s="205" t="s">
        <v>86</v>
      </c>
      <c r="AY1433" s="18" t="s">
        <v>160</v>
      </c>
      <c r="BE1433" s="206">
        <f>IF(N1433="základní",J1433,0)</f>
        <v>0</v>
      </c>
      <c r="BF1433" s="206">
        <f>IF(N1433="snížená",J1433,0)</f>
        <v>0</v>
      </c>
      <c r="BG1433" s="206">
        <f>IF(N1433="zákl. přenesená",J1433,0)</f>
        <v>0</v>
      </c>
      <c r="BH1433" s="206">
        <f>IF(N1433="sníž. přenesená",J1433,0)</f>
        <v>0</v>
      </c>
      <c r="BI1433" s="206">
        <f>IF(N1433="nulová",J1433,0)</f>
        <v>0</v>
      </c>
      <c r="BJ1433" s="18" t="s">
        <v>84</v>
      </c>
      <c r="BK1433" s="206">
        <f>ROUND(I1433*H1433,2)</f>
        <v>0</v>
      </c>
      <c r="BL1433" s="18" t="s">
        <v>214</v>
      </c>
      <c r="BM1433" s="205" t="s">
        <v>1516</v>
      </c>
    </row>
    <row r="1434" spans="1:65" s="2" customFormat="1" ht="19.5">
      <c r="A1434" s="35"/>
      <c r="B1434" s="36"/>
      <c r="C1434" s="37"/>
      <c r="D1434" s="207" t="s">
        <v>167</v>
      </c>
      <c r="E1434" s="37"/>
      <c r="F1434" s="208" t="s">
        <v>1515</v>
      </c>
      <c r="G1434" s="37"/>
      <c r="H1434" s="37"/>
      <c r="I1434" s="209"/>
      <c r="J1434" s="37"/>
      <c r="K1434" s="37"/>
      <c r="L1434" s="40"/>
      <c r="M1434" s="210"/>
      <c r="N1434" s="211"/>
      <c r="O1434" s="72"/>
      <c r="P1434" s="72"/>
      <c r="Q1434" s="72"/>
      <c r="R1434" s="72"/>
      <c r="S1434" s="72"/>
      <c r="T1434" s="73"/>
      <c r="U1434" s="35"/>
      <c r="V1434" s="35"/>
      <c r="W1434" s="35"/>
      <c r="X1434" s="35"/>
      <c r="Y1434" s="35"/>
      <c r="Z1434" s="35"/>
      <c r="AA1434" s="35"/>
      <c r="AB1434" s="35"/>
      <c r="AC1434" s="35"/>
      <c r="AD1434" s="35"/>
      <c r="AE1434" s="35"/>
      <c r="AT1434" s="18" t="s">
        <v>167</v>
      </c>
      <c r="AU1434" s="18" t="s">
        <v>86</v>
      </c>
    </row>
    <row r="1435" spans="1:65" s="13" customFormat="1" ht="11.25">
      <c r="B1435" s="212"/>
      <c r="C1435" s="213"/>
      <c r="D1435" s="207" t="s">
        <v>169</v>
      </c>
      <c r="E1435" s="214" t="s">
        <v>1</v>
      </c>
      <c r="F1435" s="215" t="s">
        <v>1500</v>
      </c>
      <c r="G1435" s="213"/>
      <c r="H1435" s="214" t="s">
        <v>1</v>
      </c>
      <c r="I1435" s="216"/>
      <c r="J1435" s="213"/>
      <c r="K1435" s="213"/>
      <c r="L1435" s="217"/>
      <c r="M1435" s="218"/>
      <c r="N1435" s="219"/>
      <c r="O1435" s="219"/>
      <c r="P1435" s="219"/>
      <c r="Q1435" s="219"/>
      <c r="R1435" s="219"/>
      <c r="S1435" s="219"/>
      <c r="T1435" s="220"/>
      <c r="AT1435" s="221" t="s">
        <v>169</v>
      </c>
      <c r="AU1435" s="221" t="s">
        <v>86</v>
      </c>
      <c r="AV1435" s="13" t="s">
        <v>84</v>
      </c>
      <c r="AW1435" s="13" t="s">
        <v>33</v>
      </c>
      <c r="AX1435" s="13" t="s">
        <v>76</v>
      </c>
      <c r="AY1435" s="221" t="s">
        <v>160</v>
      </c>
    </row>
    <row r="1436" spans="1:65" s="14" customFormat="1" ht="11.25">
      <c r="B1436" s="222"/>
      <c r="C1436" s="223"/>
      <c r="D1436" s="207" t="s">
        <v>169</v>
      </c>
      <c r="E1436" s="224" t="s">
        <v>1</v>
      </c>
      <c r="F1436" s="225" t="s">
        <v>1517</v>
      </c>
      <c r="G1436" s="223"/>
      <c r="H1436" s="226">
        <v>16.016999999999999</v>
      </c>
      <c r="I1436" s="227"/>
      <c r="J1436" s="223"/>
      <c r="K1436" s="223"/>
      <c r="L1436" s="228"/>
      <c r="M1436" s="229"/>
      <c r="N1436" s="230"/>
      <c r="O1436" s="230"/>
      <c r="P1436" s="230"/>
      <c r="Q1436" s="230"/>
      <c r="R1436" s="230"/>
      <c r="S1436" s="230"/>
      <c r="T1436" s="231"/>
      <c r="AT1436" s="232" t="s">
        <v>169</v>
      </c>
      <c r="AU1436" s="232" t="s">
        <v>86</v>
      </c>
      <c r="AV1436" s="14" t="s">
        <v>86</v>
      </c>
      <c r="AW1436" s="14" t="s">
        <v>33</v>
      </c>
      <c r="AX1436" s="14" t="s">
        <v>76</v>
      </c>
      <c r="AY1436" s="232" t="s">
        <v>160</v>
      </c>
    </row>
    <row r="1437" spans="1:65" s="15" customFormat="1" ht="11.25">
      <c r="B1437" s="233"/>
      <c r="C1437" s="234"/>
      <c r="D1437" s="207" t="s">
        <v>169</v>
      </c>
      <c r="E1437" s="235" t="s">
        <v>1</v>
      </c>
      <c r="F1437" s="236" t="s">
        <v>172</v>
      </c>
      <c r="G1437" s="234"/>
      <c r="H1437" s="237">
        <v>16.016999999999999</v>
      </c>
      <c r="I1437" s="238"/>
      <c r="J1437" s="234"/>
      <c r="K1437" s="234"/>
      <c r="L1437" s="239"/>
      <c r="M1437" s="240"/>
      <c r="N1437" s="241"/>
      <c r="O1437" s="241"/>
      <c r="P1437" s="241"/>
      <c r="Q1437" s="241"/>
      <c r="R1437" s="241"/>
      <c r="S1437" s="241"/>
      <c r="T1437" s="242"/>
      <c r="AT1437" s="243" t="s">
        <v>169</v>
      </c>
      <c r="AU1437" s="243" t="s">
        <v>86</v>
      </c>
      <c r="AV1437" s="15" t="s">
        <v>166</v>
      </c>
      <c r="AW1437" s="15" t="s">
        <v>33</v>
      </c>
      <c r="AX1437" s="15" t="s">
        <v>84</v>
      </c>
      <c r="AY1437" s="243" t="s">
        <v>160</v>
      </c>
    </row>
    <row r="1438" spans="1:65" s="2" customFormat="1" ht="24.2" customHeight="1">
      <c r="A1438" s="35"/>
      <c r="B1438" s="36"/>
      <c r="C1438" s="244" t="s">
        <v>919</v>
      </c>
      <c r="D1438" s="244" t="s">
        <v>245</v>
      </c>
      <c r="E1438" s="245" t="s">
        <v>1518</v>
      </c>
      <c r="F1438" s="246" t="s">
        <v>1519</v>
      </c>
      <c r="G1438" s="247" t="s">
        <v>165</v>
      </c>
      <c r="H1438" s="248">
        <v>17.393000000000001</v>
      </c>
      <c r="I1438" s="249"/>
      <c r="J1438" s="250">
        <f>ROUND(I1438*H1438,2)</f>
        <v>0</v>
      </c>
      <c r="K1438" s="251"/>
      <c r="L1438" s="252"/>
      <c r="M1438" s="253" t="s">
        <v>1</v>
      </c>
      <c r="N1438" s="254" t="s">
        <v>41</v>
      </c>
      <c r="O1438" s="72"/>
      <c r="P1438" s="203">
        <f>O1438*H1438</f>
        <v>0</v>
      </c>
      <c r="Q1438" s="203">
        <v>0</v>
      </c>
      <c r="R1438" s="203">
        <f>Q1438*H1438</f>
        <v>0</v>
      </c>
      <c r="S1438" s="203">
        <v>0</v>
      </c>
      <c r="T1438" s="204">
        <f>S1438*H1438</f>
        <v>0</v>
      </c>
      <c r="U1438" s="35"/>
      <c r="V1438" s="35"/>
      <c r="W1438" s="35"/>
      <c r="X1438" s="35"/>
      <c r="Y1438" s="35"/>
      <c r="Z1438" s="35"/>
      <c r="AA1438" s="35"/>
      <c r="AB1438" s="35"/>
      <c r="AC1438" s="35"/>
      <c r="AD1438" s="35"/>
      <c r="AE1438" s="35"/>
      <c r="AR1438" s="205" t="s">
        <v>262</v>
      </c>
      <c r="AT1438" s="205" t="s">
        <v>245</v>
      </c>
      <c r="AU1438" s="205" t="s">
        <v>86</v>
      </c>
      <c r="AY1438" s="18" t="s">
        <v>160</v>
      </c>
      <c r="BE1438" s="206">
        <f>IF(N1438="základní",J1438,0)</f>
        <v>0</v>
      </c>
      <c r="BF1438" s="206">
        <f>IF(N1438="snížená",J1438,0)</f>
        <v>0</v>
      </c>
      <c r="BG1438" s="206">
        <f>IF(N1438="zákl. přenesená",J1438,0)</f>
        <v>0</v>
      </c>
      <c r="BH1438" s="206">
        <f>IF(N1438="sníž. přenesená",J1438,0)</f>
        <v>0</v>
      </c>
      <c r="BI1438" s="206">
        <f>IF(N1438="nulová",J1438,0)</f>
        <v>0</v>
      </c>
      <c r="BJ1438" s="18" t="s">
        <v>84</v>
      </c>
      <c r="BK1438" s="206">
        <f>ROUND(I1438*H1438,2)</f>
        <v>0</v>
      </c>
      <c r="BL1438" s="18" t="s">
        <v>214</v>
      </c>
      <c r="BM1438" s="205" t="s">
        <v>1520</v>
      </c>
    </row>
    <row r="1439" spans="1:65" s="2" customFormat="1" ht="19.5">
      <c r="A1439" s="35"/>
      <c r="B1439" s="36"/>
      <c r="C1439" s="37"/>
      <c r="D1439" s="207" t="s">
        <v>167</v>
      </c>
      <c r="E1439" s="37"/>
      <c r="F1439" s="208" t="s">
        <v>1519</v>
      </c>
      <c r="G1439" s="37"/>
      <c r="H1439" s="37"/>
      <c r="I1439" s="209"/>
      <c r="J1439" s="37"/>
      <c r="K1439" s="37"/>
      <c r="L1439" s="40"/>
      <c r="M1439" s="210"/>
      <c r="N1439" s="211"/>
      <c r="O1439" s="72"/>
      <c r="P1439" s="72"/>
      <c r="Q1439" s="72"/>
      <c r="R1439" s="72"/>
      <c r="S1439" s="72"/>
      <c r="T1439" s="73"/>
      <c r="U1439" s="35"/>
      <c r="V1439" s="35"/>
      <c r="W1439" s="35"/>
      <c r="X1439" s="35"/>
      <c r="Y1439" s="35"/>
      <c r="Z1439" s="35"/>
      <c r="AA1439" s="35"/>
      <c r="AB1439" s="35"/>
      <c r="AC1439" s="35"/>
      <c r="AD1439" s="35"/>
      <c r="AE1439" s="35"/>
      <c r="AT1439" s="18" t="s">
        <v>167</v>
      </c>
      <c r="AU1439" s="18" t="s">
        <v>86</v>
      </c>
    </row>
    <row r="1440" spans="1:65" s="13" customFormat="1" ht="11.25">
      <c r="B1440" s="212"/>
      <c r="C1440" s="213"/>
      <c r="D1440" s="207" t="s">
        <v>169</v>
      </c>
      <c r="E1440" s="214" t="s">
        <v>1</v>
      </c>
      <c r="F1440" s="215" t="s">
        <v>716</v>
      </c>
      <c r="G1440" s="213"/>
      <c r="H1440" s="214" t="s">
        <v>1</v>
      </c>
      <c r="I1440" s="216"/>
      <c r="J1440" s="213"/>
      <c r="K1440" s="213"/>
      <c r="L1440" s="217"/>
      <c r="M1440" s="218"/>
      <c r="N1440" s="219"/>
      <c r="O1440" s="219"/>
      <c r="P1440" s="219"/>
      <c r="Q1440" s="219"/>
      <c r="R1440" s="219"/>
      <c r="S1440" s="219"/>
      <c r="T1440" s="220"/>
      <c r="AT1440" s="221" t="s">
        <v>169</v>
      </c>
      <c r="AU1440" s="221" t="s">
        <v>86</v>
      </c>
      <c r="AV1440" s="13" t="s">
        <v>84</v>
      </c>
      <c r="AW1440" s="13" t="s">
        <v>33</v>
      </c>
      <c r="AX1440" s="13" t="s">
        <v>76</v>
      </c>
      <c r="AY1440" s="221" t="s">
        <v>160</v>
      </c>
    </row>
    <row r="1441" spans="1:65" s="14" customFormat="1" ht="11.25">
      <c r="B1441" s="222"/>
      <c r="C1441" s="223"/>
      <c r="D1441" s="207" t="s">
        <v>169</v>
      </c>
      <c r="E1441" s="224" t="s">
        <v>1</v>
      </c>
      <c r="F1441" s="225" t="s">
        <v>1521</v>
      </c>
      <c r="G1441" s="223"/>
      <c r="H1441" s="226">
        <v>17.393000000000001</v>
      </c>
      <c r="I1441" s="227"/>
      <c r="J1441" s="223"/>
      <c r="K1441" s="223"/>
      <c r="L1441" s="228"/>
      <c r="M1441" s="229"/>
      <c r="N1441" s="230"/>
      <c r="O1441" s="230"/>
      <c r="P1441" s="230"/>
      <c r="Q1441" s="230"/>
      <c r="R1441" s="230"/>
      <c r="S1441" s="230"/>
      <c r="T1441" s="231"/>
      <c r="AT1441" s="232" t="s">
        <v>169</v>
      </c>
      <c r="AU1441" s="232" t="s">
        <v>86</v>
      </c>
      <c r="AV1441" s="14" t="s">
        <v>86</v>
      </c>
      <c r="AW1441" s="14" t="s">
        <v>33</v>
      </c>
      <c r="AX1441" s="14" t="s">
        <v>76</v>
      </c>
      <c r="AY1441" s="232" t="s">
        <v>160</v>
      </c>
    </row>
    <row r="1442" spans="1:65" s="15" customFormat="1" ht="11.25">
      <c r="B1442" s="233"/>
      <c r="C1442" s="234"/>
      <c r="D1442" s="207" t="s">
        <v>169</v>
      </c>
      <c r="E1442" s="235" t="s">
        <v>1</v>
      </c>
      <c r="F1442" s="236" t="s">
        <v>172</v>
      </c>
      <c r="G1442" s="234"/>
      <c r="H1442" s="237">
        <v>17.393000000000001</v>
      </c>
      <c r="I1442" s="238"/>
      <c r="J1442" s="234"/>
      <c r="K1442" s="234"/>
      <c r="L1442" s="239"/>
      <c r="M1442" s="240"/>
      <c r="N1442" s="241"/>
      <c r="O1442" s="241"/>
      <c r="P1442" s="241"/>
      <c r="Q1442" s="241"/>
      <c r="R1442" s="241"/>
      <c r="S1442" s="241"/>
      <c r="T1442" s="242"/>
      <c r="AT1442" s="243" t="s">
        <v>169</v>
      </c>
      <c r="AU1442" s="243" t="s">
        <v>86</v>
      </c>
      <c r="AV1442" s="15" t="s">
        <v>166</v>
      </c>
      <c r="AW1442" s="15" t="s">
        <v>33</v>
      </c>
      <c r="AX1442" s="15" t="s">
        <v>84</v>
      </c>
      <c r="AY1442" s="243" t="s">
        <v>160</v>
      </c>
    </row>
    <row r="1443" spans="1:65" s="2" customFormat="1" ht="33" customHeight="1">
      <c r="A1443" s="35"/>
      <c r="B1443" s="36"/>
      <c r="C1443" s="193" t="s">
        <v>1522</v>
      </c>
      <c r="D1443" s="193" t="s">
        <v>162</v>
      </c>
      <c r="E1443" s="194" t="s">
        <v>1523</v>
      </c>
      <c r="F1443" s="195" t="s">
        <v>1524</v>
      </c>
      <c r="G1443" s="196" t="s">
        <v>165</v>
      </c>
      <c r="H1443" s="197">
        <v>47.6</v>
      </c>
      <c r="I1443" s="198"/>
      <c r="J1443" s="199">
        <f>ROUND(I1443*H1443,2)</f>
        <v>0</v>
      </c>
      <c r="K1443" s="200"/>
      <c r="L1443" s="40"/>
      <c r="M1443" s="201" t="s">
        <v>1</v>
      </c>
      <c r="N1443" s="202" t="s">
        <v>41</v>
      </c>
      <c r="O1443" s="72"/>
      <c r="P1443" s="203">
        <f>O1443*H1443</f>
        <v>0</v>
      </c>
      <c r="Q1443" s="203">
        <v>0</v>
      </c>
      <c r="R1443" s="203">
        <f>Q1443*H1443</f>
        <v>0</v>
      </c>
      <c r="S1443" s="203">
        <v>0</v>
      </c>
      <c r="T1443" s="204">
        <f>S1443*H1443</f>
        <v>0</v>
      </c>
      <c r="U1443" s="35"/>
      <c r="V1443" s="35"/>
      <c r="W1443" s="35"/>
      <c r="X1443" s="35"/>
      <c r="Y1443" s="35"/>
      <c r="Z1443" s="35"/>
      <c r="AA1443" s="35"/>
      <c r="AB1443" s="35"/>
      <c r="AC1443" s="35"/>
      <c r="AD1443" s="35"/>
      <c r="AE1443" s="35"/>
      <c r="AR1443" s="205" t="s">
        <v>214</v>
      </c>
      <c r="AT1443" s="205" t="s">
        <v>162</v>
      </c>
      <c r="AU1443" s="205" t="s">
        <v>86</v>
      </c>
      <c r="AY1443" s="18" t="s">
        <v>160</v>
      </c>
      <c r="BE1443" s="206">
        <f>IF(N1443="základní",J1443,0)</f>
        <v>0</v>
      </c>
      <c r="BF1443" s="206">
        <f>IF(N1443="snížená",J1443,0)</f>
        <v>0</v>
      </c>
      <c r="BG1443" s="206">
        <f>IF(N1443="zákl. přenesená",J1443,0)</f>
        <v>0</v>
      </c>
      <c r="BH1443" s="206">
        <f>IF(N1443="sníž. přenesená",J1443,0)</f>
        <v>0</v>
      </c>
      <c r="BI1443" s="206">
        <f>IF(N1443="nulová",J1443,0)</f>
        <v>0</v>
      </c>
      <c r="BJ1443" s="18" t="s">
        <v>84</v>
      </c>
      <c r="BK1443" s="206">
        <f>ROUND(I1443*H1443,2)</f>
        <v>0</v>
      </c>
      <c r="BL1443" s="18" t="s">
        <v>214</v>
      </c>
      <c r="BM1443" s="205" t="s">
        <v>1525</v>
      </c>
    </row>
    <row r="1444" spans="1:65" s="2" customFormat="1" ht="29.25">
      <c r="A1444" s="35"/>
      <c r="B1444" s="36"/>
      <c r="C1444" s="37"/>
      <c r="D1444" s="207" t="s">
        <v>167</v>
      </c>
      <c r="E1444" s="37"/>
      <c r="F1444" s="208" t="s">
        <v>1526</v>
      </c>
      <c r="G1444" s="37"/>
      <c r="H1444" s="37"/>
      <c r="I1444" s="209"/>
      <c r="J1444" s="37"/>
      <c r="K1444" s="37"/>
      <c r="L1444" s="40"/>
      <c r="M1444" s="210"/>
      <c r="N1444" s="211"/>
      <c r="O1444" s="72"/>
      <c r="P1444" s="72"/>
      <c r="Q1444" s="72"/>
      <c r="R1444" s="72"/>
      <c r="S1444" s="72"/>
      <c r="T1444" s="73"/>
      <c r="U1444" s="35"/>
      <c r="V1444" s="35"/>
      <c r="W1444" s="35"/>
      <c r="X1444" s="35"/>
      <c r="Y1444" s="35"/>
      <c r="Z1444" s="35"/>
      <c r="AA1444" s="35"/>
      <c r="AB1444" s="35"/>
      <c r="AC1444" s="35"/>
      <c r="AD1444" s="35"/>
      <c r="AE1444" s="35"/>
      <c r="AT1444" s="18" t="s">
        <v>167</v>
      </c>
      <c r="AU1444" s="18" t="s">
        <v>86</v>
      </c>
    </row>
    <row r="1445" spans="1:65" s="13" customFormat="1" ht="11.25">
      <c r="B1445" s="212"/>
      <c r="C1445" s="213"/>
      <c r="D1445" s="207" t="s">
        <v>169</v>
      </c>
      <c r="E1445" s="214" t="s">
        <v>1</v>
      </c>
      <c r="F1445" s="215" t="s">
        <v>1395</v>
      </c>
      <c r="G1445" s="213"/>
      <c r="H1445" s="214" t="s">
        <v>1</v>
      </c>
      <c r="I1445" s="216"/>
      <c r="J1445" s="213"/>
      <c r="K1445" s="213"/>
      <c r="L1445" s="217"/>
      <c r="M1445" s="218"/>
      <c r="N1445" s="219"/>
      <c r="O1445" s="219"/>
      <c r="P1445" s="219"/>
      <c r="Q1445" s="219"/>
      <c r="R1445" s="219"/>
      <c r="S1445" s="219"/>
      <c r="T1445" s="220"/>
      <c r="AT1445" s="221" t="s">
        <v>169</v>
      </c>
      <c r="AU1445" s="221" t="s">
        <v>86</v>
      </c>
      <c r="AV1445" s="13" t="s">
        <v>84</v>
      </c>
      <c r="AW1445" s="13" t="s">
        <v>33</v>
      </c>
      <c r="AX1445" s="13" t="s">
        <v>76</v>
      </c>
      <c r="AY1445" s="221" t="s">
        <v>160</v>
      </c>
    </row>
    <row r="1446" spans="1:65" s="14" customFormat="1" ht="11.25">
      <c r="B1446" s="222"/>
      <c r="C1446" s="223"/>
      <c r="D1446" s="207" t="s">
        <v>169</v>
      </c>
      <c r="E1446" s="224" t="s">
        <v>1</v>
      </c>
      <c r="F1446" s="225" t="s">
        <v>1396</v>
      </c>
      <c r="G1446" s="223"/>
      <c r="H1446" s="226">
        <v>47.6</v>
      </c>
      <c r="I1446" s="227"/>
      <c r="J1446" s="223"/>
      <c r="K1446" s="223"/>
      <c r="L1446" s="228"/>
      <c r="M1446" s="229"/>
      <c r="N1446" s="230"/>
      <c r="O1446" s="230"/>
      <c r="P1446" s="230"/>
      <c r="Q1446" s="230"/>
      <c r="R1446" s="230"/>
      <c r="S1446" s="230"/>
      <c r="T1446" s="231"/>
      <c r="AT1446" s="232" t="s">
        <v>169</v>
      </c>
      <c r="AU1446" s="232" t="s">
        <v>86</v>
      </c>
      <c r="AV1446" s="14" t="s">
        <v>86</v>
      </c>
      <c r="AW1446" s="14" t="s">
        <v>33</v>
      </c>
      <c r="AX1446" s="14" t="s">
        <v>76</v>
      </c>
      <c r="AY1446" s="232" t="s">
        <v>160</v>
      </c>
    </row>
    <row r="1447" spans="1:65" s="15" customFormat="1" ht="11.25">
      <c r="B1447" s="233"/>
      <c r="C1447" s="234"/>
      <c r="D1447" s="207" t="s">
        <v>169</v>
      </c>
      <c r="E1447" s="235" t="s">
        <v>1</v>
      </c>
      <c r="F1447" s="236" t="s">
        <v>172</v>
      </c>
      <c r="G1447" s="234"/>
      <c r="H1447" s="237">
        <v>47.6</v>
      </c>
      <c r="I1447" s="238"/>
      <c r="J1447" s="234"/>
      <c r="K1447" s="234"/>
      <c r="L1447" s="239"/>
      <c r="M1447" s="240"/>
      <c r="N1447" s="241"/>
      <c r="O1447" s="241"/>
      <c r="P1447" s="241"/>
      <c r="Q1447" s="241"/>
      <c r="R1447" s="241"/>
      <c r="S1447" s="241"/>
      <c r="T1447" s="242"/>
      <c r="AT1447" s="243" t="s">
        <v>169</v>
      </c>
      <c r="AU1447" s="243" t="s">
        <v>86</v>
      </c>
      <c r="AV1447" s="15" t="s">
        <v>166</v>
      </c>
      <c r="AW1447" s="15" t="s">
        <v>33</v>
      </c>
      <c r="AX1447" s="15" t="s">
        <v>84</v>
      </c>
      <c r="AY1447" s="243" t="s">
        <v>160</v>
      </c>
    </row>
    <row r="1448" spans="1:65" s="2" customFormat="1" ht="24.2" customHeight="1">
      <c r="A1448" s="35"/>
      <c r="B1448" s="36"/>
      <c r="C1448" s="244" t="s">
        <v>927</v>
      </c>
      <c r="D1448" s="244" t="s">
        <v>245</v>
      </c>
      <c r="E1448" s="245" t="s">
        <v>1527</v>
      </c>
      <c r="F1448" s="246" t="s">
        <v>1528</v>
      </c>
      <c r="G1448" s="247" t="s">
        <v>165</v>
      </c>
      <c r="H1448" s="248">
        <v>48.552</v>
      </c>
      <c r="I1448" s="249"/>
      <c r="J1448" s="250">
        <f>ROUND(I1448*H1448,2)</f>
        <v>0</v>
      </c>
      <c r="K1448" s="251"/>
      <c r="L1448" s="252"/>
      <c r="M1448" s="253" t="s">
        <v>1</v>
      </c>
      <c r="N1448" s="254" t="s">
        <v>41</v>
      </c>
      <c r="O1448" s="72"/>
      <c r="P1448" s="203">
        <f>O1448*H1448</f>
        <v>0</v>
      </c>
      <c r="Q1448" s="203">
        <v>0</v>
      </c>
      <c r="R1448" s="203">
        <f>Q1448*H1448</f>
        <v>0</v>
      </c>
      <c r="S1448" s="203">
        <v>0</v>
      </c>
      <c r="T1448" s="204">
        <f>S1448*H1448</f>
        <v>0</v>
      </c>
      <c r="U1448" s="35"/>
      <c r="V1448" s="35"/>
      <c r="W1448" s="35"/>
      <c r="X1448" s="35"/>
      <c r="Y1448" s="35"/>
      <c r="Z1448" s="35"/>
      <c r="AA1448" s="35"/>
      <c r="AB1448" s="35"/>
      <c r="AC1448" s="35"/>
      <c r="AD1448" s="35"/>
      <c r="AE1448" s="35"/>
      <c r="AR1448" s="205" t="s">
        <v>262</v>
      </c>
      <c r="AT1448" s="205" t="s">
        <v>245</v>
      </c>
      <c r="AU1448" s="205" t="s">
        <v>86</v>
      </c>
      <c r="AY1448" s="18" t="s">
        <v>160</v>
      </c>
      <c r="BE1448" s="206">
        <f>IF(N1448="základní",J1448,0)</f>
        <v>0</v>
      </c>
      <c r="BF1448" s="206">
        <f>IF(N1448="snížená",J1448,0)</f>
        <v>0</v>
      </c>
      <c r="BG1448" s="206">
        <f>IF(N1448="zákl. přenesená",J1448,0)</f>
        <v>0</v>
      </c>
      <c r="BH1448" s="206">
        <f>IF(N1448="sníž. přenesená",J1448,0)</f>
        <v>0</v>
      </c>
      <c r="BI1448" s="206">
        <f>IF(N1448="nulová",J1448,0)</f>
        <v>0</v>
      </c>
      <c r="BJ1448" s="18" t="s">
        <v>84</v>
      </c>
      <c r="BK1448" s="206">
        <f>ROUND(I1448*H1448,2)</f>
        <v>0</v>
      </c>
      <c r="BL1448" s="18" t="s">
        <v>214</v>
      </c>
      <c r="BM1448" s="205" t="s">
        <v>1529</v>
      </c>
    </row>
    <row r="1449" spans="1:65" s="2" customFormat="1" ht="19.5">
      <c r="A1449" s="35"/>
      <c r="B1449" s="36"/>
      <c r="C1449" s="37"/>
      <c r="D1449" s="207" t="s">
        <v>167</v>
      </c>
      <c r="E1449" s="37"/>
      <c r="F1449" s="208" t="s">
        <v>1528</v>
      </c>
      <c r="G1449" s="37"/>
      <c r="H1449" s="37"/>
      <c r="I1449" s="209"/>
      <c r="J1449" s="37"/>
      <c r="K1449" s="37"/>
      <c r="L1449" s="40"/>
      <c r="M1449" s="210"/>
      <c r="N1449" s="211"/>
      <c r="O1449" s="72"/>
      <c r="P1449" s="72"/>
      <c r="Q1449" s="72"/>
      <c r="R1449" s="72"/>
      <c r="S1449" s="72"/>
      <c r="T1449" s="73"/>
      <c r="U1449" s="35"/>
      <c r="V1449" s="35"/>
      <c r="W1449" s="35"/>
      <c r="X1449" s="35"/>
      <c r="Y1449" s="35"/>
      <c r="Z1449" s="35"/>
      <c r="AA1449" s="35"/>
      <c r="AB1449" s="35"/>
      <c r="AC1449" s="35"/>
      <c r="AD1449" s="35"/>
      <c r="AE1449" s="35"/>
      <c r="AT1449" s="18" t="s">
        <v>167</v>
      </c>
      <c r="AU1449" s="18" t="s">
        <v>86</v>
      </c>
    </row>
    <row r="1450" spans="1:65" s="14" customFormat="1" ht="11.25">
      <c r="B1450" s="222"/>
      <c r="C1450" s="223"/>
      <c r="D1450" s="207" t="s">
        <v>169</v>
      </c>
      <c r="E1450" s="224" t="s">
        <v>1</v>
      </c>
      <c r="F1450" s="225" t="s">
        <v>1530</v>
      </c>
      <c r="G1450" s="223"/>
      <c r="H1450" s="226">
        <v>48.552</v>
      </c>
      <c r="I1450" s="227"/>
      <c r="J1450" s="223"/>
      <c r="K1450" s="223"/>
      <c r="L1450" s="228"/>
      <c r="M1450" s="229"/>
      <c r="N1450" s="230"/>
      <c r="O1450" s="230"/>
      <c r="P1450" s="230"/>
      <c r="Q1450" s="230"/>
      <c r="R1450" s="230"/>
      <c r="S1450" s="230"/>
      <c r="T1450" s="231"/>
      <c r="AT1450" s="232" t="s">
        <v>169</v>
      </c>
      <c r="AU1450" s="232" t="s">
        <v>86</v>
      </c>
      <c r="AV1450" s="14" t="s">
        <v>86</v>
      </c>
      <c r="AW1450" s="14" t="s">
        <v>33</v>
      </c>
      <c r="AX1450" s="14" t="s">
        <v>76</v>
      </c>
      <c r="AY1450" s="232" t="s">
        <v>160</v>
      </c>
    </row>
    <row r="1451" spans="1:65" s="15" customFormat="1" ht="11.25">
      <c r="B1451" s="233"/>
      <c r="C1451" s="234"/>
      <c r="D1451" s="207" t="s">
        <v>169</v>
      </c>
      <c r="E1451" s="235" t="s">
        <v>1</v>
      </c>
      <c r="F1451" s="236" t="s">
        <v>172</v>
      </c>
      <c r="G1451" s="234"/>
      <c r="H1451" s="237">
        <v>48.552</v>
      </c>
      <c r="I1451" s="238"/>
      <c r="J1451" s="234"/>
      <c r="K1451" s="234"/>
      <c r="L1451" s="239"/>
      <c r="M1451" s="240"/>
      <c r="N1451" s="241"/>
      <c r="O1451" s="241"/>
      <c r="P1451" s="241"/>
      <c r="Q1451" s="241"/>
      <c r="R1451" s="241"/>
      <c r="S1451" s="241"/>
      <c r="T1451" s="242"/>
      <c r="AT1451" s="243" t="s">
        <v>169</v>
      </c>
      <c r="AU1451" s="243" t="s">
        <v>86</v>
      </c>
      <c r="AV1451" s="15" t="s">
        <v>166</v>
      </c>
      <c r="AW1451" s="15" t="s">
        <v>33</v>
      </c>
      <c r="AX1451" s="15" t="s">
        <v>84</v>
      </c>
      <c r="AY1451" s="243" t="s">
        <v>160</v>
      </c>
    </row>
    <row r="1452" spans="1:65" s="2" customFormat="1" ht="24.2" customHeight="1">
      <c r="A1452" s="35"/>
      <c r="B1452" s="36"/>
      <c r="C1452" s="193" t="s">
        <v>1531</v>
      </c>
      <c r="D1452" s="193" t="s">
        <v>162</v>
      </c>
      <c r="E1452" s="194" t="s">
        <v>1532</v>
      </c>
      <c r="F1452" s="195" t="s">
        <v>1533</v>
      </c>
      <c r="G1452" s="196" t="s">
        <v>181</v>
      </c>
      <c r="H1452" s="197">
        <v>64.295000000000002</v>
      </c>
      <c r="I1452" s="198"/>
      <c r="J1452" s="199">
        <f>ROUND(I1452*H1452,2)</f>
        <v>0</v>
      </c>
      <c r="K1452" s="200"/>
      <c r="L1452" s="40"/>
      <c r="M1452" s="201" t="s">
        <v>1</v>
      </c>
      <c r="N1452" s="202" t="s">
        <v>41</v>
      </c>
      <c r="O1452" s="72"/>
      <c r="P1452" s="203">
        <f>O1452*H1452</f>
        <v>0</v>
      </c>
      <c r="Q1452" s="203">
        <v>0</v>
      </c>
      <c r="R1452" s="203">
        <f>Q1452*H1452</f>
        <v>0</v>
      </c>
      <c r="S1452" s="203">
        <v>0</v>
      </c>
      <c r="T1452" s="204">
        <f>S1452*H1452</f>
        <v>0</v>
      </c>
      <c r="U1452" s="35"/>
      <c r="V1452" s="35"/>
      <c r="W1452" s="35"/>
      <c r="X1452" s="35"/>
      <c r="Y1452" s="35"/>
      <c r="Z1452" s="35"/>
      <c r="AA1452" s="35"/>
      <c r="AB1452" s="35"/>
      <c r="AC1452" s="35"/>
      <c r="AD1452" s="35"/>
      <c r="AE1452" s="35"/>
      <c r="AR1452" s="205" t="s">
        <v>214</v>
      </c>
      <c r="AT1452" s="205" t="s">
        <v>162</v>
      </c>
      <c r="AU1452" s="205" t="s">
        <v>86</v>
      </c>
      <c r="AY1452" s="18" t="s">
        <v>160</v>
      </c>
      <c r="BE1452" s="206">
        <f>IF(N1452="základní",J1452,0)</f>
        <v>0</v>
      </c>
      <c r="BF1452" s="206">
        <f>IF(N1452="snížená",J1452,0)</f>
        <v>0</v>
      </c>
      <c r="BG1452" s="206">
        <f>IF(N1452="zákl. přenesená",J1452,0)</f>
        <v>0</v>
      </c>
      <c r="BH1452" s="206">
        <f>IF(N1452="sníž. přenesená",J1452,0)</f>
        <v>0</v>
      </c>
      <c r="BI1452" s="206">
        <f>IF(N1452="nulová",J1452,0)</f>
        <v>0</v>
      </c>
      <c r="BJ1452" s="18" t="s">
        <v>84</v>
      </c>
      <c r="BK1452" s="206">
        <f>ROUND(I1452*H1452,2)</f>
        <v>0</v>
      </c>
      <c r="BL1452" s="18" t="s">
        <v>214</v>
      </c>
      <c r="BM1452" s="205" t="s">
        <v>1534</v>
      </c>
    </row>
    <row r="1453" spans="1:65" s="2" customFormat="1" ht="19.5">
      <c r="A1453" s="35"/>
      <c r="B1453" s="36"/>
      <c r="C1453" s="37"/>
      <c r="D1453" s="207" t="s">
        <v>167</v>
      </c>
      <c r="E1453" s="37"/>
      <c r="F1453" s="208" t="s">
        <v>1535</v>
      </c>
      <c r="G1453" s="37"/>
      <c r="H1453" s="37"/>
      <c r="I1453" s="209"/>
      <c r="J1453" s="37"/>
      <c r="K1453" s="37"/>
      <c r="L1453" s="40"/>
      <c r="M1453" s="210"/>
      <c r="N1453" s="211"/>
      <c r="O1453" s="72"/>
      <c r="P1453" s="72"/>
      <c r="Q1453" s="72"/>
      <c r="R1453" s="72"/>
      <c r="S1453" s="72"/>
      <c r="T1453" s="73"/>
      <c r="U1453" s="35"/>
      <c r="V1453" s="35"/>
      <c r="W1453" s="35"/>
      <c r="X1453" s="35"/>
      <c r="Y1453" s="35"/>
      <c r="Z1453" s="35"/>
      <c r="AA1453" s="35"/>
      <c r="AB1453" s="35"/>
      <c r="AC1453" s="35"/>
      <c r="AD1453" s="35"/>
      <c r="AE1453" s="35"/>
      <c r="AT1453" s="18" t="s">
        <v>167</v>
      </c>
      <c r="AU1453" s="18" t="s">
        <v>86</v>
      </c>
    </row>
    <row r="1454" spans="1:65" s="13" customFormat="1" ht="11.25">
      <c r="B1454" s="212"/>
      <c r="C1454" s="213"/>
      <c r="D1454" s="207" t="s">
        <v>169</v>
      </c>
      <c r="E1454" s="214" t="s">
        <v>1</v>
      </c>
      <c r="F1454" s="215" t="s">
        <v>1395</v>
      </c>
      <c r="G1454" s="213"/>
      <c r="H1454" s="214" t="s">
        <v>1</v>
      </c>
      <c r="I1454" s="216"/>
      <c r="J1454" s="213"/>
      <c r="K1454" s="213"/>
      <c r="L1454" s="217"/>
      <c r="M1454" s="218"/>
      <c r="N1454" s="219"/>
      <c r="O1454" s="219"/>
      <c r="P1454" s="219"/>
      <c r="Q1454" s="219"/>
      <c r="R1454" s="219"/>
      <c r="S1454" s="219"/>
      <c r="T1454" s="220"/>
      <c r="AT1454" s="221" t="s">
        <v>169</v>
      </c>
      <c r="AU1454" s="221" t="s">
        <v>86</v>
      </c>
      <c r="AV1454" s="13" t="s">
        <v>84</v>
      </c>
      <c r="AW1454" s="13" t="s">
        <v>33</v>
      </c>
      <c r="AX1454" s="13" t="s">
        <v>76</v>
      </c>
      <c r="AY1454" s="221" t="s">
        <v>160</v>
      </c>
    </row>
    <row r="1455" spans="1:65" s="14" customFormat="1" ht="11.25">
      <c r="B1455" s="222"/>
      <c r="C1455" s="223"/>
      <c r="D1455" s="207" t="s">
        <v>169</v>
      </c>
      <c r="E1455" s="224" t="s">
        <v>1</v>
      </c>
      <c r="F1455" s="225" t="s">
        <v>1536</v>
      </c>
      <c r="G1455" s="223"/>
      <c r="H1455" s="226">
        <v>40.47</v>
      </c>
      <c r="I1455" s="227"/>
      <c r="J1455" s="223"/>
      <c r="K1455" s="223"/>
      <c r="L1455" s="228"/>
      <c r="M1455" s="229"/>
      <c r="N1455" s="230"/>
      <c r="O1455" s="230"/>
      <c r="P1455" s="230"/>
      <c r="Q1455" s="230"/>
      <c r="R1455" s="230"/>
      <c r="S1455" s="230"/>
      <c r="T1455" s="231"/>
      <c r="AT1455" s="232" t="s">
        <v>169</v>
      </c>
      <c r="AU1455" s="232" t="s">
        <v>86</v>
      </c>
      <c r="AV1455" s="14" t="s">
        <v>86</v>
      </c>
      <c r="AW1455" s="14" t="s">
        <v>33</v>
      </c>
      <c r="AX1455" s="14" t="s">
        <v>76</v>
      </c>
      <c r="AY1455" s="232" t="s">
        <v>160</v>
      </c>
    </row>
    <row r="1456" spans="1:65" s="14" customFormat="1" ht="11.25">
      <c r="B1456" s="222"/>
      <c r="C1456" s="223"/>
      <c r="D1456" s="207" t="s">
        <v>169</v>
      </c>
      <c r="E1456" s="224" t="s">
        <v>1</v>
      </c>
      <c r="F1456" s="225" t="s">
        <v>1537</v>
      </c>
      <c r="G1456" s="223"/>
      <c r="H1456" s="226">
        <v>23.824999999999999</v>
      </c>
      <c r="I1456" s="227"/>
      <c r="J1456" s="223"/>
      <c r="K1456" s="223"/>
      <c r="L1456" s="228"/>
      <c r="M1456" s="229"/>
      <c r="N1456" s="230"/>
      <c r="O1456" s="230"/>
      <c r="P1456" s="230"/>
      <c r="Q1456" s="230"/>
      <c r="R1456" s="230"/>
      <c r="S1456" s="230"/>
      <c r="T1456" s="231"/>
      <c r="AT1456" s="232" t="s">
        <v>169</v>
      </c>
      <c r="AU1456" s="232" t="s">
        <v>86</v>
      </c>
      <c r="AV1456" s="14" t="s">
        <v>86</v>
      </c>
      <c r="AW1456" s="14" t="s">
        <v>33</v>
      </c>
      <c r="AX1456" s="14" t="s">
        <v>76</v>
      </c>
      <c r="AY1456" s="232" t="s">
        <v>160</v>
      </c>
    </row>
    <row r="1457" spans="1:65" s="15" customFormat="1" ht="11.25">
      <c r="B1457" s="233"/>
      <c r="C1457" s="234"/>
      <c r="D1457" s="207" t="s">
        <v>169</v>
      </c>
      <c r="E1457" s="235" t="s">
        <v>1</v>
      </c>
      <c r="F1457" s="236" t="s">
        <v>172</v>
      </c>
      <c r="G1457" s="234"/>
      <c r="H1457" s="237">
        <v>64.295000000000002</v>
      </c>
      <c r="I1457" s="238"/>
      <c r="J1457" s="234"/>
      <c r="K1457" s="234"/>
      <c r="L1457" s="239"/>
      <c r="M1457" s="240"/>
      <c r="N1457" s="241"/>
      <c r="O1457" s="241"/>
      <c r="P1457" s="241"/>
      <c r="Q1457" s="241"/>
      <c r="R1457" s="241"/>
      <c r="S1457" s="241"/>
      <c r="T1457" s="242"/>
      <c r="AT1457" s="243" t="s">
        <v>169</v>
      </c>
      <c r="AU1457" s="243" t="s">
        <v>86</v>
      </c>
      <c r="AV1457" s="15" t="s">
        <v>166</v>
      </c>
      <c r="AW1457" s="15" t="s">
        <v>33</v>
      </c>
      <c r="AX1457" s="15" t="s">
        <v>84</v>
      </c>
      <c r="AY1457" s="243" t="s">
        <v>160</v>
      </c>
    </row>
    <row r="1458" spans="1:65" s="2" customFormat="1" ht="24.2" customHeight="1">
      <c r="A1458" s="35"/>
      <c r="B1458" s="36"/>
      <c r="C1458" s="244" t="s">
        <v>933</v>
      </c>
      <c r="D1458" s="244" t="s">
        <v>245</v>
      </c>
      <c r="E1458" s="245" t="s">
        <v>1538</v>
      </c>
      <c r="F1458" s="246" t="s">
        <v>1539</v>
      </c>
      <c r="G1458" s="247" t="s">
        <v>181</v>
      </c>
      <c r="H1458" s="248">
        <v>65.581000000000003</v>
      </c>
      <c r="I1458" s="249"/>
      <c r="J1458" s="250">
        <f>ROUND(I1458*H1458,2)</f>
        <v>0</v>
      </c>
      <c r="K1458" s="251"/>
      <c r="L1458" s="252"/>
      <c r="M1458" s="253" t="s">
        <v>1</v>
      </c>
      <c r="N1458" s="254" t="s">
        <v>41</v>
      </c>
      <c r="O1458" s="72"/>
      <c r="P1458" s="203">
        <f>O1458*H1458</f>
        <v>0</v>
      </c>
      <c r="Q1458" s="203">
        <v>0</v>
      </c>
      <c r="R1458" s="203">
        <f>Q1458*H1458</f>
        <v>0</v>
      </c>
      <c r="S1458" s="203">
        <v>0</v>
      </c>
      <c r="T1458" s="204">
        <f>S1458*H1458</f>
        <v>0</v>
      </c>
      <c r="U1458" s="35"/>
      <c r="V1458" s="35"/>
      <c r="W1458" s="35"/>
      <c r="X1458" s="35"/>
      <c r="Y1458" s="35"/>
      <c r="Z1458" s="35"/>
      <c r="AA1458" s="35"/>
      <c r="AB1458" s="35"/>
      <c r="AC1458" s="35"/>
      <c r="AD1458" s="35"/>
      <c r="AE1458" s="35"/>
      <c r="AR1458" s="205" t="s">
        <v>262</v>
      </c>
      <c r="AT1458" s="205" t="s">
        <v>245</v>
      </c>
      <c r="AU1458" s="205" t="s">
        <v>86</v>
      </c>
      <c r="AY1458" s="18" t="s">
        <v>160</v>
      </c>
      <c r="BE1458" s="206">
        <f>IF(N1458="základní",J1458,0)</f>
        <v>0</v>
      </c>
      <c r="BF1458" s="206">
        <f>IF(N1458="snížená",J1458,0)</f>
        <v>0</v>
      </c>
      <c r="BG1458" s="206">
        <f>IF(N1458="zákl. přenesená",J1458,0)</f>
        <v>0</v>
      </c>
      <c r="BH1458" s="206">
        <f>IF(N1458="sníž. přenesená",J1458,0)</f>
        <v>0</v>
      </c>
      <c r="BI1458" s="206">
        <f>IF(N1458="nulová",J1458,0)</f>
        <v>0</v>
      </c>
      <c r="BJ1458" s="18" t="s">
        <v>84</v>
      </c>
      <c r="BK1458" s="206">
        <f>ROUND(I1458*H1458,2)</f>
        <v>0</v>
      </c>
      <c r="BL1458" s="18" t="s">
        <v>214</v>
      </c>
      <c r="BM1458" s="205" t="s">
        <v>1540</v>
      </c>
    </row>
    <row r="1459" spans="1:65" s="2" customFormat="1" ht="11.25">
      <c r="A1459" s="35"/>
      <c r="B1459" s="36"/>
      <c r="C1459" s="37"/>
      <c r="D1459" s="207" t="s">
        <v>167</v>
      </c>
      <c r="E1459" s="37"/>
      <c r="F1459" s="208" t="s">
        <v>1539</v>
      </c>
      <c r="G1459" s="37"/>
      <c r="H1459" s="37"/>
      <c r="I1459" s="209"/>
      <c r="J1459" s="37"/>
      <c r="K1459" s="37"/>
      <c r="L1459" s="40"/>
      <c r="M1459" s="210"/>
      <c r="N1459" s="211"/>
      <c r="O1459" s="72"/>
      <c r="P1459" s="72"/>
      <c r="Q1459" s="72"/>
      <c r="R1459" s="72"/>
      <c r="S1459" s="72"/>
      <c r="T1459" s="73"/>
      <c r="U1459" s="35"/>
      <c r="V1459" s="35"/>
      <c r="W1459" s="35"/>
      <c r="X1459" s="35"/>
      <c r="Y1459" s="35"/>
      <c r="Z1459" s="35"/>
      <c r="AA1459" s="35"/>
      <c r="AB1459" s="35"/>
      <c r="AC1459" s="35"/>
      <c r="AD1459" s="35"/>
      <c r="AE1459" s="35"/>
      <c r="AT1459" s="18" t="s">
        <v>167</v>
      </c>
      <c r="AU1459" s="18" t="s">
        <v>86</v>
      </c>
    </row>
    <row r="1460" spans="1:65" s="14" customFormat="1" ht="11.25">
      <c r="B1460" s="222"/>
      <c r="C1460" s="223"/>
      <c r="D1460" s="207" t="s">
        <v>169</v>
      </c>
      <c r="E1460" s="224" t="s">
        <v>1</v>
      </c>
      <c r="F1460" s="225" t="s">
        <v>1541</v>
      </c>
      <c r="G1460" s="223"/>
      <c r="H1460" s="226">
        <v>65.581000000000003</v>
      </c>
      <c r="I1460" s="227"/>
      <c r="J1460" s="223"/>
      <c r="K1460" s="223"/>
      <c r="L1460" s="228"/>
      <c r="M1460" s="229"/>
      <c r="N1460" s="230"/>
      <c r="O1460" s="230"/>
      <c r="P1460" s="230"/>
      <c r="Q1460" s="230"/>
      <c r="R1460" s="230"/>
      <c r="S1460" s="230"/>
      <c r="T1460" s="231"/>
      <c r="AT1460" s="232" t="s">
        <v>169</v>
      </c>
      <c r="AU1460" s="232" t="s">
        <v>86</v>
      </c>
      <c r="AV1460" s="14" t="s">
        <v>86</v>
      </c>
      <c r="AW1460" s="14" t="s">
        <v>33</v>
      </c>
      <c r="AX1460" s="14" t="s">
        <v>76</v>
      </c>
      <c r="AY1460" s="232" t="s">
        <v>160</v>
      </c>
    </row>
    <row r="1461" spans="1:65" s="15" customFormat="1" ht="11.25">
      <c r="B1461" s="233"/>
      <c r="C1461" s="234"/>
      <c r="D1461" s="207" t="s">
        <v>169</v>
      </c>
      <c r="E1461" s="235" t="s">
        <v>1</v>
      </c>
      <c r="F1461" s="236" t="s">
        <v>172</v>
      </c>
      <c r="G1461" s="234"/>
      <c r="H1461" s="237">
        <v>65.581000000000003</v>
      </c>
      <c r="I1461" s="238"/>
      <c r="J1461" s="234"/>
      <c r="K1461" s="234"/>
      <c r="L1461" s="239"/>
      <c r="M1461" s="240"/>
      <c r="N1461" s="241"/>
      <c r="O1461" s="241"/>
      <c r="P1461" s="241"/>
      <c r="Q1461" s="241"/>
      <c r="R1461" s="241"/>
      <c r="S1461" s="241"/>
      <c r="T1461" s="242"/>
      <c r="AT1461" s="243" t="s">
        <v>169</v>
      </c>
      <c r="AU1461" s="243" t="s">
        <v>86</v>
      </c>
      <c r="AV1461" s="15" t="s">
        <v>166</v>
      </c>
      <c r="AW1461" s="15" t="s">
        <v>33</v>
      </c>
      <c r="AX1461" s="15" t="s">
        <v>84</v>
      </c>
      <c r="AY1461" s="243" t="s">
        <v>160</v>
      </c>
    </row>
    <row r="1462" spans="1:65" s="2" customFormat="1" ht="24.2" customHeight="1">
      <c r="A1462" s="35"/>
      <c r="B1462" s="36"/>
      <c r="C1462" s="193" t="s">
        <v>1542</v>
      </c>
      <c r="D1462" s="193" t="s">
        <v>162</v>
      </c>
      <c r="E1462" s="194" t="s">
        <v>1543</v>
      </c>
      <c r="F1462" s="195" t="s">
        <v>1544</v>
      </c>
      <c r="G1462" s="196" t="s">
        <v>165</v>
      </c>
      <c r="H1462" s="197">
        <v>47.6</v>
      </c>
      <c r="I1462" s="198"/>
      <c r="J1462" s="199">
        <f>ROUND(I1462*H1462,2)</f>
        <v>0</v>
      </c>
      <c r="K1462" s="200"/>
      <c r="L1462" s="40"/>
      <c r="M1462" s="201" t="s">
        <v>1</v>
      </c>
      <c r="N1462" s="202" t="s">
        <v>41</v>
      </c>
      <c r="O1462" s="72"/>
      <c r="P1462" s="203">
        <f>O1462*H1462</f>
        <v>0</v>
      </c>
      <c r="Q1462" s="203">
        <v>0</v>
      </c>
      <c r="R1462" s="203">
        <f>Q1462*H1462</f>
        <v>0</v>
      </c>
      <c r="S1462" s="203">
        <v>0</v>
      </c>
      <c r="T1462" s="204">
        <f>S1462*H1462</f>
        <v>0</v>
      </c>
      <c r="U1462" s="35"/>
      <c r="V1462" s="35"/>
      <c r="W1462" s="35"/>
      <c r="X1462" s="35"/>
      <c r="Y1462" s="35"/>
      <c r="Z1462" s="35"/>
      <c r="AA1462" s="35"/>
      <c r="AB1462" s="35"/>
      <c r="AC1462" s="35"/>
      <c r="AD1462" s="35"/>
      <c r="AE1462" s="35"/>
      <c r="AR1462" s="205" t="s">
        <v>214</v>
      </c>
      <c r="AT1462" s="205" t="s">
        <v>162</v>
      </c>
      <c r="AU1462" s="205" t="s">
        <v>86</v>
      </c>
      <c r="AY1462" s="18" t="s">
        <v>160</v>
      </c>
      <c r="BE1462" s="206">
        <f>IF(N1462="základní",J1462,0)</f>
        <v>0</v>
      </c>
      <c r="BF1462" s="206">
        <f>IF(N1462="snížená",J1462,0)</f>
        <v>0</v>
      </c>
      <c r="BG1462" s="206">
        <f>IF(N1462="zákl. přenesená",J1462,0)</f>
        <v>0</v>
      </c>
      <c r="BH1462" s="206">
        <f>IF(N1462="sníž. přenesená",J1462,0)</f>
        <v>0</v>
      </c>
      <c r="BI1462" s="206">
        <f>IF(N1462="nulová",J1462,0)</f>
        <v>0</v>
      </c>
      <c r="BJ1462" s="18" t="s">
        <v>84</v>
      </c>
      <c r="BK1462" s="206">
        <f>ROUND(I1462*H1462,2)</f>
        <v>0</v>
      </c>
      <c r="BL1462" s="18" t="s">
        <v>214</v>
      </c>
      <c r="BM1462" s="205" t="s">
        <v>1545</v>
      </c>
    </row>
    <row r="1463" spans="1:65" s="2" customFormat="1" ht="19.5">
      <c r="A1463" s="35"/>
      <c r="B1463" s="36"/>
      <c r="C1463" s="37"/>
      <c r="D1463" s="207" t="s">
        <v>167</v>
      </c>
      <c r="E1463" s="37"/>
      <c r="F1463" s="208" t="s">
        <v>1546</v>
      </c>
      <c r="G1463" s="37"/>
      <c r="H1463" s="37"/>
      <c r="I1463" s="209"/>
      <c r="J1463" s="37"/>
      <c r="K1463" s="37"/>
      <c r="L1463" s="40"/>
      <c r="M1463" s="210"/>
      <c r="N1463" s="211"/>
      <c r="O1463" s="72"/>
      <c r="P1463" s="72"/>
      <c r="Q1463" s="72"/>
      <c r="R1463" s="72"/>
      <c r="S1463" s="72"/>
      <c r="T1463" s="73"/>
      <c r="U1463" s="35"/>
      <c r="V1463" s="35"/>
      <c r="W1463" s="35"/>
      <c r="X1463" s="35"/>
      <c r="Y1463" s="35"/>
      <c r="Z1463" s="35"/>
      <c r="AA1463" s="35"/>
      <c r="AB1463" s="35"/>
      <c r="AC1463" s="35"/>
      <c r="AD1463" s="35"/>
      <c r="AE1463" s="35"/>
      <c r="AT1463" s="18" t="s">
        <v>167</v>
      </c>
      <c r="AU1463" s="18" t="s">
        <v>86</v>
      </c>
    </row>
    <row r="1464" spans="1:65" s="13" customFormat="1" ht="11.25">
      <c r="B1464" s="212"/>
      <c r="C1464" s="213"/>
      <c r="D1464" s="207" t="s">
        <v>169</v>
      </c>
      <c r="E1464" s="214" t="s">
        <v>1</v>
      </c>
      <c r="F1464" s="215" t="s">
        <v>1395</v>
      </c>
      <c r="G1464" s="213"/>
      <c r="H1464" s="214" t="s">
        <v>1</v>
      </c>
      <c r="I1464" s="216"/>
      <c r="J1464" s="213"/>
      <c r="K1464" s="213"/>
      <c r="L1464" s="217"/>
      <c r="M1464" s="218"/>
      <c r="N1464" s="219"/>
      <c r="O1464" s="219"/>
      <c r="P1464" s="219"/>
      <c r="Q1464" s="219"/>
      <c r="R1464" s="219"/>
      <c r="S1464" s="219"/>
      <c r="T1464" s="220"/>
      <c r="AT1464" s="221" t="s">
        <v>169</v>
      </c>
      <c r="AU1464" s="221" t="s">
        <v>86</v>
      </c>
      <c r="AV1464" s="13" t="s">
        <v>84</v>
      </c>
      <c r="AW1464" s="13" t="s">
        <v>33</v>
      </c>
      <c r="AX1464" s="13" t="s">
        <v>76</v>
      </c>
      <c r="AY1464" s="221" t="s">
        <v>160</v>
      </c>
    </row>
    <row r="1465" spans="1:65" s="14" customFormat="1" ht="11.25">
      <c r="B1465" s="222"/>
      <c r="C1465" s="223"/>
      <c r="D1465" s="207" t="s">
        <v>169</v>
      </c>
      <c r="E1465" s="224" t="s">
        <v>1</v>
      </c>
      <c r="F1465" s="225" t="s">
        <v>1396</v>
      </c>
      <c r="G1465" s="223"/>
      <c r="H1465" s="226">
        <v>47.6</v>
      </c>
      <c r="I1465" s="227"/>
      <c r="J1465" s="223"/>
      <c r="K1465" s="223"/>
      <c r="L1465" s="228"/>
      <c r="M1465" s="229"/>
      <c r="N1465" s="230"/>
      <c r="O1465" s="230"/>
      <c r="P1465" s="230"/>
      <c r="Q1465" s="230"/>
      <c r="R1465" s="230"/>
      <c r="S1465" s="230"/>
      <c r="T1465" s="231"/>
      <c r="AT1465" s="232" t="s">
        <v>169</v>
      </c>
      <c r="AU1465" s="232" t="s">
        <v>86</v>
      </c>
      <c r="AV1465" s="14" t="s">
        <v>86</v>
      </c>
      <c r="AW1465" s="14" t="s">
        <v>33</v>
      </c>
      <c r="AX1465" s="14" t="s">
        <v>76</v>
      </c>
      <c r="AY1465" s="232" t="s">
        <v>160</v>
      </c>
    </row>
    <row r="1466" spans="1:65" s="15" customFormat="1" ht="11.25">
      <c r="B1466" s="233"/>
      <c r="C1466" s="234"/>
      <c r="D1466" s="207" t="s">
        <v>169</v>
      </c>
      <c r="E1466" s="235" t="s">
        <v>1</v>
      </c>
      <c r="F1466" s="236" t="s">
        <v>172</v>
      </c>
      <c r="G1466" s="234"/>
      <c r="H1466" s="237">
        <v>47.6</v>
      </c>
      <c r="I1466" s="238"/>
      <c r="J1466" s="234"/>
      <c r="K1466" s="234"/>
      <c r="L1466" s="239"/>
      <c r="M1466" s="240"/>
      <c r="N1466" s="241"/>
      <c r="O1466" s="241"/>
      <c r="P1466" s="241"/>
      <c r="Q1466" s="241"/>
      <c r="R1466" s="241"/>
      <c r="S1466" s="241"/>
      <c r="T1466" s="242"/>
      <c r="AT1466" s="243" t="s">
        <v>169</v>
      </c>
      <c r="AU1466" s="243" t="s">
        <v>86</v>
      </c>
      <c r="AV1466" s="15" t="s">
        <v>166</v>
      </c>
      <c r="AW1466" s="15" t="s">
        <v>33</v>
      </c>
      <c r="AX1466" s="15" t="s">
        <v>84</v>
      </c>
      <c r="AY1466" s="243" t="s">
        <v>160</v>
      </c>
    </row>
    <row r="1467" spans="1:65" s="2" customFormat="1" ht="16.5" customHeight="1">
      <c r="A1467" s="35"/>
      <c r="B1467" s="36"/>
      <c r="C1467" s="244" t="s">
        <v>940</v>
      </c>
      <c r="D1467" s="244" t="s">
        <v>245</v>
      </c>
      <c r="E1467" s="245" t="s">
        <v>1547</v>
      </c>
      <c r="F1467" s="246" t="s">
        <v>1548</v>
      </c>
      <c r="G1467" s="247" t="s">
        <v>193</v>
      </c>
      <c r="H1467" s="248">
        <v>5.3410000000000002</v>
      </c>
      <c r="I1467" s="249"/>
      <c r="J1467" s="250">
        <f>ROUND(I1467*H1467,2)</f>
        <v>0</v>
      </c>
      <c r="K1467" s="251"/>
      <c r="L1467" s="252"/>
      <c r="M1467" s="253" t="s">
        <v>1</v>
      </c>
      <c r="N1467" s="254" t="s">
        <v>41</v>
      </c>
      <c r="O1467" s="72"/>
      <c r="P1467" s="203">
        <f>O1467*H1467</f>
        <v>0</v>
      </c>
      <c r="Q1467" s="203">
        <v>0</v>
      </c>
      <c r="R1467" s="203">
        <f>Q1467*H1467</f>
        <v>0</v>
      </c>
      <c r="S1467" s="203">
        <v>0</v>
      </c>
      <c r="T1467" s="204">
        <f>S1467*H1467</f>
        <v>0</v>
      </c>
      <c r="U1467" s="35"/>
      <c r="V1467" s="35"/>
      <c r="W1467" s="35"/>
      <c r="X1467" s="35"/>
      <c r="Y1467" s="35"/>
      <c r="Z1467" s="35"/>
      <c r="AA1467" s="35"/>
      <c r="AB1467" s="35"/>
      <c r="AC1467" s="35"/>
      <c r="AD1467" s="35"/>
      <c r="AE1467" s="35"/>
      <c r="AR1467" s="205" t="s">
        <v>262</v>
      </c>
      <c r="AT1467" s="205" t="s">
        <v>245</v>
      </c>
      <c r="AU1467" s="205" t="s">
        <v>86</v>
      </c>
      <c r="AY1467" s="18" t="s">
        <v>160</v>
      </c>
      <c r="BE1467" s="206">
        <f>IF(N1467="základní",J1467,0)</f>
        <v>0</v>
      </c>
      <c r="BF1467" s="206">
        <f>IF(N1467="snížená",J1467,0)</f>
        <v>0</v>
      </c>
      <c r="BG1467" s="206">
        <f>IF(N1467="zákl. přenesená",J1467,0)</f>
        <v>0</v>
      </c>
      <c r="BH1467" s="206">
        <f>IF(N1467="sníž. přenesená",J1467,0)</f>
        <v>0</v>
      </c>
      <c r="BI1467" s="206">
        <f>IF(N1467="nulová",J1467,0)</f>
        <v>0</v>
      </c>
      <c r="BJ1467" s="18" t="s">
        <v>84</v>
      </c>
      <c r="BK1467" s="206">
        <f>ROUND(I1467*H1467,2)</f>
        <v>0</v>
      </c>
      <c r="BL1467" s="18" t="s">
        <v>214</v>
      </c>
      <c r="BM1467" s="205" t="s">
        <v>1549</v>
      </c>
    </row>
    <row r="1468" spans="1:65" s="2" customFormat="1" ht="11.25">
      <c r="A1468" s="35"/>
      <c r="B1468" s="36"/>
      <c r="C1468" s="37"/>
      <c r="D1468" s="207" t="s">
        <v>167</v>
      </c>
      <c r="E1468" s="37"/>
      <c r="F1468" s="208" t="s">
        <v>1548</v>
      </c>
      <c r="G1468" s="37"/>
      <c r="H1468" s="37"/>
      <c r="I1468" s="209"/>
      <c r="J1468" s="37"/>
      <c r="K1468" s="37"/>
      <c r="L1468" s="40"/>
      <c r="M1468" s="210"/>
      <c r="N1468" s="211"/>
      <c r="O1468" s="72"/>
      <c r="P1468" s="72"/>
      <c r="Q1468" s="72"/>
      <c r="R1468" s="72"/>
      <c r="S1468" s="72"/>
      <c r="T1468" s="73"/>
      <c r="U1468" s="35"/>
      <c r="V1468" s="35"/>
      <c r="W1468" s="35"/>
      <c r="X1468" s="35"/>
      <c r="Y1468" s="35"/>
      <c r="Z1468" s="35"/>
      <c r="AA1468" s="35"/>
      <c r="AB1468" s="35"/>
      <c r="AC1468" s="35"/>
      <c r="AD1468" s="35"/>
      <c r="AE1468" s="35"/>
      <c r="AT1468" s="18" t="s">
        <v>167</v>
      </c>
      <c r="AU1468" s="18" t="s">
        <v>86</v>
      </c>
    </row>
    <row r="1469" spans="1:65" s="14" customFormat="1" ht="11.25">
      <c r="B1469" s="222"/>
      <c r="C1469" s="223"/>
      <c r="D1469" s="207" t="s">
        <v>169</v>
      </c>
      <c r="E1469" s="224" t="s">
        <v>1</v>
      </c>
      <c r="F1469" s="225" t="s">
        <v>1550</v>
      </c>
      <c r="G1469" s="223"/>
      <c r="H1469" s="226">
        <v>5.3410000000000002</v>
      </c>
      <c r="I1469" s="227"/>
      <c r="J1469" s="223"/>
      <c r="K1469" s="223"/>
      <c r="L1469" s="228"/>
      <c r="M1469" s="229"/>
      <c r="N1469" s="230"/>
      <c r="O1469" s="230"/>
      <c r="P1469" s="230"/>
      <c r="Q1469" s="230"/>
      <c r="R1469" s="230"/>
      <c r="S1469" s="230"/>
      <c r="T1469" s="231"/>
      <c r="AT1469" s="232" t="s">
        <v>169</v>
      </c>
      <c r="AU1469" s="232" t="s">
        <v>86</v>
      </c>
      <c r="AV1469" s="14" t="s">
        <v>86</v>
      </c>
      <c r="AW1469" s="14" t="s">
        <v>33</v>
      </c>
      <c r="AX1469" s="14" t="s">
        <v>76</v>
      </c>
      <c r="AY1469" s="232" t="s">
        <v>160</v>
      </c>
    </row>
    <row r="1470" spans="1:65" s="15" customFormat="1" ht="11.25">
      <c r="B1470" s="233"/>
      <c r="C1470" s="234"/>
      <c r="D1470" s="207" t="s">
        <v>169</v>
      </c>
      <c r="E1470" s="235" t="s">
        <v>1</v>
      </c>
      <c r="F1470" s="236" t="s">
        <v>172</v>
      </c>
      <c r="G1470" s="234"/>
      <c r="H1470" s="237">
        <v>5.3410000000000002</v>
      </c>
      <c r="I1470" s="238"/>
      <c r="J1470" s="234"/>
      <c r="K1470" s="234"/>
      <c r="L1470" s="239"/>
      <c r="M1470" s="240"/>
      <c r="N1470" s="241"/>
      <c r="O1470" s="241"/>
      <c r="P1470" s="241"/>
      <c r="Q1470" s="241"/>
      <c r="R1470" s="241"/>
      <c r="S1470" s="241"/>
      <c r="T1470" s="242"/>
      <c r="AT1470" s="243" t="s">
        <v>169</v>
      </c>
      <c r="AU1470" s="243" t="s">
        <v>86</v>
      </c>
      <c r="AV1470" s="15" t="s">
        <v>166</v>
      </c>
      <c r="AW1470" s="15" t="s">
        <v>33</v>
      </c>
      <c r="AX1470" s="15" t="s">
        <v>84</v>
      </c>
      <c r="AY1470" s="243" t="s">
        <v>160</v>
      </c>
    </row>
    <row r="1471" spans="1:65" s="2" customFormat="1" ht="24.2" customHeight="1">
      <c r="A1471" s="35"/>
      <c r="B1471" s="36"/>
      <c r="C1471" s="193" t="s">
        <v>1551</v>
      </c>
      <c r="D1471" s="193" t="s">
        <v>162</v>
      </c>
      <c r="E1471" s="194" t="s">
        <v>1552</v>
      </c>
      <c r="F1471" s="195" t="s">
        <v>1553</v>
      </c>
      <c r="G1471" s="196" t="s">
        <v>165</v>
      </c>
      <c r="H1471" s="197">
        <v>126.25</v>
      </c>
      <c r="I1471" s="198"/>
      <c r="J1471" s="199">
        <f>ROUND(I1471*H1471,2)</f>
        <v>0</v>
      </c>
      <c r="K1471" s="200"/>
      <c r="L1471" s="40"/>
      <c r="M1471" s="201" t="s">
        <v>1</v>
      </c>
      <c r="N1471" s="202" t="s">
        <v>41</v>
      </c>
      <c r="O1471" s="72"/>
      <c r="P1471" s="203">
        <f>O1471*H1471</f>
        <v>0</v>
      </c>
      <c r="Q1471" s="203">
        <v>0</v>
      </c>
      <c r="R1471" s="203">
        <f>Q1471*H1471</f>
        <v>0</v>
      </c>
      <c r="S1471" s="203">
        <v>0</v>
      </c>
      <c r="T1471" s="204">
        <f>S1471*H1471</f>
        <v>0</v>
      </c>
      <c r="U1471" s="35"/>
      <c r="V1471" s="35"/>
      <c r="W1471" s="35"/>
      <c r="X1471" s="35"/>
      <c r="Y1471" s="35"/>
      <c r="Z1471" s="35"/>
      <c r="AA1471" s="35"/>
      <c r="AB1471" s="35"/>
      <c r="AC1471" s="35"/>
      <c r="AD1471" s="35"/>
      <c r="AE1471" s="35"/>
      <c r="AR1471" s="205" t="s">
        <v>214</v>
      </c>
      <c r="AT1471" s="205" t="s">
        <v>162</v>
      </c>
      <c r="AU1471" s="205" t="s">
        <v>86</v>
      </c>
      <c r="AY1471" s="18" t="s">
        <v>160</v>
      </c>
      <c r="BE1471" s="206">
        <f>IF(N1471="základní",J1471,0)</f>
        <v>0</v>
      </c>
      <c r="BF1471" s="206">
        <f>IF(N1471="snížená",J1471,0)</f>
        <v>0</v>
      </c>
      <c r="BG1471" s="206">
        <f>IF(N1471="zákl. přenesená",J1471,0)</f>
        <v>0</v>
      </c>
      <c r="BH1471" s="206">
        <f>IF(N1471="sníž. přenesená",J1471,0)</f>
        <v>0</v>
      </c>
      <c r="BI1471" s="206">
        <f>IF(N1471="nulová",J1471,0)</f>
        <v>0</v>
      </c>
      <c r="BJ1471" s="18" t="s">
        <v>84</v>
      </c>
      <c r="BK1471" s="206">
        <f>ROUND(I1471*H1471,2)</f>
        <v>0</v>
      </c>
      <c r="BL1471" s="18" t="s">
        <v>214</v>
      </c>
      <c r="BM1471" s="205" t="s">
        <v>1554</v>
      </c>
    </row>
    <row r="1472" spans="1:65" s="2" customFormat="1" ht="29.25">
      <c r="A1472" s="35"/>
      <c r="B1472" s="36"/>
      <c r="C1472" s="37"/>
      <c r="D1472" s="207" t="s">
        <v>167</v>
      </c>
      <c r="E1472" s="37"/>
      <c r="F1472" s="208" t="s">
        <v>1555</v>
      </c>
      <c r="G1472" s="37"/>
      <c r="H1472" s="37"/>
      <c r="I1472" s="209"/>
      <c r="J1472" s="37"/>
      <c r="K1472" s="37"/>
      <c r="L1472" s="40"/>
      <c r="M1472" s="210"/>
      <c r="N1472" s="211"/>
      <c r="O1472" s="72"/>
      <c r="P1472" s="72"/>
      <c r="Q1472" s="72"/>
      <c r="R1472" s="72"/>
      <c r="S1472" s="72"/>
      <c r="T1472" s="73"/>
      <c r="U1472" s="35"/>
      <c r="V1472" s="35"/>
      <c r="W1472" s="35"/>
      <c r="X1472" s="35"/>
      <c r="Y1472" s="35"/>
      <c r="Z1472" s="35"/>
      <c r="AA1472" s="35"/>
      <c r="AB1472" s="35"/>
      <c r="AC1472" s="35"/>
      <c r="AD1472" s="35"/>
      <c r="AE1472" s="35"/>
      <c r="AT1472" s="18" t="s">
        <v>167</v>
      </c>
      <c r="AU1472" s="18" t="s">
        <v>86</v>
      </c>
    </row>
    <row r="1473" spans="1:65" s="13" customFormat="1" ht="11.25">
      <c r="B1473" s="212"/>
      <c r="C1473" s="213"/>
      <c r="D1473" s="207" t="s">
        <v>169</v>
      </c>
      <c r="E1473" s="214" t="s">
        <v>1</v>
      </c>
      <c r="F1473" s="215" t="s">
        <v>977</v>
      </c>
      <c r="G1473" s="213"/>
      <c r="H1473" s="214" t="s">
        <v>1</v>
      </c>
      <c r="I1473" s="216"/>
      <c r="J1473" s="213"/>
      <c r="K1473" s="213"/>
      <c r="L1473" s="217"/>
      <c r="M1473" s="218"/>
      <c r="N1473" s="219"/>
      <c r="O1473" s="219"/>
      <c r="P1473" s="219"/>
      <c r="Q1473" s="219"/>
      <c r="R1473" s="219"/>
      <c r="S1473" s="219"/>
      <c r="T1473" s="220"/>
      <c r="AT1473" s="221" t="s">
        <v>169</v>
      </c>
      <c r="AU1473" s="221" t="s">
        <v>86</v>
      </c>
      <c r="AV1473" s="13" t="s">
        <v>84</v>
      </c>
      <c r="AW1473" s="13" t="s">
        <v>33</v>
      </c>
      <c r="AX1473" s="13" t="s">
        <v>76</v>
      </c>
      <c r="AY1473" s="221" t="s">
        <v>160</v>
      </c>
    </row>
    <row r="1474" spans="1:65" s="14" customFormat="1" ht="11.25">
      <c r="B1474" s="222"/>
      <c r="C1474" s="223"/>
      <c r="D1474" s="207" t="s">
        <v>169</v>
      </c>
      <c r="E1474" s="224" t="s">
        <v>1</v>
      </c>
      <c r="F1474" s="225" t="s">
        <v>1012</v>
      </c>
      <c r="G1474" s="223"/>
      <c r="H1474" s="226">
        <v>8.1</v>
      </c>
      <c r="I1474" s="227"/>
      <c r="J1474" s="223"/>
      <c r="K1474" s="223"/>
      <c r="L1474" s="228"/>
      <c r="M1474" s="229"/>
      <c r="N1474" s="230"/>
      <c r="O1474" s="230"/>
      <c r="P1474" s="230"/>
      <c r="Q1474" s="230"/>
      <c r="R1474" s="230"/>
      <c r="S1474" s="230"/>
      <c r="T1474" s="231"/>
      <c r="AT1474" s="232" t="s">
        <v>169</v>
      </c>
      <c r="AU1474" s="232" t="s">
        <v>86</v>
      </c>
      <c r="AV1474" s="14" t="s">
        <v>86</v>
      </c>
      <c r="AW1474" s="14" t="s">
        <v>33</v>
      </c>
      <c r="AX1474" s="14" t="s">
        <v>76</v>
      </c>
      <c r="AY1474" s="232" t="s">
        <v>160</v>
      </c>
    </row>
    <row r="1475" spans="1:65" s="13" customFormat="1" ht="11.25">
      <c r="B1475" s="212"/>
      <c r="C1475" s="213"/>
      <c r="D1475" s="207" t="s">
        <v>169</v>
      </c>
      <c r="E1475" s="214" t="s">
        <v>1</v>
      </c>
      <c r="F1475" s="215" t="s">
        <v>979</v>
      </c>
      <c r="G1475" s="213"/>
      <c r="H1475" s="214" t="s">
        <v>1</v>
      </c>
      <c r="I1475" s="216"/>
      <c r="J1475" s="213"/>
      <c r="K1475" s="213"/>
      <c r="L1475" s="217"/>
      <c r="M1475" s="218"/>
      <c r="N1475" s="219"/>
      <c r="O1475" s="219"/>
      <c r="P1475" s="219"/>
      <c r="Q1475" s="219"/>
      <c r="R1475" s="219"/>
      <c r="S1475" s="219"/>
      <c r="T1475" s="220"/>
      <c r="AT1475" s="221" t="s">
        <v>169</v>
      </c>
      <c r="AU1475" s="221" t="s">
        <v>86</v>
      </c>
      <c r="AV1475" s="13" t="s">
        <v>84</v>
      </c>
      <c r="AW1475" s="13" t="s">
        <v>33</v>
      </c>
      <c r="AX1475" s="13" t="s">
        <v>76</v>
      </c>
      <c r="AY1475" s="221" t="s">
        <v>160</v>
      </c>
    </row>
    <row r="1476" spans="1:65" s="14" customFormat="1" ht="11.25">
      <c r="B1476" s="222"/>
      <c r="C1476" s="223"/>
      <c r="D1476" s="207" t="s">
        <v>169</v>
      </c>
      <c r="E1476" s="224" t="s">
        <v>1</v>
      </c>
      <c r="F1476" s="225" t="s">
        <v>1013</v>
      </c>
      <c r="G1476" s="223"/>
      <c r="H1476" s="226">
        <v>118.15</v>
      </c>
      <c r="I1476" s="227"/>
      <c r="J1476" s="223"/>
      <c r="K1476" s="223"/>
      <c r="L1476" s="228"/>
      <c r="M1476" s="229"/>
      <c r="N1476" s="230"/>
      <c r="O1476" s="230"/>
      <c r="P1476" s="230"/>
      <c r="Q1476" s="230"/>
      <c r="R1476" s="230"/>
      <c r="S1476" s="230"/>
      <c r="T1476" s="231"/>
      <c r="AT1476" s="232" t="s">
        <v>169</v>
      </c>
      <c r="AU1476" s="232" t="s">
        <v>86</v>
      </c>
      <c r="AV1476" s="14" t="s">
        <v>86</v>
      </c>
      <c r="AW1476" s="14" t="s">
        <v>33</v>
      </c>
      <c r="AX1476" s="14" t="s">
        <v>76</v>
      </c>
      <c r="AY1476" s="232" t="s">
        <v>160</v>
      </c>
    </row>
    <row r="1477" spans="1:65" s="15" customFormat="1" ht="11.25">
      <c r="B1477" s="233"/>
      <c r="C1477" s="234"/>
      <c r="D1477" s="207" t="s">
        <v>169</v>
      </c>
      <c r="E1477" s="235" t="s">
        <v>1</v>
      </c>
      <c r="F1477" s="236" t="s">
        <v>172</v>
      </c>
      <c r="G1477" s="234"/>
      <c r="H1477" s="237">
        <v>126.25</v>
      </c>
      <c r="I1477" s="238"/>
      <c r="J1477" s="234"/>
      <c r="K1477" s="234"/>
      <c r="L1477" s="239"/>
      <c r="M1477" s="240"/>
      <c r="N1477" s="241"/>
      <c r="O1477" s="241"/>
      <c r="P1477" s="241"/>
      <c r="Q1477" s="241"/>
      <c r="R1477" s="241"/>
      <c r="S1477" s="241"/>
      <c r="T1477" s="242"/>
      <c r="AT1477" s="243" t="s">
        <v>169</v>
      </c>
      <c r="AU1477" s="243" t="s">
        <v>86</v>
      </c>
      <c r="AV1477" s="15" t="s">
        <v>166</v>
      </c>
      <c r="AW1477" s="15" t="s">
        <v>33</v>
      </c>
      <c r="AX1477" s="15" t="s">
        <v>84</v>
      </c>
      <c r="AY1477" s="243" t="s">
        <v>160</v>
      </c>
    </row>
    <row r="1478" spans="1:65" s="2" customFormat="1" ht="16.5" customHeight="1">
      <c r="A1478" s="35"/>
      <c r="B1478" s="36"/>
      <c r="C1478" s="244" t="s">
        <v>947</v>
      </c>
      <c r="D1478" s="244" t="s">
        <v>245</v>
      </c>
      <c r="E1478" s="245" t="s">
        <v>1556</v>
      </c>
      <c r="F1478" s="246" t="s">
        <v>1557</v>
      </c>
      <c r="G1478" s="247" t="s">
        <v>165</v>
      </c>
      <c r="H1478" s="248">
        <v>138.875</v>
      </c>
      <c r="I1478" s="249"/>
      <c r="J1478" s="250">
        <f>ROUND(I1478*H1478,2)</f>
        <v>0</v>
      </c>
      <c r="K1478" s="251"/>
      <c r="L1478" s="252"/>
      <c r="M1478" s="253" t="s">
        <v>1</v>
      </c>
      <c r="N1478" s="254" t="s">
        <v>41</v>
      </c>
      <c r="O1478" s="72"/>
      <c r="P1478" s="203">
        <f>O1478*H1478</f>
        <v>0</v>
      </c>
      <c r="Q1478" s="203">
        <v>0</v>
      </c>
      <c r="R1478" s="203">
        <f>Q1478*H1478</f>
        <v>0</v>
      </c>
      <c r="S1478" s="203">
        <v>0</v>
      </c>
      <c r="T1478" s="204">
        <f>S1478*H1478</f>
        <v>0</v>
      </c>
      <c r="U1478" s="35"/>
      <c r="V1478" s="35"/>
      <c r="W1478" s="35"/>
      <c r="X1478" s="35"/>
      <c r="Y1478" s="35"/>
      <c r="Z1478" s="35"/>
      <c r="AA1478" s="35"/>
      <c r="AB1478" s="35"/>
      <c r="AC1478" s="35"/>
      <c r="AD1478" s="35"/>
      <c r="AE1478" s="35"/>
      <c r="AR1478" s="205" t="s">
        <v>262</v>
      </c>
      <c r="AT1478" s="205" t="s">
        <v>245</v>
      </c>
      <c r="AU1478" s="205" t="s">
        <v>86</v>
      </c>
      <c r="AY1478" s="18" t="s">
        <v>160</v>
      </c>
      <c r="BE1478" s="206">
        <f>IF(N1478="základní",J1478,0)</f>
        <v>0</v>
      </c>
      <c r="BF1478" s="206">
        <f>IF(N1478="snížená",J1478,0)</f>
        <v>0</v>
      </c>
      <c r="BG1478" s="206">
        <f>IF(N1478="zákl. přenesená",J1478,0)</f>
        <v>0</v>
      </c>
      <c r="BH1478" s="206">
        <f>IF(N1478="sníž. přenesená",J1478,0)</f>
        <v>0</v>
      </c>
      <c r="BI1478" s="206">
        <f>IF(N1478="nulová",J1478,0)</f>
        <v>0</v>
      </c>
      <c r="BJ1478" s="18" t="s">
        <v>84</v>
      </c>
      <c r="BK1478" s="206">
        <f>ROUND(I1478*H1478,2)</f>
        <v>0</v>
      </c>
      <c r="BL1478" s="18" t="s">
        <v>214</v>
      </c>
      <c r="BM1478" s="205" t="s">
        <v>1558</v>
      </c>
    </row>
    <row r="1479" spans="1:65" s="2" customFormat="1" ht="11.25">
      <c r="A1479" s="35"/>
      <c r="B1479" s="36"/>
      <c r="C1479" s="37"/>
      <c r="D1479" s="207" t="s">
        <v>167</v>
      </c>
      <c r="E1479" s="37"/>
      <c r="F1479" s="208" t="s">
        <v>1557</v>
      </c>
      <c r="G1479" s="37"/>
      <c r="H1479" s="37"/>
      <c r="I1479" s="209"/>
      <c r="J1479" s="37"/>
      <c r="K1479" s="37"/>
      <c r="L1479" s="40"/>
      <c r="M1479" s="210"/>
      <c r="N1479" s="211"/>
      <c r="O1479" s="72"/>
      <c r="P1479" s="72"/>
      <c r="Q1479" s="72"/>
      <c r="R1479" s="72"/>
      <c r="S1479" s="72"/>
      <c r="T1479" s="73"/>
      <c r="U1479" s="35"/>
      <c r="V1479" s="35"/>
      <c r="W1479" s="35"/>
      <c r="X1479" s="35"/>
      <c r="Y1479" s="35"/>
      <c r="Z1479" s="35"/>
      <c r="AA1479" s="35"/>
      <c r="AB1479" s="35"/>
      <c r="AC1479" s="35"/>
      <c r="AD1479" s="35"/>
      <c r="AE1479" s="35"/>
      <c r="AT1479" s="18" t="s">
        <v>167</v>
      </c>
      <c r="AU1479" s="18" t="s">
        <v>86</v>
      </c>
    </row>
    <row r="1480" spans="1:65" s="14" customFormat="1" ht="11.25">
      <c r="B1480" s="222"/>
      <c r="C1480" s="223"/>
      <c r="D1480" s="207" t="s">
        <v>169</v>
      </c>
      <c r="E1480" s="224" t="s">
        <v>1</v>
      </c>
      <c r="F1480" s="225" t="s">
        <v>1559</v>
      </c>
      <c r="G1480" s="223"/>
      <c r="H1480" s="226">
        <v>138.875</v>
      </c>
      <c r="I1480" s="227"/>
      <c r="J1480" s="223"/>
      <c r="K1480" s="223"/>
      <c r="L1480" s="228"/>
      <c r="M1480" s="229"/>
      <c r="N1480" s="230"/>
      <c r="O1480" s="230"/>
      <c r="P1480" s="230"/>
      <c r="Q1480" s="230"/>
      <c r="R1480" s="230"/>
      <c r="S1480" s="230"/>
      <c r="T1480" s="231"/>
      <c r="AT1480" s="232" t="s">
        <v>169</v>
      </c>
      <c r="AU1480" s="232" t="s">
        <v>86</v>
      </c>
      <c r="AV1480" s="14" t="s">
        <v>86</v>
      </c>
      <c r="AW1480" s="14" t="s">
        <v>33</v>
      </c>
      <c r="AX1480" s="14" t="s">
        <v>76</v>
      </c>
      <c r="AY1480" s="232" t="s">
        <v>160</v>
      </c>
    </row>
    <row r="1481" spans="1:65" s="15" customFormat="1" ht="11.25">
      <c r="B1481" s="233"/>
      <c r="C1481" s="234"/>
      <c r="D1481" s="207" t="s">
        <v>169</v>
      </c>
      <c r="E1481" s="235" t="s">
        <v>1</v>
      </c>
      <c r="F1481" s="236" t="s">
        <v>172</v>
      </c>
      <c r="G1481" s="234"/>
      <c r="H1481" s="237">
        <v>138.875</v>
      </c>
      <c r="I1481" s="238"/>
      <c r="J1481" s="234"/>
      <c r="K1481" s="234"/>
      <c r="L1481" s="239"/>
      <c r="M1481" s="240"/>
      <c r="N1481" s="241"/>
      <c r="O1481" s="241"/>
      <c r="P1481" s="241"/>
      <c r="Q1481" s="241"/>
      <c r="R1481" s="241"/>
      <c r="S1481" s="241"/>
      <c r="T1481" s="242"/>
      <c r="AT1481" s="243" t="s">
        <v>169</v>
      </c>
      <c r="AU1481" s="243" t="s">
        <v>86</v>
      </c>
      <c r="AV1481" s="15" t="s">
        <v>166</v>
      </c>
      <c r="AW1481" s="15" t="s">
        <v>33</v>
      </c>
      <c r="AX1481" s="15" t="s">
        <v>84</v>
      </c>
      <c r="AY1481" s="243" t="s">
        <v>160</v>
      </c>
    </row>
    <row r="1482" spans="1:65" s="2" customFormat="1" ht="24.2" customHeight="1">
      <c r="A1482" s="35"/>
      <c r="B1482" s="36"/>
      <c r="C1482" s="193" t="s">
        <v>1560</v>
      </c>
      <c r="D1482" s="193" t="s">
        <v>162</v>
      </c>
      <c r="E1482" s="194" t="s">
        <v>1561</v>
      </c>
      <c r="F1482" s="195" t="s">
        <v>1562</v>
      </c>
      <c r="G1482" s="196" t="s">
        <v>1386</v>
      </c>
      <c r="H1482" s="267"/>
      <c r="I1482" s="198"/>
      <c r="J1482" s="199">
        <f>ROUND(I1482*H1482,2)</f>
        <v>0</v>
      </c>
      <c r="K1482" s="200"/>
      <c r="L1482" s="40"/>
      <c r="M1482" s="201" t="s">
        <v>1</v>
      </c>
      <c r="N1482" s="202" t="s">
        <v>41</v>
      </c>
      <c r="O1482" s="72"/>
      <c r="P1482" s="203">
        <f>O1482*H1482</f>
        <v>0</v>
      </c>
      <c r="Q1482" s="203">
        <v>0</v>
      </c>
      <c r="R1482" s="203">
        <f>Q1482*H1482</f>
        <v>0</v>
      </c>
      <c r="S1482" s="203">
        <v>0</v>
      </c>
      <c r="T1482" s="204">
        <f>S1482*H1482</f>
        <v>0</v>
      </c>
      <c r="U1482" s="35"/>
      <c r="V1482" s="35"/>
      <c r="W1482" s="35"/>
      <c r="X1482" s="35"/>
      <c r="Y1482" s="35"/>
      <c r="Z1482" s="35"/>
      <c r="AA1482" s="35"/>
      <c r="AB1482" s="35"/>
      <c r="AC1482" s="35"/>
      <c r="AD1482" s="35"/>
      <c r="AE1482" s="35"/>
      <c r="AR1482" s="205" t="s">
        <v>214</v>
      </c>
      <c r="AT1482" s="205" t="s">
        <v>162</v>
      </c>
      <c r="AU1482" s="205" t="s">
        <v>86</v>
      </c>
      <c r="AY1482" s="18" t="s">
        <v>160</v>
      </c>
      <c r="BE1482" s="206">
        <f>IF(N1482="základní",J1482,0)</f>
        <v>0</v>
      </c>
      <c r="BF1482" s="206">
        <f>IF(N1482="snížená",J1482,0)</f>
        <v>0</v>
      </c>
      <c r="BG1482" s="206">
        <f>IF(N1482="zákl. přenesená",J1482,0)</f>
        <v>0</v>
      </c>
      <c r="BH1482" s="206">
        <f>IF(N1482="sníž. přenesená",J1482,0)</f>
        <v>0</v>
      </c>
      <c r="BI1482" s="206">
        <f>IF(N1482="nulová",J1482,0)</f>
        <v>0</v>
      </c>
      <c r="BJ1482" s="18" t="s">
        <v>84</v>
      </c>
      <c r="BK1482" s="206">
        <f>ROUND(I1482*H1482,2)</f>
        <v>0</v>
      </c>
      <c r="BL1482" s="18" t="s">
        <v>214</v>
      </c>
      <c r="BM1482" s="205" t="s">
        <v>1563</v>
      </c>
    </row>
    <row r="1483" spans="1:65" s="2" customFormat="1" ht="29.25">
      <c r="A1483" s="35"/>
      <c r="B1483" s="36"/>
      <c r="C1483" s="37"/>
      <c r="D1483" s="207" t="s">
        <v>167</v>
      </c>
      <c r="E1483" s="37"/>
      <c r="F1483" s="208" t="s">
        <v>1564</v>
      </c>
      <c r="G1483" s="37"/>
      <c r="H1483" s="37"/>
      <c r="I1483" s="209"/>
      <c r="J1483" s="37"/>
      <c r="K1483" s="37"/>
      <c r="L1483" s="40"/>
      <c r="M1483" s="210"/>
      <c r="N1483" s="211"/>
      <c r="O1483" s="72"/>
      <c r="P1483" s="72"/>
      <c r="Q1483" s="72"/>
      <c r="R1483" s="72"/>
      <c r="S1483" s="72"/>
      <c r="T1483" s="73"/>
      <c r="U1483" s="35"/>
      <c r="V1483" s="35"/>
      <c r="W1483" s="35"/>
      <c r="X1483" s="35"/>
      <c r="Y1483" s="35"/>
      <c r="Z1483" s="35"/>
      <c r="AA1483" s="35"/>
      <c r="AB1483" s="35"/>
      <c r="AC1483" s="35"/>
      <c r="AD1483" s="35"/>
      <c r="AE1483" s="35"/>
      <c r="AT1483" s="18" t="s">
        <v>167</v>
      </c>
      <c r="AU1483" s="18" t="s">
        <v>86</v>
      </c>
    </row>
    <row r="1484" spans="1:65" s="12" customFormat="1" ht="22.9" customHeight="1">
      <c r="B1484" s="177"/>
      <c r="C1484" s="178"/>
      <c r="D1484" s="179" t="s">
        <v>75</v>
      </c>
      <c r="E1484" s="191" t="s">
        <v>1565</v>
      </c>
      <c r="F1484" s="191" t="s">
        <v>1566</v>
      </c>
      <c r="G1484" s="178"/>
      <c r="H1484" s="178"/>
      <c r="I1484" s="181"/>
      <c r="J1484" s="192">
        <f>BK1484</f>
        <v>0</v>
      </c>
      <c r="K1484" s="178"/>
      <c r="L1484" s="183"/>
      <c r="M1484" s="184"/>
      <c r="N1484" s="185"/>
      <c r="O1484" s="185"/>
      <c r="P1484" s="186">
        <f>SUM(P1485:P1504)</f>
        <v>0</v>
      </c>
      <c r="Q1484" s="185"/>
      <c r="R1484" s="186">
        <f>SUM(R1485:R1504)</f>
        <v>0.20836392719999999</v>
      </c>
      <c r="S1484" s="185"/>
      <c r="T1484" s="187">
        <f>SUM(T1485:T1504)</f>
        <v>0</v>
      </c>
      <c r="AR1484" s="188" t="s">
        <v>86</v>
      </c>
      <c r="AT1484" s="189" t="s">
        <v>75</v>
      </c>
      <c r="AU1484" s="189" t="s">
        <v>84</v>
      </c>
      <c r="AY1484" s="188" t="s">
        <v>160</v>
      </c>
      <c r="BK1484" s="190">
        <f>SUM(BK1485:BK1504)</f>
        <v>0</v>
      </c>
    </row>
    <row r="1485" spans="1:65" s="2" customFormat="1" ht="24.2" customHeight="1">
      <c r="A1485" s="35"/>
      <c r="B1485" s="36"/>
      <c r="C1485" s="193" t="s">
        <v>1567</v>
      </c>
      <c r="D1485" s="193" t="s">
        <v>162</v>
      </c>
      <c r="E1485" s="194" t="s">
        <v>1568</v>
      </c>
      <c r="F1485" s="195" t="s">
        <v>1569</v>
      </c>
      <c r="G1485" s="196" t="s">
        <v>165</v>
      </c>
      <c r="H1485" s="197">
        <v>13.077999999999999</v>
      </c>
      <c r="I1485" s="198"/>
      <c r="J1485" s="199">
        <f>ROUND(I1485*H1485,2)</f>
        <v>0</v>
      </c>
      <c r="K1485" s="200"/>
      <c r="L1485" s="40"/>
      <c r="M1485" s="201" t="s">
        <v>1</v>
      </c>
      <c r="N1485" s="202" t="s">
        <v>41</v>
      </c>
      <c r="O1485" s="72"/>
      <c r="P1485" s="203">
        <f>O1485*H1485</f>
        <v>0</v>
      </c>
      <c r="Q1485" s="203">
        <v>1.5932399999999999E-2</v>
      </c>
      <c r="R1485" s="203">
        <f>Q1485*H1485</f>
        <v>0.20836392719999999</v>
      </c>
      <c r="S1485" s="203">
        <v>0</v>
      </c>
      <c r="T1485" s="204">
        <f>S1485*H1485</f>
        <v>0</v>
      </c>
      <c r="U1485" s="35"/>
      <c r="V1485" s="35"/>
      <c r="W1485" s="35"/>
      <c r="X1485" s="35"/>
      <c r="Y1485" s="35"/>
      <c r="Z1485" s="35"/>
      <c r="AA1485" s="35"/>
      <c r="AB1485" s="35"/>
      <c r="AC1485" s="35"/>
      <c r="AD1485" s="35"/>
      <c r="AE1485" s="35"/>
      <c r="AR1485" s="205" t="s">
        <v>214</v>
      </c>
      <c r="AT1485" s="205" t="s">
        <v>162</v>
      </c>
      <c r="AU1485" s="205" t="s">
        <v>86</v>
      </c>
      <c r="AY1485" s="18" t="s">
        <v>160</v>
      </c>
      <c r="BE1485" s="206">
        <f>IF(N1485="základní",J1485,0)</f>
        <v>0</v>
      </c>
      <c r="BF1485" s="206">
        <f>IF(N1485="snížená",J1485,0)</f>
        <v>0</v>
      </c>
      <c r="BG1485" s="206">
        <f>IF(N1485="zákl. přenesená",J1485,0)</f>
        <v>0</v>
      </c>
      <c r="BH1485" s="206">
        <f>IF(N1485="sníž. přenesená",J1485,0)</f>
        <v>0</v>
      </c>
      <c r="BI1485" s="206">
        <f>IF(N1485="nulová",J1485,0)</f>
        <v>0</v>
      </c>
      <c r="BJ1485" s="18" t="s">
        <v>84</v>
      </c>
      <c r="BK1485" s="206">
        <f>ROUND(I1485*H1485,2)</f>
        <v>0</v>
      </c>
      <c r="BL1485" s="18" t="s">
        <v>214</v>
      </c>
      <c r="BM1485" s="205" t="s">
        <v>1570</v>
      </c>
    </row>
    <row r="1486" spans="1:65" s="2" customFormat="1" ht="29.25">
      <c r="A1486" s="35"/>
      <c r="B1486" s="36"/>
      <c r="C1486" s="37"/>
      <c r="D1486" s="207" t="s">
        <v>167</v>
      </c>
      <c r="E1486" s="37"/>
      <c r="F1486" s="208" t="s">
        <v>1571</v>
      </c>
      <c r="G1486" s="37"/>
      <c r="H1486" s="37"/>
      <c r="I1486" s="209"/>
      <c r="J1486" s="37"/>
      <c r="K1486" s="37"/>
      <c r="L1486" s="40"/>
      <c r="M1486" s="210"/>
      <c r="N1486" s="211"/>
      <c r="O1486" s="72"/>
      <c r="P1486" s="72"/>
      <c r="Q1486" s="72"/>
      <c r="R1486" s="72"/>
      <c r="S1486" s="72"/>
      <c r="T1486" s="73"/>
      <c r="U1486" s="35"/>
      <c r="V1486" s="35"/>
      <c r="W1486" s="35"/>
      <c r="X1486" s="35"/>
      <c r="Y1486" s="35"/>
      <c r="Z1486" s="35"/>
      <c r="AA1486" s="35"/>
      <c r="AB1486" s="35"/>
      <c r="AC1486" s="35"/>
      <c r="AD1486" s="35"/>
      <c r="AE1486" s="35"/>
      <c r="AT1486" s="18" t="s">
        <v>167</v>
      </c>
      <c r="AU1486" s="18" t="s">
        <v>86</v>
      </c>
    </row>
    <row r="1487" spans="1:65" s="13" customFormat="1" ht="11.25">
      <c r="B1487" s="212"/>
      <c r="C1487" s="213"/>
      <c r="D1487" s="207" t="s">
        <v>169</v>
      </c>
      <c r="E1487" s="214" t="s">
        <v>1</v>
      </c>
      <c r="F1487" s="215" t="s">
        <v>1572</v>
      </c>
      <c r="G1487" s="213"/>
      <c r="H1487" s="214" t="s">
        <v>1</v>
      </c>
      <c r="I1487" s="216"/>
      <c r="J1487" s="213"/>
      <c r="K1487" s="213"/>
      <c r="L1487" s="217"/>
      <c r="M1487" s="218"/>
      <c r="N1487" s="219"/>
      <c r="O1487" s="219"/>
      <c r="P1487" s="219"/>
      <c r="Q1487" s="219"/>
      <c r="R1487" s="219"/>
      <c r="S1487" s="219"/>
      <c r="T1487" s="220"/>
      <c r="AT1487" s="221" t="s">
        <v>169</v>
      </c>
      <c r="AU1487" s="221" t="s">
        <v>86</v>
      </c>
      <c r="AV1487" s="13" t="s">
        <v>84</v>
      </c>
      <c r="AW1487" s="13" t="s">
        <v>33</v>
      </c>
      <c r="AX1487" s="13" t="s">
        <v>76</v>
      </c>
      <c r="AY1487" s="221" t="s">
        <v>160</v>
      </c>
    </row>
    <row r="1488" spans="1:65" s="14" customFormat="1" ht="11.25">
      <c r="B1488" s="222"/>
      <c r="C1488" s="223"/>
      <c r="D1488" s="207" t="s">
        <v>169</v>
      </c>
      <c r="E1488" s="224" t="s">
        <v>1</v>
      </c>
      <c r="F1488" s="225" t="s">
        <v>1573</v>
      </c>
      <c r="G1488" s="223"/>
      <c r="H1488" s="226">
        <v>9.9</v>
      </c>
      <c r="I1488" s="227"/>
      <c r="J1488" s="223"/>
      <c r="K1488" s="223"/>
      <c r="L1488" s="228"/>
      <c r="M1488" s="229"/>
      <c r="N1488" s="230"/>
      <c r="O1488" s="230"/>
      <c r="P1488" s="230"/>
      <c r="Q1488" s="230"/>
      <c r="R1488" s="230"/>
      <c r="S1488" s="230"/>
      <c r="T1488" s="231"/>
      <c r="AT1488" s="232" t="s">
        <v>169</v>
      </c>
      <c r="AU1488" s="232" t="s">
        <v>86</v>
      </c>
      <c r="AV1488" s="14" t="s">
        <v>86</v>
      </c>
      <c r="AW1488" s="14" t="s">
        <v>33</v>
      </c>
      <c r="AX1488" s="14" t="s">
        <v>76</v>
      </c>
      <c r="AY1488" s="232" t="s">
        <v>160</v>
      </c>
    </row>
    <row r="1489" spans="1:65" s="13" customFormat="1" ht="11.25">
      <c r="B1489" s="212"/>
      <c r="C1489" s="213"/>
      <c r="D1489" s="207" t="s">
        <v>169</v>
      </c>
      <c r="E1489" s="214" t="s">
        <v>1</v>
      </c>
      <c r="F1489" s="215" t="s">
        <v>1574</v>
      </c>
      <c r="G1489" s="213"/>
      <c r="H1489" s="214" t="s">
        <v>1</v>
      </c>
      <c r="I1489" s="216"/>
      <c r="J1489" s="213"/>
      <c r="K1489" s="213"/>
      <c r="L1489" s="217"/>
      <c r="M1489" s="218"/>
      <c r="N1489" s="219"/>
      <c r="O1489" s="219"/>
      <c r="P1489" s="219"/>
      <c r="Q1489" s="219"/>
      <c r="R1489" s="219"/>
      <c r="S1489" s="219"/>
      <c r="T1489" s="220"/>
      <c r="AT1489" s="221" t="s">
        <v>169</v>
      </c>
      <c r="AU1489" s="221" t="s">
        <v>86</v>
      </c>
      <c r="AV1489" s="13" t="s">
        <v>84</v>
      </c>
      <c r="AW1489" s="13" t="s">
        <v>33</v>
      </c>
      <c r="AX1489" s="13" t="s">
        <v>76</v>
      </c>
      <c r="AY1489" s="221" t="s">
        <v>160</v>
      </c>
    </row>
    <row r="1490" spans="1:65" s="14" customFormat="1" ht="11.25">
      <c r="B1490" s="222"/>
      <c r="C1490" s="223"/>
      <c r="D1490" s="207" t="s">
        <v>169</v>
      </c>
      <c r="E1490" s="224" t="s">
        <v>1</v>
      </c>
      <c r="F1490" s="225" t="s">
        <v>1575</v>
      </c>
      <c r="G1490" s="223"/>
      <c r="H1490" s="226">
        <v>2.7280000000000002</v>
      </c>
      <c r="I1490" s="227"/>
      <c r="J1490" s="223"/>
      <c r="K1490" s="223"/>
      <c r="L1490" s="228"/>
      <c r="M1490" s="229"/>
      <c r="N1490" s="230"/>
      <c r="O1490" s="230"/>
      <c r="P1490" s="230"/>
      <c r="Q1490" s="230"/>
      <c r="R1490" s="230"/>
      <c r="S1490" s="230"/>
      <c r="T1490" s="231"/>
      <c r="AT1490" s="232" t="s">
        <v>169</v>
      </c>
      <c r="AU1490" s="232" t="s">
        <v>86</v>
      </c>
      <c r="AV1490" s="14" t="s">
        <v>86</v>
      </c>
      <c r="AW1490" s="14" t="s">
        <v>33</v>
      </c>
      <c r="AX1490" s="14" t="s">
        <v>76</v>
      </c>
      <c r="AY1490" s="232" t="s">
        <v>160</v>
      </c>
    </row>
    <row r="1491" spans="1:65" s="13" customFormat="1" ht="11.25">
      <c r="B1491" s="212"/>
      <c r="C1491" s="213"/>
      <c r="D1491" s="207" t="s">
        <v>169</v>
      </c>
      <c r="E1491" s="214" t="s">
        <v>1</v>
      </c>
      <c r="F1491" s="215" t="s">
        <v>1576</v>
      </c>
      <c r="G1491" s="213"/>
      <c r="H1491" s="214" t="s">
        <v>1</v>
      </c>
      <c r="I1491" s="216"/>
      <c r="J1491" s="213"/>
      <c r="K1491" s="213"/>
      <c r="L1491" s="217"/>
      <c r="M1491" s="218"/>
      <c r="N1491" s="219"/>
      <c r="O1491" s="219"/>
      <c r="P1491" s="219"/>
      <c r="Q1491" s="219"/>
      <c r="R1491" s="219"/>
      <c r="S1491" s="219"/>
      <c r="T1491" s="220"/>
      <c r="AT1491" s="221" t="s">
        <v>169</v>
      </c>
      <c r="AU1491" s="221" t="s">
        <v>86</v>
      </c>
      <c r="AV1491" s="13" t="s">
        <v>84</v>
      </c>
      <c r="AW1491" s="13" t="s">
        <v>33</v>
      </c>
      <c r="AX1491" s="13" t="s">
        <v>76</v>
      </c>
      <c r="AY1491" s="221" t="s">
        <v>160</v>
      </c>
    </row>
    <row r="1492" spans="1:65" s="14" customFormat="1" ht="11.25">
      <c r="B1492" s="222"/>
      <c r="C1492" s="223"/>
      <c r="D1492" s="207" t="s">
        <v>169</v>
      </c>
      <c r="E1492" s="224" t="s">
        <v>1</v>
      </c>
      <c r="F1492" s="225" t="s">
        <v>1577</v>
      </c>
      <c r="G1492" s="223"/>
      <c r="H1492" s="226">
        <v>0.45</v>
      </c>
      <c r="I1492" s="227"/>
      <c r="J1492" s="223"/>
      <c r="K1492" s="223"/>
      <c r="L1492" s="228"/>
      <c r="M1492" s="229"/>
      <c r="N1492" s="230"/>
      <c r="O1492" s="230"/>
      <c r="P1492" s="230"/>
      <c r="Q1492" s="230"/>
      <c r="R1492" s="230"/>
      <c r="S1492" s="230"/>
      <c r="T1492" s="231"/>
      <c r="AT1492" s="232" t="s">
        <v>169</v>
      </c>
      <c r="AU1492" s="232" t="s">
        <v>86</v>
      </c>
      <c r="AV1492" s="14" t="s">
        <v>86</v>
      </c>
      <c r="AW1492" s="14" t="s">
        <v>33</v>
      </c>
      <c r="AX1492" s="14" t="s">
        <v>76</v>
      </c>
      <c r="AY1492" s="232" t="s">
        <v>160</v>
      </c>
    </row>
    <row r="1493" spans="1:65" s="15" customFormat="1" ht="11.25">
      <c r="B1493" s="233"/>
      <c r="C1493" s="234"/>
      <c r="D1493" s="207" t="s">
        <v>169</v>
      </c>
      <c r="E1493" s="235" t="s">
        <v>1</v>
      </c>
      <c r="F1493" s="236" t="s">
        <v>172</v>
      </c>
      <c r="G1493" s="234"/>
      <c r="H1493" s="237">
        <v>13.077999999999999</v>
      </c>
      <c r="I1493" s="238"/>
      <c r="J1493" s="234"/>
      <c r="K1493" s="234"/>
      <c r="L1493" s="239"/>
      <c r="M1493" s="240"/>
      <c r="N1493" s="241"/>
      <c r="O1493" s="241"/>
      <c r="P1493" s="241"/>
      <c r="Q1493" s="241"/>
      <c r="R1493" s="241"/>
      <c r="S1493" s="241"/>
      <c r="T1493" s="242"/>
      <c r="AT1493" s="243" t="s">
        <v>169</v>
      </c>
      <c r="AU1493" s="243" t="s">
        <v>86</v>
      </c>
      <c r="AV1493" s="15" t="s">
        <v>166</v>
      </c>
      <c r="AW1493" s="15" t="s">
        <v>33</v>
      </c>
      <c r="AX1493" s="15" t="s">
        <v>84</v>
      </c>
      <c r="AY1493" s="243" t="s">
        <v>160</v>
      </c>
    </row>
    <row r="1494" spans="1:65" s="2" customFormat="1" ht="24.2" customHeight="1">
      <c r="A1494" s="35"/>
      <c r="B1494" s="36"/>
      <c r="C1494" s="193" t="s">
        <v>956</v>
      </c>
      <c r="D1494" s="193" t="s">
        <v>162</v>
      </c>
      <c r="E1494" s="194" t="s">
        <v>1578</v>
      </c>
      <c r="F1494" s="195" t="s">
        <v>1579</v>
      </c>
      <c r="G1494" s="196" t="s">
        <v>165</v>
      </c>
      <c r="H1494" s="197">
        <v>10.254</v>
      </c>
      <c r="I1494" s="198"/>
      <c r="J1494" s="199">
        <f>ROUND(I1494*H1494,2)</f>
        <v>0</v>
      </c>
      <c r="K1494" s="200"/>
      <c r="L1494" s="40"/>
      <c r="M1494" s="201" t="s">
        <v>1</v>
      </c>
      <c r="N1494" s="202" t="s">
        <v>41</v>
      </c>
      <c r="O1494" s="72"/>
      <c r="P1494" s="203">
        <f>O1494*H1494</f>
        <v>0</v>
      </c>
      <c r="Q1494" s="203">
        <v>0</v>
      </c>
      <c r="R1494" s="203">
        <f>Q1494*H1494</f>
        <v>0</v>
      </c>
      <c r="S1494" s="203">
        <v>0</v>
      </c>
      <c r="T1494" s="204">
        <f>S1494*H1494</f>
        <v>0</v>
      </c>
      <c r="U1494" s="35"/>
      <c r="V1494" s="35"/>
      <c r="W1494" s="35"/>
      <c r="X1494" s="35"/>
      <c r="Y1494" s="35"/>
      <c r="Z1494" s="35"/>
      <c r="AA1494" s="35"/>
      <c r="AB1494" s="35"/>
      <c r="AC1494" s="35"/>
      <c r="AD1494" s="35"/>
      <c r="AE1494" s="35"/>
      <c r="AR1494" s="205" t="s">
        <v>214</v>
      </c>
      <c r="AT1494" s="205" t="s">
        <v>162</v>
      </c>
      <c r="AU1494" s="205" t="s">
        <v>86</v>
      </c>
      <c r="AY1494" s="18" t="s">
        <v>160</v>
      </c>
      <c r="BE1494" s="206">
        <f>IF(N1494="základní",J1494,0)</f>
        <v>0</v>
      </c>
      <c r="BF1494" s="206">
        <f>IF(N1494="snížená",J1494,0)</f>
        <v>0</v>
      </c>
      <c r="BG1494" s="206">
        <f>IF(N1494="zákl. přenesená",J1494,0)</f>
        <v>0</v>
      </c>
      <c r="BH1494" s="206">
        <f>IF(N1494="sníž. přenesená",J1494,0)</f>
        <v>0</v>
      </c>
      <c r="BI1494" s="206">
        <f>IF(N1494="nulová",J1494,0)</f>
        <v>0</v>
      </c>
      <c r="BJ1494" s="18" t="s">
        <v>84</v>
      </c>
      <c r="BK1494" s="206">
        <f>ROUND(I1494*H1494,2)</f>
        <v>0</v>
      </c>
      <c r="BL1494" s="18" t="s">
        <v>214</v>
      </c>
      <c r="BM1494" s="205" t="s">
        <v>1580</v>
      </c>
    </row>
    <row r="1495" spans="1:65" s="2" customFormat="1" ht="29.25">
      <c r="A1495" s="35"/>
      <c r="B1495" s="36"/>
      <c r="C1495" s="37"/>
      <c r="D1495" s="207" t="s">
        <v>167</v>
      </c>
      <c r="E1495" s="37"/>
      <c r="F1495" s="208" t="s">
        <v>1581</v>
      </c>
      <c r="G1495" s="37"/>
      <c r="H1495" s="37"/>
      <c r="I1495" s="209"/>
      <c r="J1495" s="37"/>
      <c r="K1495" s="37"/>
      <c r="L1495" s="40"/>
      <c r="M1495" s="210"/>
      <c r="N1495" s="211"/>
      <c r="O1495" s="72"/>
      <c r="P1495" s="72"/>
      <c r="Q1495" s="72"/>
      <c r="R1495" s="72"/>
      <c r="S1495" s="72"/>
      <c r="T1495" s="73"/>
      <c r="U1495" s="35"/>
      <c r="V1495" s="35"/>
      <c r="W1495" s="35"/>
      <c r="X1495" s="35"/>
      <c r="Y1495" s="35"/>
      <c r="Z1495" s="35"/>
      <c r="AA1495" s="35"/>
      <c r="AB1495" s="35"/>
      <c r="AC1495" s="35"/>
      <c r="AD1495" s="35"/>
      <c r="AE1495" s="35"/>
      <c r="AT1495" s="18" t="s">
        <v>167</v>
      </c>
      <c r="AU1495" s="18" t="s">
        <v>86</v>
      </c>
    </row>
    <row r="1496" spans="1:65" s="13" customFormat="1" ht="11.25">
      <c r="B1496" s="212"/>
      <c r="C1496" s="213"/>
      <c r="D1496" s="207" t="s">
        <v>169</v>
      </c>
      <c r="E1496" s="214" t="s">
        <v>1</v>
      </c>
      <c r="F1496" s="215" t="s">
        <v>1582</v>
      </c>
      <c r="G1496" s="213"/>
      <c r="H1496" s="214" t="s">
        <v>1</v>
      </c>
      <c r="I1496" s="216"/>
      <c r="J1496" s="213"/>
      <c r="K1496" s="213"/>
      <c r="L1496" s="217"/>
      <c r="M1496" s="218"/>
      <c r="N1496" s="219"/>
      <c r="O1496" s="219"/>
      <c r="P1496" s="219"/>
      <c r="Q1496" s="219"/>
      <c r="R1496" s="219"/>
      <c r="S1496" s="219"/>
      <c r="T1496" s="220"/>
      <c r="AT1496" s="221" t="s">
        <v>169</v>
      </c>
      <c r="AU1496" s="221" t="s">
        <v>86</v>
      </c>
      <c r="AV1496" s="13" t="s">
        <v>84</v>
      </c>
      <c r="AW1496" s="13" t="s">
        <v>33</v>
      </c>
      <c r="AX1496" s="13" t="s">
        <v>76</v>
      </c>
      <c r="AY1496" s="221" t="s">
        <v>160</v>
      </c>
    </row>
    <row r="1497" spans="1:65" s="14" customFormat="1" ht="11.25">
      <c r="B1497" s="222"/>
      <c r="C1497" s="223"/>
      <c r="D1497" s="207" t="s">
        <v>169</v>
      </c>
      <c r="E1497" s="224" t="s">
        <v>1</v>
      </c>
      <c r="F1497" s="225" t="s">
        <v>1583</v>
      </c>
      <c r="G1497" s="223"/>
      <c r="H1497" s="226">
        <v>10.254</v>
      </c>
      <c r="I1497" s="227"/>
      <c r="J1497" s="223"/>
      <c r="K1497" s="223"/>
      <c r="L1497" s="228"/>
      <c r="M1497" s="229"/>
      <c r="N1497" s="230"/>
      <c r="O1497" s="230"/>
      <c r="P1497" s="230"/>
      <c r="Q1497" s="230"/>
      <c r="R1497" s="230"/>
      <c r="S1497" s="230"/>
      <c r="T1497" s="231"/>
      <c r="AT1497" s="232" t="s">
        <v>169</v>
      </c>
      <c r="AU1497" s="232" t="s">
        <v>86</v>
      </c>
      <c r="AV1497" s="14" t="s">
        <v>86</v>
      </c>
      <c r="AW1497" s="14" t="s">
        <v>33</v>
      </c>
      <c r="AX1497" s="14" t="s">
        <v>76</v>
      </c>
      <c r="AY1497" s="232" t="s">
        <v>160</v>
      </c>
    </row>
    <row r="1498" spans="1:65" s="15" customFormat="1" ht="11.25">
      <c r="B1498" s="233"/>
      <c r="C1498" s="234"/>
      <c r="D1498" s="207" t="s">
        <v>169</v>
      </c>
      <c r="E1498" s="235" t="s">
        <v>1</v>
      </c>
      <c r="F1498" s="236" t="s">
        <v>172</v>
      </c>
      <c r="G1498" s="234"/>
      <c r="H1498" s="237">
        <v>10.254</v>
      </c>
      <c r="I1498" s="238"/>
      <c r="J1498" s="234"/>
      <c r="K1498" s="234"/>
      <c r="L1498" s="239"/>
      <c r="M1498" s="240"/>
      <c r="N1498" s="241"/>
      <c r="O1498" s="241"/>
      <c r="P1498" s="241"/>
      <c r="Q1498" s="241"/>
      <c r="R1498" s="241"/>
      <c r="S1498" s="241"/>
      <c r="T1498" s="242"/>
      <c r="AT1498" s="243" t="s">
        <v>169</v>
      </c>
      <c r="AU1498" s="243" t="s">
        <v>86</v>
      </c>
      <c r="AV1498" s="15" t="s">
        <v>166</v>
      </c>
      <c r="AW1498" s="15" t="s">
        <v>33</v>
      </c>
      <c r="AX1498" s="15" t="s">
        <v>84</v>
      </c>
      <c r="AY1498" s="243" t="s">
        <v>160</v>
      </c>
    </row>
    <row r="1499" spans="1:65" s="2" customFormat="1" ht="16.5" customHeight="1">
      <c r="A1499" s="35"/>
      <c r="B1499" s="36"/>
      <c r="C1499" s="244" t="s">
        <v>1584</v>
      </c>
      <c r="D1499" s="244" t="s">
        <v>245</v>
      </c>
      <c r="E1499" s="245" t="s">
        <v>1585</v>
      </c>
      <c r="F1499" s="246" t="s">
        <v>1586</v>
      </c>
      <c r="G1499" s="247" t="s">
        <v>165</v>
      </c>
      <c r="H1499" s="248">
        <v>10.664</v>
      </c>
      <c r="I1499" s="249"/>
      <c r="J1499" s="250">
        <f>ROUND(I1499*H1499,2)</f>
        <v>0</v>
      </c>
      <c r="K1499" s="251"/>
      <c r="L1499" s="252"/>
      <c r="M1499" s="253" t="s">
        <v>1</v>
      </c>
      <c r="N1499" s="254" t="s">
        <v>41</v>
      </c>
      <c r="O1499" s="72"/>
      <c r="P1499" s="203">
        <f>O1499*H1499</f>
        <v>0</v>
      </c>
      <c r="Q1499" s="203">
        <v>0</v>
      </c>
      <c r="R1499" s="203">
        <f>Q1499*H1499</f>
        <v>0</v>
      </c>
      <c r="S1499" s="203">
        <v>0</v>
      </c>
      <c r="T1499" s="204">
        <f>S1499*H1499</f>
        <v>0</v>
      </c>
      <c r="U1499" s="35"/>
      <c r="V1499" s="35"/>
      <c r="W1499" s="35"/>
      <c r="X1499" s="35"/>
      <c r="Y1499" s="35"/>
      <c r="Z1499" s="35"/>
      <c r="AA1499" s="35"/>
      <c r="AB1499" s="35"/>
      <c r="AC1499" s="35"/>
      <c r="AD1499" s="35"/>
      <c r="AE1499" s="35"/>
      <c r="AR1499" s="205" t="s">
        <v>262</v>
      </c>
      <c r="AT1499" s="205" t="s">
        <v>245</v>
      </c>
      <c r="AU1499" s="205" t="s">
        <v>86</v>
      </c>
      <c r="AY1499" s="18" t="s">
        <v>160</v>
      </c>
      <c r="BE1499" s="206">
        <f>IF(N1499="základní",J1499,0)</f>
        <v>0</v>
      </c>
      <c r="BF1499" s="206">
        <f>IF(N1499="snížená",J1499,0)</f>
        <v>0</v>
      </c>
      <c r="BG1499" s="206">
        <f>IF(N1499="zákl. přenesená",J1499,0)</f>
        <v>0</v>
      </c>
      <c r="BH1499" s="206">
        <f>IF(N1499="sníž. přenesená",J1499,0)</f>
        <v>0</v>
      </c>
      <c r="BI1499" s="206">
        <f>IF(N1499="nulová",J1499,0)</f>
        <v>0</v>
      </c>
      <c r="BJ1499" s="18" t="s">
        <v>84</v>
      </c>
      <c r="BK1499" s="206">
        <f>ROUND(I1499*H1499,2)</f>
        <v>0</v>
      </c>
      <c r="BL1499" s="18" t="s">
        <v>214</v>
      </c>
      <c r="BM1499" s="205" t="s">
        <v>1587</v>
      </c>
    </row>
    <row r="1500" spans="1:65" s="2" customFormat="1" ht="11.25">
      <c r="A1500" s="35"/>
      <c r="B1500" s="36"/>
      <c r="C1500" s="37"/>
      <c r="D1500" s="207" t="s">
        <v>167</v>
      </c>
      <c r="E1500" s="37"/>
      <c r="F1500" s="208" t="s">
        <v>1586</v>
      </c>
      <c r="G1500" s="37"/>
      <c r="H1500" s="37"/>
      <c r="I1500" s="209"/>
      <c r="J1500" s="37"/>
      <c r="K1500" s="37"/>
      <c r="L1500" s="40"/>
      <c r="M1500" s="210"/>
      <c r="N1500" s="211"/>
      <c r="O1500" s="72"/>
      <c r="P1500" s="72"/>
      <c r="Q1500" s="72"/>
      <c r="R1500" s="72"/>
      <c r="S1500" s="72"/>
      <c r="T1500" s="73"/>
      <c r="U1500" s="35"/>
      <c r="V1500" s="35"/>
      <c r="W1500" s="35"/>
      <c r="X1500" s="35"/>
      <c r="Y1500" s="35"/>
      <c r="Z1500" s="35"/>
      <c r="AA1500" s="35"/>
      <c r="AB1500" s="35"/>
      <c r="AC1500" s="35"/>
      <c r="AD1500" s="35"/>
      <c r="AE1500" s="35"/>
      <c r="AT1500" s="18" t="s">
        <v>167</v>
      </c>
      <c r="AU1500" s="18" t="s">
        <v>86</v>
      </c>
    </row>
    <row r="1501" spans="1:65" s="14" customFormat="1" ht="11.25">
      <c r="B1501" s="222"/>
      <c r="C1501" s="223"/>
      <c r="D1501" s="207" t="s">
        <v>169</v>
      </c>
      <c r="E1501" s="224" t="s">
        <v>1</v>
      </c>
      <c r="F1501" s="225" t="s">
        <v>1588</v>
      </c>
      <c r="G1501" s="223"/>
      <c r="H1501" s="226">
        <v>10.664</v>
      </c>
      <c r="I1501" s="227"/>
      <c r="J1501" s="223"/>
      <c r="K1501" s="223"/>
      <c r="L1501" s="228"/>
      <c r="M1501" s="229"/>
      <c r="N1501" s="230"/>
      <c r="O1501" s="230"/>
      <c r="P1501" s="230"/>
      <c r="Q1501" s="230"/>
      <c r="R1501" s="230"/>
      <c r="S1501" s="230"/>
      <c r="T1501" s="231"/>
      <c r="AT1501" s="232" t="s">
        <v>169</v>
      </c>
      <c r="AU1501" s="232" t="s">
        <v>86</v>
      </c>
      <c r="AV1501" s="14" t="s">
        <v>86</v>
      </c>
      <c r="AW1501" s="14" t="s">
        <v>33</v>
      </c>
      <c r="AX1501" s="14" t="s">
        <v>76</v>
      </c>
      <c r="AY1501" s="232" t="s">
        <v>160</v>
      </c>
    </row>
    <row r="1502" spans="1:65" s="15" customFormat="1" ht="11.25">
      <c r="B1502" s="233"/>
      <c r="C1502" s="234"/>
      <c r="D1502" s="207" t="s">
        <v>169</v>
      </c>
      <c r="E1502" s="235" t="s">
        <v>1</v>
      </c>
      <c r="F1502" s="236" t="s">
        <v>172</v>
      </c>
      <c r="G1502" s="234"/>
      <c r="H1502" s="237">
        <v>10.664</v>
      </c>
      <c r="I1502" s="238"/>
      <c r="J1502" s="234"/>
      <c r="K1502" s="234"/>
      <c r="L1502" s="239"/>
      <c r="M1502" s="240"/>
      <c r="N1502" s="241"/>
      <c r="O1502" s="241"/>
      <c r="P1502" s="241"/>
      <c r="Q1502" s="241"/>
      <c r="R1502" s="241"/>
      <c r="S1502" s="241"/>
      <c r="T1502" s="242"/>
      <c r="AT1502" s="243" t="s">
        <v>169</v>
      </c>
      <c r="AU1502" s="243" t="s">
        <v>86</v>
      </c>
      <c r="AV1502" s="15" t="s">
        <v>166</v>
      </c>
      <c r="AW1502" s="15" t="s">
        <v>33</v>
      </c>
      <c r="AX1502" s="15" t="s">
        <v>84</v>
      </c>
      <c r="AY1502" s="243" t="s">
        <v>160</v>
      </c>
    </row>
    <row r="1503" spans="1:65" s="2" customFormat="1" ht="24.2" customHeight="1">
      <c r="A1503" s="35"/>
      <c r="B1503" s="36"/>
      <c r="C1503" s="193" t="s">
        <v>1376</v>
      </c>
      <c r="D1503" s="193" t="s">
        <v>162</v>
      </c>
      <c r="E1503" s="194" t="s">
        <v>1589</v>
      </c>
      <c r="F1503" s="195" t="s">
        <v>1590</v>
      </c>
      <c r="G1503" s="196" t="s">
        <v>1386</v>
      </c>
      <c r="H1503" s="267"/>
      <c r="I1503" s="198"/>
      <c r="J1503" s="199">
        <f>ROUND(I1503*H1503,2)</f>
        <v>0</v>
      </c>
      <c r="K1503" s="200"/>
      <c r="L1503" s="40"/>
      <c r="M1503" s="201" t="s">
        <v>1</v>
      </c>
      <c r="N1503" s="202" t="s">
        <v>41</v>
      </c>
      <c r="O1503" s="72"/>
      <c r="P1503" s="203">
        <f>O1503*H1503</f>
        <v>0</v>
      </c>
      <c r="Q1503" s="203">
        <v>0</v>
      </c>
      <c r="R1503" s="203">
        <f>Q1503*H1503</f>
        <v>0</v>
      </c>
      <c r="S1503" s="203">
        <v>0</v>
      </c>
      <c r="T1503" s="204">
        <f>S1503*H1503</f>
        <v>0</v>
      </c>
      <c r="U1503" s="35"/>
      <c r="V1503" s="35"/>
      <c r="W1503" s="35"/>
      <c r="X1503" s="35"/>
      <c r="Y1503" s="35"/>
      <c r="Z1503" s="35"/>
      <c r="AA1503" s="35"/>
      <c r="AB1503" s="35"/>
      <c r="AC1503" s="35"/>
      <c r="AD1503" s="35"/>
      <c r="AE1503" s="35"/>
      <c r="AR1503" s="205" t="s">
        <v>214</v>
      </c>
      <c r="AT1503" s="205" t="s">
        <v>162</v>
      </c>
      <c r="AU1503" s="205" t="s">
        <v>86</v>
      </c>
      <c r="AY1503" s="18" t="s">
        <v>160</v>
      </c>
      <c r="BE1503" s="206">
        <f>IF(N1503="základní",J1503,0)</f>
        <v>0</v>
      </c>
      <c r="BF1503" s="206">
        <f>IF(N1503="snížená",J1503,0)</f>
        <v>0</v>
      </c>
      <c r="BG1503" s="206">
        <f>IF(N1503="zákl. přenesená",J1503,0)</f>
        <v>0</v>
      </c>
      <c r="BH1503" s="206">
        <f>IF(N1503="sníž. přenesená",J1503,0)</f>
        <v>0</v>
      </c>
      <c r="BI1503" s="206">
        <f>IF(N1503="nulová",J1503,0)</f>
        <v>0</v>
      </c>
      <c r="BJ1503" s="18" t="s">
        <v>84</v>
      </c>
      <c r="BK1503" s="206">
        <f>ROUND(I1503*H1503,2)</f>
        <v>0</v>
      </c>
      <c r="BL1503" s="18" t="s">
        <v>214</v>
      </c>
      <c r="BM1503" s="205" t="s">
        <v>1591</v>
      </c>
    </row>
    <row r="1504" spans="1:65" s="2" customFormat="1" ht="29.25">
      <c r="A1504" s="35"/>
      <c r="B1504" s="36"/>
      <c r="C1504" s="37"/>
      <c r="D1504" s="207" t="s">
        <v>167</v>
      </c>
      <c r="E1504" s="37"/>
      <c r="F1504" s="208" t="s">
        <v>1592</v>
      </c>
      <c r="G1504" s="37"/>
      <c r="H1504" s="37"/>
      <c r="I1504" s="209"/>
      <c r="J1504" s="37"/>
      <c r="K1504" s="37"/>
      <c r="L1504" s="40"/>
      <c r="M1504" s="210"/>
      <c r="N1504" s="211"/>
      <c r="O1504" s="72"/>
      <c r="P1504" s="72"/>
      <c r="Q1504" s="72"/>
      <c r="R1504" s="72"/>
      <c r="S1504" s="72"/>
      <c r="T1504" s="73"/>
      <c r="U1504" s="35"/>
      <c r="V1504" s="35"/>
      <c r="W1504" s="35"/>
      <c r="X1504" s="35"/>
      <c r="Y1504" s="35"/>
      <c r="Z1504" s="35"/>
      <c r="AA1504" s="35"/>
      <c r="AB1504" s="35"/>
      <c r="AC1504" s="35"/>
      <c r="AD1504" s="35"/>
      <c r="AE1504" s="35"/>
      <c r="AT1504" s="18" t="s">
        <v>167</v>
      </c>
      <c r="AU1504" s="18" t="s">
        <v>86</v>
      </c>
    </row>
    <row r="1505" spans="1:65" s="12" customFormat="1" ht="22.9" customHeight="1">
      <c r="B1505" s="177"/>
      <c r="C1505" s="178"/>
      <c r="D1505" s="179" t="s">
        <v>75</v>
      </c>
      <c r="E1505" s="191" t="s">
        <v>1593</v>
      </c>
      <c r="F1505" s="191" t="s">
        <v>1594</v>
      </c>
      <c r="G1505" s="178"/>
      <c r="H1505" s="178"/>
      <c r="I1505" s="181"/>
      <c r="J1505" s="192">
        <f>BK1505</f>
        <v>0</v>
      </c>
      <c r="K1505" s="178"/>
      <c r="L1505" s="183"/>
      <c r="M1505" s="184"/>
      <c r="N1505" s="185"/>
      <c r="O1505" s="185"/>
      <c r="P1505" s="186">
        <f>SUM(P1506:P1564)</f>
        <v>0</v>
      </c>
      <c r="Q1505" s="185"/>
      <c r="R1505" s="186">
        <f>SUM(R1506:R1564)</f>
        <v>0</v>
      </c>
      <c r="S1505" s="185"/>
      <c r="T1505" s="187">
        <f>SUM(T1506:T1564)</f>
        <v>0</v>
      </c>
      <c r="AR1505" s="188" t="s">
        <v>86</v>
      </c>
      <c r="AT1505" s="189" t="s">
        <v>75</v>
      </c>
      <c r="AU1505" s="189" t="s">
        <v>84</v>
      </c>
      <c r="AY1505" s="188" t="s">
        <v>160</v>
      </c>
      <c r="BK1505" s="190">
        <f>SUM(BK1506:BK1564)</f>
        <v>0</v>
      </c>
    </row>
    <row r="1506" spans="1:65" s="2" customFormat="1" ht="24.2" customHeight="1">
      <c r="A1506" s="35"/>
      <c r="B1506" s="36"/>
      <c r="C1506" s="193" t="s">
        <v>1595</v>
      </c>
      <c r="D1506" s="193" t="s">
        <v>162</v>
      </c>
      <c r="E1506" s="194" t="s">
        <v>1596</v>
      </c>
      <c r="F1506" s="195" t="s">
        <v>1597</v>
      </c>
      <c r="G1506" s="196" t="s">
        <v>181</v>
      </c>
      <c r="H1506" s="197">
        <v>102.91</v>
      </c>
      <c r="I1506" s="198"/>
      <c r="J1506" s="199">
        <f>ROUND(I1506*H1506,2)</f>
        <v>0</v>
      </c>
      <c r="K1506" s="200"/>
      <c r="L1506" s="40"/>
      <c r="M1506" s="201" t="s">
        <v>1</v>
      </c>
      <c r="N1506" s="202" t="s">
        <v>41</v>
      </c>
      <c r="O1506" s="72"/>
      <c r="P1506" s="203">
        <f>O1506*H1506</f>
        <v>0</v>
      </c>
      <c r="Q1506" s="203">
        <v>0</v>
      </c>
      <c r="R1506" s="203">
        <f>Q1506*H1506</f>
        <v>0</v>
      </c>
      <c r="S1506" s="203">
        <v>0</v>
      </c>
      <c r="T1506" s="204">
        <f>S1506*H1506</f>
        <v>0</v>
      </c>
      <c r="U1506" s="35"/>
      <c r="V1506" s="35"/>
      <c r="W1506" s="35"/>
      <c r="X1506" s="35"/>
      <c r="Y1506" s="35"/>
      <c r="Z1506" s="35"/>
      <c r="AA1506" s="35"/>
      <c r="AB1506" s="35"/>
      <c r="AC1506" s="35"/>
      <c r="AD1506" s="35"/>
      <c r="AE1506" s="35"/>
      <c r="AR1506" s="205" t="s">
        <v>214</v>
      </c>
      <c r="AT1506" s="205" t="s">
        <v>162</v>
      </c>
      <c r="AU1506" s="205" t="s">
        <v>86</v>
      </c>
      <c r="AY1506" s="18" t="s">
        <v>160</v>
      </c>
      <c r="BE1506" s="206">
        <f>IF(N1506="základní",J1506,0)</f>
        <v>0</v>
      </c>
      <c r="BF1506" s="206">
        <f>IF(N1506="snížená",J1506,0)</f>
        <v>0</v>
      </c>
      <c r="BG1506" s="206">
        <f>IF(N1506="zákl. přenesená",J1506,0)</f>
        <v>0</v>
      </c>
      <c r="BH1506" s="206">
        <f>IF(N1506="sníž. přenesená",J1506,0)</f>
        <v>0</v>
      </c>
      <c r="BI1506" s="206">
        <f>IF(N1506="nulová",J1506,0)</f>
        <v>0</v>
      </c>
      <c r="BJ1506" s="18" t="s">
        <v>84</v>
      </c>
      <c r="BK1506" s="206">
        <f>ROUND(I1506*H1506,2)</f>
        <v>0</v>
      </c>
      <c r="BL1506" s="18" t="s">
        <v>214</v>
      </c>
      <c r="BM1506" s="205" t="s">
        <v>1598</v>
      </c>
    </row>
    <row r="1507" spans="1:65" s="2" customFormat="1" ht="29.25">
      <c r="A1507" s="35"/>
      <c r="B1507" s="36"/>
      <c r="C1507" s="37"/>
      <c r="D1507" s="207" t="s">
        <v>167</v>
      </c>
      <c r="E1507" s="37"/>
      <c r="F1507" s="208" t="s">
        <v>1599</v>
      </c>
      <c r="G1507" s="37"/>
      <c r="H1507" s="37"/>
      <c r="I1507" s="209"/>
      <c r="J1507" s="37"/>
      <c r="K1507" s="37"/>
      <c r="L1507" s="40"/>
      <c r="M1507" s="210"/>
      <c r="N1507" s="211"/>
      <c r="O1507" s="72"/>
      <c r="P1507" s="72"/>
      <c r="Q1507" s="72"/>
      <c r="R1507" s="72"/>
      <c r="S1507" s="72"/>
      <c r="T1507" s="73"/>
      <c r="U1507" s="35"/>
      <c r="V1507" s="35"/>
      <c r="W1507" s="35"/>
      <c r="X1507" s="35"/>
      <c r="Y1507" s="35"/>
      <c r="Z1507" s="35"/>
      <c r="AA1507" s="35"/>
      <c r="AB1507" s="35"/>
      <c r="AC1507" s="35"/>
      <c r="AD1507" s="35"/>
      <c r="AE1507" s="35"/>
      <c r="AT1507" s="18" t="s">
        <v>167</v>
      </c>
      <c r="AU1507" s="18" t="s">
        <v>86</v>
      </c>
    </row>
    <row r="1508" spans="1:65" s="13" customFormat="1" ht="11.25">
      <c r="B1508" s="212"/>
      <c r="C1508" s="213"/>
      <c r="D1508" s="207" t="s">
        <v>169</v>
      </c>
      <c r="E1508" s="214" t="s">
        <v>1</v>
      </c>
      <c r="F1508" s="215" t="s">
        <v>1600</v>
      </c>
      <c r="G1508" s="213"/>
      <c r="H1508" s="214" t="s">
        <v>1</v>
      </c>
      <c r="I1508" s="216"/>
      <c r="J1508" s="213"/>
      <c r="K1508" s="213"/>
      <c r="L1508" s="217"/>
      <c r="M1508" s="218"/>
      <c r="N1508" s="219"/>
      <c r="O1508" s="219"/>
      <c r="P1508" s="219"/>
      <c r="Q1508" s="219"/>
      <c r="R1508" s="219"/>
      <c r="S1508" s="219"/>
      <c r="T1508" s="220"/>
      <c r="AT1508" s="221" t="s">
        <v>169</v>
      </c>
      <c r="AU1508" s="221" t="s">
        <v>86</v>
      </c>
      <c r="AV1508" s="13" t="s">
        <v>84</v>
      </c>
      <c r="AW1508" s="13" t="s">
        <v>33</v>
      </c>
      <c r="AX1508" s="13" t="s">
        <v>76</v>
      </c>
      <c r="AY1508" s="221" t="s">
        <v>160</v>
      </c>
    </row>
    <row r="1509" spans="1:65" s="14" customFormat="1" ht="11.25">
      <c r="B1509" s="222"/>
      <c r="C1509" s="223"/>
      <c r="D1509" s="207" t="s">
        <v>169</v>
      </c>
      <c r="E1509" s="224" t="s">
        <v>1</v>
      </c>
      <c r="F1509" s="225" t="s">
        <v>1601</v>
      </c>
      <c r="G1509" s="223"/>
      <c r="H1509" s="226">
        <v>22.67</v>
      </c>
      <c r="I1509" s="227"/>
      <c r="J1509" s="223"/>
      <c r="K1509" s="223"/>
      <c r="L1509" s="228"/>
      <c r="M1509" s="229"/>
      <c r="N1509" s="230"/>
      <c r="O1509" s="230"/>
      <c r="P1509" s="230"/>
      <c r="Q1509" s="230"/>
      <c r="R1509" s="230"/>
      <c r="S1509" s="230"/>
      <c r="T1509" s="231"/>
      <c r="AT1509" s="232" t="s">
        <v>169</v>
      </c>
      <c r="AU1509" s="232" t="s">
        <v>86</v>
      </c>
      <c r="AV1509" s="14" t="s">
        <v>86</v>
      </c>
      <c r="AW1509" s="14" t="s">
        <v>33</v>
      </c>
      <c r="AX1509" s="14" t="s">
        <v>76</v>
      </c>
      <c r="AY1509" s="232" t="s">
        <v>160</v>
      </c>
    </row>
    <row r="1510" spans="1:65" s="14" customFormat="1" ht="11.25">
      <c r="B1510" s="222"/>
      <c r="C1510" s="223"/>
      <c r="D1510" s="207" t="s">
        <v>169</v>
      </c>
      <c r="E1510" s="224" t="s">
        <v>1</v>
      </c>
      <c r="F1510" s="225" t="s">
        <v>1602</v>
      </c>
      <c r="G1510" s="223"/>
      <c r="H1510" s="226">
        <v>11.3</v>
      </c>
      <c r="I1510" s="227"/>
      <c r="J1510" s="223"/>
      <c r="K1510" s="223"/>
      <c r="L1510" s="228"/>
      <c r="M1510" s="229"/>
      <c r="N1510" s="230"/>
      <c r="O1510" s="230"/>
      <c r="P1510" s="230"/>
      <c r="Q1510" s="230"/>
      <c r="R1510" s="230"/>
      <c r="S1510" s="230"/>
      <c r="T1510" s="231"/>
      <c r="AT1510" s="232" t="s">
        <v>169</v>
      </c>
      <c r="AU1510" s="232" t="s">
        <v>86</v>
      </c>
      <c r="AV1510" s="14" t="s">
        <v>86</v>
      </c>
      <c r="AW1510" s="14" t="s">
        <v>33</v>
      </c>
      <c r="AX1510" s="14" t="s">
        <v>76</v>
      </c>
      <c r="AY1510" s="232" t="s">
        <v>160</v>
      </c>
    </row>
    <row r="1511" spans="1:65" s="13" customFormat="1" ht="11.25">
      <c r="B1511" s="212"/>
      <c r="C1511" s="213"/>
      <c r="D1511" s="207" t="s">
        <v>169</v>
      </c>
      <c r="E1511" s="214" t="s">
        <v>1</v>
      </c>
      <c r="F1511" s="215" t="s">
        <v>1603</v>
      </c>
      <c r="G1511" s="213"/>
      <c r="H1511" s="214" t="s">
        <v>1</v>
      </c>
      <c r="I1511" s="216"/>
      <c r="J1511" s="213"/>
      <c r="K1511" s="213"/>
      <c r="L1511" s="217"/>
      <c r="M1511" s="218"/>
      <c r="N1511" s="219"/>
      <c r="O1511" s="219"/>
      <c r="P1511" s="219"/>
      <c r="Q1511" s="219"/>
      <c r="R1511" s="219"/>
      <c r="S1511" s="219"/>
      <c r="T1511" s="220"/>
      <c r="AT1511" s="221" t="s">
        <v>169</v>
      </c>
      <c r="AU1511" s="221" t="s">
        <v>86</v>
      </c>
      <c r="AV1511" s="13" t="s">
        <v>84</v>
      </c>
      <c r="AW1511" s="13" t="s">
        <v>33</v>
      </c>
      <c r="AX1511" s="13" t="s">
        <v>76</v>
      </c>
      <c r="AY1511" s="221" t="s">
        <v>160</v>
      </c>
    </row>
    <row r="1512" spans="1:65" s="14" customFormat="1" ht="11.25">
      <c r="B1512" s="222"/>
      <c r="C1512" s="223"/>
      <c r="D1512" s="207" t="s">
        <v>169</v>
      </c>
      <c r="E1512" s="224" t="s">
        <v>1</v>
      </c>
      <c r="F1512" s="225" t="s">
        <v>1604</v>
      </c>
      <c r="G1512" s="223"/>
      <c r="H1512" s="226">
        <v>29.91</v>
      </c>
      <c r="I1512" s="227"/>
      <c r="J1512" s="223"/>
      <c r="K1512" s="223"/>
      <c r="L1512" s="228"/>
      <c r="M1512" s="229"/>
      <c r="N1512" s="230"/>
      <c r="O1512" s="230"/>
      <c r="P1512" s="230"/>
      <c r="Q1512" s="230"/>
      <c r="R1512" s="230"/>
      <c r="S1512" s="230"/>
      <c r="T1512" s="231"/>
      <c r="AT1512" s="232" t="s">
        <v>169</v>
      </c>
      <c r="AU1512" s="232" t="s">
        <v>86</v>
      </c>
      <c r="AV1512" s="14" t="s">
        <v>86</v>
      </c>
      <c r="AW1512" s="14" t="s">
        <v>33</v>
      </c>
      <c r="AX1512" s="14" t="s">
        <v>76</v>
      </c>
      <c r="AY1512" s="232" t="s">
        <v>160</v>
      </c>
    </row>
    <row r="1513" spans="1:65" s="13" customFormat="1" ht="11.25">
      <c r="B1513" s="212"/>
      <c r="C1513" s="213"/>
      <c r="D1513" s="207" t="s">
        <v>169</v>
      </c>
      <c r="E1513" s="214" t="s">
        <v>1</v>
      </c>
      <c r="F1513" s="215" t="s">
        <v>777</v>
      </c>
      <c r="G1513" s="213"/>
      <c r="H1513" s="214" t="s">
        <v>1</v>
      </c>
      <c r="I1513" s="216"/>
      <c r="J1513" s="213"/>
      <c r="K1513" s="213"/>
      <c r="L1513" s="217"/>
      <c r="M1513" s="218"/>
      <c r="N1513" s="219"/>
      <c r="O1513" s="219"/>
      <c r="P1513" s="219"/>
      <c r="Q1513" s="219"/>
      <c r="R1513" s="219"/>
      <c r="S1513" s="219"/>
      <c r="T1513" s="220"/>
      <c r="AT1513" s="221" t="s">
        <v>169</v>
      </c>
      <c r="AU1513" s="221" t="s">
        <v>86</v>
      </c>
      <c r="AV1513" s="13" t="s">
        <v>84</v>
      </c>
      <c r="AW1513" s="13" t="s">
        <v>33</v>
      </c>
      <c r="AX1513" s="13" t="s">
        <v>76</v>
      </c>
      <c r="AY1513" s="221" t="s">
        <v>160</v>
      </c>
    </row>
    <row r="1514" spans="1:65" s="14" customFormat="1" ht="11.25">
      <c r="B1514" s="222"/>
      <c r="C1514" s="223"/>
      <c r="D1514" s="207" t="s">
        <v>169</v>
      </c>
      <c r="E1514" s="224" t="s">
        <v>1</v>
      </c>
      <c r="F1514" s="225" t="s">
        <v>1605</v>
      </c>
      <c r="G1514" s="223"/>
      <c r="H1514" s="226">
        <v>39.03</v>
      </c>
      <c r="I1514" s="227"/>
      <c r="J1514" s="223"/>
      <c r="K1514" s="223"/>
      <c r="L1514" s="228"/>
      <c r="M1514" s="229"/>
      <c r="N1514" s="230"/>
      <c r="O1514" s="230"/>
      <c r="P1514" s="230"/>
      <c r="Q1514" s="230"/>
      <c r="R1514" s="230"/>
      <c r="S1514" s="230"/>
      <c r="T1514" s="231"/>
      <c r="AT1514" s="232" t="s">
        <v>169</v>
      </c>
      <c r="AU1514" s="232" t="s">
        <v>86</v>
      </c>
      <c r="AV1514" s="14" t="s">
        <v>86</v>
      </c>
      <c r="AW1514" s="14" t="s">
        <v>33</v>
      </c>
      <c r="AX1514" s="14" t="s">
        <v>76</v>
      </c>
      <c r="AY1514" s="232" t="s">
        <v>160</v>
      </c>
    </row>
    <row r="1515" spans="1:65" s="15" customFormat="1" ht="11.25">
      <c r="B1515" s="233"/>
      <c r="C1515" s="234"/>
      <c r="D1515" s="207" t="s">
        <v>169</v>
      </c>
      <c r="E1515" s="235" t="s">
        <v>1</v>
      </c>
      <c r="F1515" s="236" t="s">
        <v>172</v>
      </c>
      <c r="G1515" s="234"/>
      <c r="H1515" s="237">
        <v>102.91</v>
      </c>
      <c r="I1515" s="238"/>
      <c r="J1515" s="234"/>
      <c r="K1515" s="234"/>
      <c r="L1515" s="239"/>
      <c r="M1515" s="240"/>
      <c r="N1515" s="241"/>
      <c r="O1515" s="241"/>
      <c r="P1515" s="241"/>
      <c r="Q1515" s="241"/>
      <c r="R1515" s="241"/>
      <c r="S1515" s="241"/>
      <c r="T1515" s="242"/>
      <c r="AT1515" s="243" t="s">
        <v>169</v>
      </c>
      <c r="AU1515" s="243" t="s">
        <v>86</v>
      </c>
      <c r="AV1515" s="15" t="s">
        <v>166</v>
      </c>
      <c r="AW1515" s="15" t="s">
        <v>33</v>
      </c>
      <c r="AX1515" s="15" t="s">
        <v>84</v>
      </c>
      <c r="AY1515" s="243" t="s">
        <v>160</v>
      </c>
    </row>
    <row r="1516" spans="1:65" s="2" customFormat="1" ht="24.2" customHeight="1">
      <c r="A1516" s="35"/>
      <c r="B1516" s="36"/>
      <c r="C1516" s="193" t="s">
        <v>969</v>
      </c>
      <c r="D1516" s="193" t="s">
        <v>162</v>
      </c>
      <c r="E1516" s="194" t="s">
        <v>1606</v>
      </c>
      <c r="F1516" s="195" t="s">
        <v>1607</v>
      </c>
      <c r="G1516" s="196" t="s">
        <v>165</v>
      </c>
      <c r="H1516" s="197">
        <v>8</v>
      </c>
      <c r="I1516" s="198"/>
      <c r="J1516" s="199">
        <f>ROUND(I1516*H1516,2)</f>
        <v>0</v>
      </c>
      <c r="K1516" s="200"/>
      <c r="L1516" s="40"/>
      <c r="M1516" s="201" t="s">
        <v>1</v>
      </c>
      <c r="N1516" s="202" t="s">
        <v>41</v>
      </c>
      <c r="O1516" s="72"/>
      <c r="P1516" s="203">
        <f>O1516*H1516</f>
        <v>0</v>
      </c>
      <c r="Q1516" s="203">
        <v>0</v>
      </c>
      <c r="R1516" s="203">
        <f>Q1516*H1516</f>
        <v>0</v>
      </c>
      <c r="S1516" s="203">
        <v>0</v>
      </c>
      <c r="T1516" s="204">
        <f>S1516*H1516</f>
        <v>0</v>
      </c>
      <c r="U1516" s="35"/>
      <c r="V1516" s="35"/>
      <c r="W1516" s="35"/>
      <c r="X1516" s="35"/>
      <c r="Y1516" s="35"/>
      <c r="Z1516" s="35"/>
      <c r="AA1516" s="35"/>
      <c r="AB1516" s="35"/>
      <c r="AC1516" s="35"/>
      <c r="AD1516" s="35"/>
      <c r="AE1516" s="35"/>
      <c r="AR1516" s="205" t="s">
        <v>214</v>
      </c>
      <c r="AT1516" s="205" t="s">
        <v>162</v>
      </c>
      <c r="AU1516" s="205" t="s">
        <v>86</v>
      </c>
      <c r="AY1516" s="18" t="s">
        <v>160</v>
      </c>
      <c r="BE1516" s="206">
        <f>IF(N1516="základní",J1516,0)</f>
        <v>0</v>
      </c>
      <c r="BF1516" s="206">
        <f>IF(N1516="snížená",J1516,0)</f>
        <v>0</v>
      </c>
      <c r="BG1516" s="206">
        <f>IF(N1516="zákl. přenesená",J1516,0)</f>
        <v>0</v>
      </c>
      <c r="BH1516" s="206">
        <f>IF(N1516="sníž. přenesená",J1516,0)</f>
        <v>0</v>
      </c>
      <c r="BI1516" s="206">
        <f>IF(N1516="nulová",J1516,0)</f>
        <v>0</v>
      </c>
      <c r="BJ1516" s="18" t="s">
        <v>84</v>
      </c>
      <c r="BK1516" s="206">
        <f>ROUND(I1516*H1516,2)</f>
        <v>0</v>
      </c>
      <c r="BL1516" s="18" t="s">
        <v>214</v>
      </c>
      <c r="BM1516" s="205" t="s">
        <v>1608</v>
      </c>
    </row>
    <row r="1517" spans="1:65" s="2" customFormat="1" ht="29.25">
      <c r="A1517" s="35"/>
      <c r="B1517" s="36"/>
      <c r="C1517" s="37"/>
      <c r="D1517" s="207" t="s">
        <v>167</v>
      </c>
      <c r="E1517" s="37"/>
      <c r="F1517" s="208" t="s">
        <v>1609</v>
      </c>
      <c r="G1517" s="37"/>
      <c r="H1517" s="37"/>
      <c r="I1517" s="209"/>
      <c r="J1517" s="37"/>
      <c r="K1517" s="37"/>
      <c r="L1517" s="40"/>
      <c r="M1517" s="210"/>
      <c r="N1517" s="211"/>
      <c r="O1517" s="72"/>
      <c r="P1517" s="72"/>
      <c r="Q1517" s="72"/>
      <c r="R1517" s="72"/>
      <c r="S1517" s="72"/>
      <c r="T1517" s="73"/>
      <c r="U1517" s="35"/>
      <c r="V1517" s="35"/>
      <c r="W1517" s="35"/>
      <c r="X1517" s="35"/>
      <c r="Y1517" s="35"/>
      <c r="Z1517" s="35"/>
      <c r="AA1517" s="35"/>
      <c r="AB1517" s="35"/>
      <c r="AC1517" s="35"/>
      <c r="AD1517" s="35"/>
      <c r="AE1517" s="35"/>
      <c r="AT1517" s="18" t="s">
        <v>167</v>
      </c>
      <c r="AU1517" s="18" t="s">
        <v>86</v>
      </c>
    </row>
    <row r="1518" spans="1:65" s="13" customFormat="1" ht="11.25">
      <c r="B1518" s="212"/>
      <c r="C1518" s="213"/>
      <c r="D1518" s="207" t="s">
        <v>169</v>
      </c>
      <c r="E1518" s="214" t="s">
        <v>1</v>
      </c>
      <c r="F1518" s="215" t="s">
        <v>666</v>
      </c>
      <c r="G1518" s="213"/>
      <c r="H1518" s="214" t="s">
        <v>1</v>
      </c>
      <c r="I1518" s="216"/>
      <c r="J1518" s="213"/>
      <c r="K1518" s="213"/>
      <c r="L1518" s="217"/>
      <c r="M1518" s="218"/>
      <c r="N1518" s="219"/>
      <c r="O1518" s="219"/>
      <c r="P1518" s="219"/>
      <c r="Q1518" s="219"/>
      <c r="R1518" s="219"/>
      <c r="S1518" s="219"/>
      <c r="T1518" s="220"/>
      <c r="AT1518" s="221" t="s">
        <v>169</v>
      </c>
      <c r="AU1518" s="221" t="s">
        <v>86</v>
      </c>
      <c r="AV1518" s="13" t="s">
        <v>84</v>
      </c>
      <c r="AW1518" s="13" t="s">
        <v>33</v>
      </c>
      <c r="AX1518" s="13" t="s">
        <v>76</v>
      </c>
      <c r="AY1518" s="221" t="s">
        <v>160</v>
      </c>
    </row>
    <row r="1519" spans="1:65" s="14" customFormat="1" ht="11.25">
      <c r="B1519" s="222"/>
      <c r="C1519" s="223"/>
      <c r="D1519" s="207" t="s">
        <v>169</v>
      </c>
      <c r="E1519" s="224" t="s">
        <v>1</v>
      </c>
      <c r="F1519" s="225" t="s">
        <v>1610</v>
      </c>
      <c r="G1519" s="223"/>
      <c r="H1519" s="226">
        <v>8</v>
      </c>
      <c r="I1519" s="227"/>
      <c r="J1519" s="223"/>
      <c r="K1519" s="223"/>
      <c r="L1519" s="228"/>
      <c r="M1519" s="229"/>
      <c r="N1519" s="230"/>
      <c r="O1519" s="230"/>
      <c r="P1519" s="230"/>
      <c r="Q1519" s="230"/>
      <c r="R1519" s="230"/>
      <c r="S1519" s="230"/>
      <c r="T1519" s="231"/>
      <c r="AT1519" s="232" t="s">
        <v>169</v>
      </c>
      <c r="AU1519" s="232" t="s">
        <v>86</v>
      </c>
      <c r="AV1519" s="14" t="s">
        <v>86</v>
      </c>
      <c r="AW1519" s="14" t="s">
        <v>33</v>
      </c>
      <c r="AX1519" s="14" t="s">
        <v>76</v>
      </c>
      <c r="AY1519" s="232" t="s">
        <v>160</v>
      </c>
    </row>
    <row r="1520" spans="1:65" s="15" customFormat="1" ht="11.25">
      <c r="B1520" s="233"/>
      <c r="C1520" s="234"/>
      <c r="D1520" s="207" t="s">
        <v>169</v>
      </c>
      <c r="E1520" s="235" t="s">
        <v>1</v>
      </c>
      <c r="F1520" s="236" t="s">
        <v>172</v>
      </c>
      <c r="G1520" s="234"/>
      <c r="H1520" s="237">
        <v>8</v>
      </c>
      <c r="I1520" s="238"/>
      <c r="J1520" s="234"/>
      <c r="K1520" s="234"/>
      <c r="L1520" s="239"/>
      <c r="M1520" s="240"/>
      <c r="N1520" s="241"/>
      <c r="O1520" s="241"/>
      <c r="P1520" s="241"/>
      <c r="Q1520" s="241"/>
      <c r="R1520" s="241"/>
      <c r="S1520" s="241"/>
      <c r="T1520" s="242"/>
      <c r="AT1520" s="243" t="s">
        <v>169</v>
      </c>
      <c r="AU1520" s="243" t="s">
        <v>86</v>
      </c>
      <c r="AV1520" s="15" t="s">
        <v>166</v>
      </c>
      <c r="AW1520" s="15" t="s">
        <v>33</v>
      </c>
      <c r="AX1520" s="15" t="s">
        <v>84</v>
      </c>
      <c r="AY1520" s="243" t="s">
        <v>160</v>
      </c>
    </row>
    <row r="1521" spans="1:65" s="2" customFormat="1" ht="16.5" customHeight="1">
      <c r="A1521" s="35"/>
      <c r="B1521" s="36"/>
      <c r="C1521" s="193" t="s">
        <v>1611</v>
      </c>
      <c r="D1521" s="193" t="s">
        <v>162</v>
      </c>
      <c r="E1521" s="194" t="s">
        <v>1612</v>
      </c>
      <c r="F1521" s="195" t="s">
        <v>1613</v>
      </c>
      <c r="G1521" s="196" t="s">
        <v>165</v>
      </c>
      <c r="H1521" s="197">
        <v>8</v>
      </c>
      <c r="I1521" s="198"/>
      <c r="J1521" s="199">
        <f>ROUND(I1521*H1521,2)</f>
        <v>0</v>
      </c>
      <c r="K1521" s="200"/>
      <c r="L1521" s="40"/>
      <c r="M1521" s="201" t="s">
        <v>1</v>
      </c>
      <c r="N1521" s="202" t="s">
        <v>41</v>
      </c>
      <c r="O1521" s="72"/>
      <c r="P1521" s="203">
        <f>O1521*H1521</f>
        <v>0</v>
      </c>
      <c r="Q1521" s="203">
        <v>0</v>
      </c>
      <c r="R1521" s="203">
        <f>Q1521*H1521</f>
        <v>0</v>
      </c>
      <c r="S1521" s="203">
        <v>0</v>
      </c>
      <c r="T1521" s="204">
        <f>S1521*H1521</f>
        <v>0</v>
      </c>
      <c r="U1521" s="35"/>
      <c r="V1521" s="35"/>
      <c r="W1521" s="35"/>
      <c r="X1521" s="35"/>
      <c r="Y1521" s="35"/>
      <c r="Z1521" s="35"/>
      <c r="AA1521" s="35"/>
      <c r="AB1521" s="35"/>
      <c r="AC1521" s="35"/>
      <c r="AD1521" s="35"/>
      <c r="AE1521" s="35"/>
      <c r="AR1521" s="205" t="s">
        <v>214</v>
      </c>
      <c r="AT1521" s="205" t="s">
        <v>162</v>
      </c>
      <c r="AU1521" s="205" t="s">
        <v>86</v>
      </c>
      <c r="AY1521" s="18" t="s">
        <v>160</v>
      </c>
      <c r="BE1521" s="206">
        <f>IF(N1521="základní",J1521,0)</f>
        <v>0</v>
      </c>
      <c r="BF1521" s="206">
        <f>IF(N1521="snížená",J1521,0)</f>
        <v>0</v>
      </c>
      <c r="BG1521" s="206">
        <f>IF(N1521="zákl. přenesená",J1521,0)</f>
        <v>0</v>
      </c>
      <c r="BH1521" s="206">
        <f>IF(N1521="sníž. přenesená",J1521,0)</f>
        <v>0</v>
      </c>
      <c r="BI1521" s="206">
        <f>IF(N1521="nulová",J1521,0)</f>
        <v>0</v>
      </c>
      <c r="BJ1521" s="18" t="s">
        <v>84</v>
      </c>
      <c r="BK1521" s="206">
        <f>ROUND(I1521*H1521,2)</f>
        <v>0</v>
      </c>
      <c r="BL1521" s="18" t="s">
        <v>214</v>
      </c>
      <c r="BM1521" s="205" t="s">
        <v>1614</v>
      </c>
    </row>
    <row r="1522" spans="1:65" s="2" customFormat="1" ht="29.25">
      <c r="A1522" s="35"/>
      <c r="B1522" s="36"/>
      <c r="C1522" s="37"/>
      <c r="D1522" s="207" t="s">
        <v>167</v>
      </c>
      <c r="E1522" s="37"/>
      <c r="F1522" s="208" t="s">
        <v>1615</v>
      </c>
      <c r="G1522" s="37"/>
      <c r="H1522" s="37"/>
      <c r="I1522" s="209"/>
      <c r="J1522" s="37"/>
      <c r="K1522" s="37"/>
      <c r="L1522" s="40"/>
      <c r="M1522" s="210"/>
      <c r="N1522" s="211"/>
      <c r="O1522" s="72"/>
      <c r="P1522" s="72"/>
      <c r="Q1522" s="72"/>
      <c r="R1522" s="72"/>
      <c r="S1522" s="72"/>
      <c r="T1522" s="73"/>
      <c r="U1522" s="35"/>
      <c r="V1522" s="35"/>
      <c r="W1522" s="35"/>
      <c r="X1522" s="35"/>
      <c r="Y1522" s="35"/>
      <c r="Z1522" s="35"/>
      <c r="AA1522" s="35"/>
      <c r="AB1522" s="35"/>
      <c r="AC1522" s="35"/>
      <c r="AD1522" s="35"/>
      <c r="AE1522" s="35"/>
      <c r="AT1522" s="18" t="s">
        <v>167</v>
      </c>
      <c r="AU1522" s="18" t="s">
        <v>86</v>
      </c>
    </row>
    <row r="1523" spans="1:65" s="13" customFormat="1" ht="11.25">
      <c r="B1523" s="212"/>
      <c r="C1523" s="213"/>
      <c r="D1523" s="207" t="s">
        <v>169</v>
      </c>
      <c r="E1523" s="214" t="s">
        <v>1</v>
      </c>
      <c r="F1523" s="215" t="s">
        <v>666</v>
      </c>
      <c r="G1523" s="213"/>
      <c r="H1523" s="214" t="s">
        <v>1</v>
      </c>
      <c r="I1523" s="216"/>
      <c r="J1523" s="213"/>
      <c r="K1523" s="213"/>
      <c r="L1523" s="217"/>
      <c r="M1523" s="218"/>
      <c r="N1523" s="219"/>
      <c r="O1523" s="219"/>
      <c r="P1523" s="219"/>
      <c r="Q1523" s="219"/>
      <c r="R1523" s="219"/>
      <c r="S1523" s="219"/>
      <c r="T1523" s="220"/>
      <c r="AT1523" s="221" t="s">
        <v>169</v>
      </c>
      <c r="AU1523" s="221" t="s">
        <v>86</v>
      </c>
      <c r="AV1523" s="13" t="s">
        <v>84</v>
      </c>
      <c r="AW1523" s="13" t="s">
        <v>33</v>
      </c>
      <c r="AX1523" s="13" t="s">
        <v>76</v>
      </c>
      <c r="AY1523" s="221" t="s">
        <v>160</v>
      </c>
    </row>
    <row r="1524" spans="1:65" s="14" customFormat="1" ht="11.25">
      <c r="B1524" s="222"/>
      <c r="C1524" s="223"/>
      <c r="D1524" s="207" t="s">
        <v>169</v>
      </c>
      <c r="E1524" s="224" t="s">
        <v>1</v>
      </c>
      <c r="F1524" s="225" t="s">
        <v>1610</v>
      </c>
      <c r="G1524" s="223"/>
      <c r="H1524" s="226">
        <v>8</v>
      </c>
      <c r="I1524" s="227"/>
      <c r="J1524" s="223"/>
      <c r="K1524" s="223"/>
      <c r="L1524" s="228"/>
      <c r="M1524" s="229"/>
      <c r="N1524" s="230"/>
      <c r="O1524" s="230"/>
      <c r="P1524" s="230"/>
      <c r="Q1524" s="230"/>
      <c r="R1524" s="230"/>
      <c r="S1524" s="230"/>
      <c r="T1524" s="231"/>
      <c r="AT1524" s="232" t="s">
        <v>169</v>
      </c>
      <c r="AU1524" s="232" t="s">
        <v>86</v>
      </c>
      <c r="AV1524" s="14" t="s">
        <v>86</v>
      </c>
      <c r="AW1524" s="14" t="s">
        <v>33</v>
      </c>
      <c r="AX1524" s="14" t="s">
        <v>76</v>
      </c>
      <c r="AY1524" s="232" t="s">
        <v>160</v>
      </c>
    </row>
    <row r="1525" spans="1:65" s="15" customFormat="1" ht="11.25">
      <c r="B1525" s="233"/>
      <c r="C1525" s="234"/>
      <c r="D1525" s="207" t="s">
        <v>169</v>
      </c>
      <c r="E1525" s="235" t="s">
        <v>1</v>
      </c>
      <c r="F1525" s="236" t="s">
        <v>172</v>
      </c>
      <c r="G1525" s="234"/>
      <c r="H1525" s="237">
        <v>8</v>
      </c>
      <c r="I1525" s="238"/>
      <c r="J1525" s="234"/>
      <c r="K1525" s="234"/>
      <c r="L1525" s="239"/>
      <c r="M1525" s="240"/>
      <c r="N1525" s="241"/>
      <c r="O1525" s="241"/>
      <c r="P1525" s="241"/>
      <c r="Q1525" s="241"/>
      <c r="R1525" s="241"/>
      <c r="S1525" s="241"/>
      <c r="T1525" s="242"/>
      <c r="AT1525" s="243" t="s">
        <v>169</v>
      </c>
      <c r="AU1525" s="243" t="s">
        <v>86</v>
      </c>
      <c r="AV1525" s="15" t="s">
        <v>166</v>
      </c>
      <c r="AW1525" s="15" t="s">
        <v>33</v>
      </c>
      <c r="AX1525" s="15" t="s">
        <v>84</v>
      </c>
      <c r="AY1525" s="243" t="s">
        <v>160</v>
      </c>
    </row>
    <row r="1526" spans="1:65" s="2" customFormat="1" ht="24.2" customHeight="1">
      <c r="A1526" s="35"/>
      <c r="B1526" s="36"/>
      <c r="C1526" s="193" t="s">
        <v>975</v>
      </c>
      <c r="D1526" s="193" t="s">
        <v>162</v>
      </c>
      <c r="E1526" s="194" t="s">
        <v>1616</v>
      </c>
      <c r="F1526" s="195" t="s">
        <v>1617</v>
      </c>
      <c r="G1526" s="196" t="s">
        <v>165</v>
      </c>
      <c r="H1526" s="197">
        <v>40.82</v>
      </c>
      <c r="I1526" s="198"/>
      <c r="J1526" s="199">
        <f>ROUND(I1526*H1526,2)</f>
        <v>0</v>
      </c>
      <c r="K1526" s="200"/>
      <c r="L1526" s="40"/>
      <c r="M1526" s="201" t="s">
        <v>1</v>
      </c>
      <c r="N1526" s="202" t="s">
        <v>41</v>
      </c>
      <c r="O1526" s="72"/>
      <c r="P1526" s="203">
        <f>O1526*H1526</f>
        <v>0</v>
      </c>
      <c r="Q1526" s="203">
        <v>0</v>
      </c>
      <c r="R1526" s="203">
        <f>Q1526*H1526</f>
        <v>0</v>
      </c>
      <c r="S1526" s="203">
        <v>0</v>
      </c>
      <c r="T1526" s="204">
        <f>S1526*H1526</f>
        <v>0</v>
      </c>
      <c r="U1526" s="35"/>
      <c r="V1526" s="35"/>
      <c r="W1526" s="35"/>
      <c r="X1526" s="35"/>
      <c r="Y1526" s="35"/>
      <c r="Z1526" s="35"/>
      <c r="AA1526" s="35"/>
      <c r="AB1526" s="35"/>
      <c r="AC1526" s="35"/>
      <c r="AD1526" s="35"/>
      <c r="AE1526" s="35"/>
      <c r="AR1526" s="205" t="s">
        <v>214</v>
      </c>
      <c r="AT1526" s="205" t="s">
        <v>162</v>
      </c>
      <c r="AU1526" s="205" t="s">
        <v>86</v>
      </c>
      <c r="AY1526" s="18" t="s">
        <v>160</v>
      </c>
      <c r="BE1526" s="206">
        <f>IF(N1526="základní",J1526,0)</f>
        <v>0</v>
      </c>
      <c r="BF1526" s="206">
        <f>IF(N1526="snížená",J1526,0)</f>
        <v>0</v>
      </c>
      <c r="BG1526" s="206">
        <f>IF(N1526="zákl. přenesená",J1526,0)</f>
        <v>0</v>
      </c>
      <c r="BH1526" s="206">
        <f>IF(N1526="sníž. přenesená",J1526,0)</f>
        <v>0</v>
      </c>
      <c r="BI1526" s="206">
        <f>IF(N1526="nulová",J1526,0)</f>
        <v>0</v>
      </c>
      <c r="BJ1526" s="18" t="s">
        <v>84</v>
      </c>
      <c r="BK1526" s="206">
        <f>ROUND(I1526*H1526,2)</f>
        <v>0</v>
      </c>
      <c r="BL1526" s="18" t="s">
        <v>214</v>
      </c>
      <c r="BM1526" s="205" t="s">
        <v>1618</v>
      </c>
    </row>
    <row r="1527" spans="1:65" s="2" customFormat="1" ht="39">
      <c r="A1527" s="35"/>
      <c r="B1527" s="36"/>
      <c r="C1527" s="37"/>
      <c r="D1527" s="207" t="s">
        <v>167</v>
      </c>
      <c r="E1527" s="37"/>
      <c r="F1527" s="208" t="s">
        <v>1619</v>
      </c>
      <c r="G1527" s="37"/>
      <c r="H1527" s="37"/>
      <c r="I1527" s="209"/>
      <c r="J1527" s="37"/>
      <c r="K1527" s="37"/>
      <c r="L1527" s="40"/>
      <c r="M1527" s="210"/>
      <c r="N1527" s="211"/>
      <c r="O1527" s="72"/>
      <c r="P1527" s="72"/>
      <c r="Q1527" s="72"/>
      <c r="R1527" s="72"/>
      <c r="S1527" s="72"/>
      <c r="T1527" s="73"/>
      <c r="U1527" s="35"/>
      <c r="V1527" s="35"/>
      <c r="W1527" s="35"/>
      <c r="X1527" s="35"/>
      <c r="Y1527" s="35"/>
      <c r="Z1527" s="35"/>
      <c r="AA1527" s="35"/>
      <c r="AB1527" s="35"/>
      <c r="AC1527" s="35"/>
      <c r="AD1527" s="35"/>
      <c r="AE1527" s="35"/>
      <c r="AT1527" s="18" t="s">
        <v>167</v>
      </c>
      <c r="AU1527" s="18" t="s">
        <v>86</v>
      </c>
    </row>
    <row r="1528" spans="1:65" s="13" customFormat="1" ht="11.25">
      <c r="B1528" s="212"/>
      <c r="C1528" s="213"/>
      <c r="D1528" s="207" t="s">
        <v>169</v>
      </c>
      <c r="E1528" s="214" t="s">
        <v>1</v>
      </c>
      <c r="F1528" s="215" t="s">
        <v>1600</v>
      </c>
      <c r="G1528" s="213"/>
      <c r="H1528" s="214" t="s">
        <v>1</v>
      </c>
      <c r="I1528" s="216"/>
      <c r="J1528" s="213"/>
      <c r="K1528" s="213"/>
      <c r="L1528" s="217"/>
      <c r="M1528" s="218"/>
      <c r="N1528" s="219"/>
      <c r="O1528" s="219"/>
      <c r="P1528" s="219"/>
      <c r="Q1528" s="219"/>
      <c r="R1528" s="219"/>
      <c r="S1528" s="219"/>
      <c r="T1528" s="220"/>
      <c r="AT1528" s="221" t="s">
        <v>169</v>
      </c>
      <c r="AU1528" s="221" t="s">
        <v>86</v>
      </c>
      <c r="AV1528" s="13" t="s">
        <v>84</v>
      </c>
      <c r="AW1528" s="13" t="s">
        <v>33</v>
      </c>
      <c r="AX1528" s="13" t="s">
        <v>76</v>
      </c>
      <c r="AY1528" s="221" t="s">
        <v>160</v>
      </c>
    </row>
    <row r="1529" spans="1:65" s="14" customFormat="1" ht="11.25">
      <c r="B1529" s="222"/>
      <c r="C1529" s="223"/>
      <c r="D1529" s="207" t="s">
        <v>169</v>
      </c>
      <c r="E1529" s="224" t="s">
        <v>1</v>
      </c>
      <c r="F1529" s="225" t="s">
        <v>1620</v>
      </c>
      <c r="G1529" s="223"/>
      <c r="H1529" s="226">
        <v>40.82</v>
      </c>
      <c r="I1529" s="227"/>
      <c r="J1529" s="223"/>
      <c r="K1529" s="223"/>
      <c r="L1529" s="228"/>
      <c r="M1529" s="229"/>
      <c r="N1529" s="230"/>
      <c r="O1529" s="230"/>
      <c r="P1529" s="230"/>
      <c r="Q1529" s="230"/>
      <c r="R1529" s="230"/>
      <c r="S1529" s="230"/>
      <c r="T1529" s="231"/>
      <c r="AT1529" s="232" t="s">
        <v>169</v>
      </c>
      <c r="AU1529" s="232" t="s">
        <v>86</v>
      </c>
      <c r="AV1529" s="14" t="s">
        <v>86</v>
      </c>
      <c r="AW1529" s="14" t="s">
        <v>33</v>
      </c>
      <c r="AX1529" s="14" t="s">
        <v>76</v>
      </c>
      <c r="AY1529" s="232" t="s">
        <v>160</v>
      </c>
    </row>
    <row r="1530" spans="1:65" s="15" customFormat="1" ht="11.25">
      <c r="B1530" s="233"/>
      <c r="C1530" s="234"/>
      <c r="D1530" s="207" t="s">
        <v>169</v>
      </c>
      <c r="E1530" s="235" t="s">
        <v>1</v>
      </c>
      <c r="F1530" s="236" t="s">
        <v>172</v>
      </c>
      <c r="G1530" s="234"/>
      <c r="H1530" s="237">
        <v>40.82</v>
      </c>
      <c r="I1530" s="238"/>
      <c r="J1530" s="234"/>
      <c r="K1530" s="234"/>
      <c r="L1530" s="239"/>
      <c r="M1530" s="240"/>
      <c r="N1530" s="241"/>
      <c r="O1530" s="241"/>
      <c r="P1530" s="241"/>
      <c r="Q1530" s="241"/>
      <c r="R1530" s="241"/>
      <c r="S1530" s="241"/>
      <c r="T1530" s="242"/>
      <c r="AT1530" s="243" t="s">
        <v>169</v>
      </c>
      <c r="AU1530" s="243" t="s">
        <v>86</v>
      </c>
      <c r="AV1530" s="15" t="s">
        <v>166</v>
      </c>
      <c r="AW1530" s="15" t="s">
        <v>33</v>
      </c>
      <c r="AX1530" s="15" t="s">
        <v>84</v>
      </c>
      <c r="AY1530" s="243" t="s">
        <v>160</v>
      </c>
    </row>
    <row r="1531" spans="1:65" s="2" customFormat="1" ht="16.5" customHeight="1">
      <c r="A1531" s="35"/>
      <c r="B1531" s="36"/>
      <c r="C1531" s="193" t="s">
        <v>1621</v>
      </c>
      <c r="D1531" s="193" t="s">
        <v>162</v>
      </c>
      <c r="E1531" s="194" t="s">
        <v>1622</v>
      </c>
      <c r="F1531" s="195" t="s">
        <v>1623</v>
      </c>
      <c r="G1531" s="196" t="s">
        <v>165</v>
      </c>
      <c r="H1531" s="197">
        <v>44.045999999999999</v>
      </c>
      <c r="I1531" s="198"/>
      <c r="J1531" s="199">
        <f>ROUND(I1531*H1531,2)</f>
        <v>0</v>
      </c>
      <c r="K1531" s="200"/>
      <c r="L1531" s="40"/>
      <c r="M1531" s="201" t="s">
        <v>1</v>
      </c>
      <c r="N1531" s="202" t="s">
        <v>41</v>
      </c>
      <c r="O1531" s="72"/>
      <c r="P1531" s="203">
        <f>O1531*H1531</f>
        <v>0</v>
      </c>
      <c r="Q1531" s="203">
        <v>0</v>
      </c>
      <c r="R1531" s="203">
        <f>Q1531*H1531</f>
        <v>0</v>
      </c>
      <c r="S1531" s="203">
        <v>0</v>
      </c>
      <c r="T1531" s="204">
        <f>S1531*H1531</f>
        <v>0</v>
      </c>
      <c r="U1531" s="35"/>
      <c r="V1531" s="35"/>
      <c r="W1531" s="35"/>
      <c r="X1531" s="35"/>
      <c r="Y1531" s="35"/>
      <c r="Z1531" s="35"/>
      <c r="AA1531" s="35"/>
      <c r="AB1531" s="35"/>
      <c r="AC1531" s="35"/>
      <c r="AD1531" s="35"/>
      <c r="AE1531" s="35"/>
      <c r="AR1531" s="205" t="s">
        <v>214</v>
      </c>
      <c r="AT1531" s="205" t="s">
        <v>162</v>
      </c>
      <c r="AU1531" s="205" t="s">
        <v>86</v>
      </c>
      <c r="AY1531" s="18" t="s">
        <v>160</v>
      </c>
      <c r="BE1531" s="206">
        <f>IF(N1531="základní",J1531,0)</f>
        <v>0</v>
      </c>
      <c r="BF1531" s="206">
        <f>IF(N1531="snížená",J1531,0)</f>
        <v>0</v>
      </c>
      <c r="BG1531" s="206">
        <f>IF(N1531="zákl. přenesená",J1531,0)</f>
        <v>0</v>
      </c>
      <c r="BH1531" s="206">
        <f>IF(N1531="sníž. přenesená",J1531,0)</f>
        <v>0</v>
      </c>
      <c r="BI1531" s="206">
        <f>IF(N1531="nulová",J1531,0)</f>
        <v>0</v>
      </c>
      <c r="BJ1531" s="18" t="s">
        <v>84</v>
      </c>
      <c r="BK1531" s="206">
        <f>ROUND(I1531*H1531,2)</f>
        <v>0</v>
      </c>
      <c r="BL1531" s="18" t="s">
        <v>214</v>
      </c>
      <c r="BM1531" s="205" t="s">
        <v>1624</v>
      </c>
    </row>
    <row r="1532" spans="1:65" s="2" customFormat="1" ht="19.5">
      <c r="A1532" s="35"/>
      <c r="B1532" s="36"/>
      <c r="C1532" s="37"/>
      <c r="D1532" s="207" t="s">
        <v>167</v>
      </c>
      <c r="E1532" s="37"/>
      <c r="F1532" s="208" t="s">
        <v>1625</v>
      </c>
      <c r="G1532" s="37"/>
      <c r="H1532" s="37"/>
      <c r="I1532" s="209"/>
      <c r="J1532" s="37"/>
      <c r="K1532" s="37"/>
      <c r="L1532" s="40"/>
      <c r="M1532" s="210"/>
      <c r="N1532" s="211"/>
      <c r="O1532" s="72"/>
      <c r="P1532" s="72"/>
      <c r="Q1532" s="72"/>
      <c r="R1532" s="72"/>
      <c r="S1532" s="72"/>
      <c r="T1532" s="73"/>
      <c r="U1532" s="35"/>
      <c r="V1532" s="35"/>
      <c r="W1532" s="35"/>
      <c r="X1532" s="35"/>
      <c r="Y1532" s="35"/>
      <c r="Z1532" s="35"/>
      <c r="AA1532" s="35"/>
      <c r="AB1532" s="35"/>
      <c r="AC1532" s="35"/>
      <c r="AD1532" s="35"/>
      <c r="AE1532" s="35"/>
      <c r="AT1532" s="18" t="s">
        <v>167</v>
      </c>
      <c r="AU1532" s="18" t="s">
        <v>86</v>
      </c>
    </row>
    <row r="1533" spans="1:65" s="13" customFormat="1" ht="11.25">
      <c r="B1533" s="212"/>
      <c r="C1533" s="213"/>
      <c r="D1533" s="207" t="s">
        <v>169</v>
      </c>
      <c r="E1533" s="214" t="s">
        <v>1</v>
      </c>
      <c r="F1533" s="215" t="s">
        <v>1600</v>
      </c>
      <c r="G1533" s="213"/>
      <c r="H1533" s="214" t="s">
        <v>1</v>
      </c>
      <c r="I1533" s="216"/>
      <c r="J1533" s="213"/>
      <c r="K1533" s="213"/>
      <c r="L1533" s="217"/>
      <c r="M1533" s="218"/>
      <c r="N1533" s="219"/>
      <c r="O1533" s="219"/>
      <c r="P1533" s="219"/>
      <c r="Q1533" s="219"/>
      <c r="R1533" s="219"/>
      <c r="S1533" s="219"/>
      <c r="T1533" s="220"/>
      <c r="AT1533" s="221" t="s">
        <v>169</v>
      </c>
      <c r="AU1533" s="221" t="s">
        <v>86</v>
      </c>
      <c r="AV1533" s="13" t="s">
        <v>84</v>
      </c>
      <c r="AW1533" s="13" t="s">
        <v>33</v>
      </c>
      <c r="AX1533" s="13" t="s">
        <v>76</v>
      </c>
      <c r="AY1533" s="221" t="s">
        <v>160</v>
      </c>
    </row>
    <row r="1534" spans="1:65" s="14" customFormat="1" ht="11.25">
      <c r="B1534" s="222"/>
      <c r="C1534" s="223"/>
      <c r="D1534" s="207" t="s">
        <v>169</v>
      </c>
      <c r="E1534" s="224" t="s">
        <v>1</v>
      </c>
      <c r="F1534" s="225" t="s">
        <v>1620</v>
      </c>
      <c r="G1534" s="223"/>
      <c r="H1534" s="226">
        <v>40.82</v>
      </c>
      <c r="I1534" s="227"/>
      <c r="J1534" s="223"/>
      <c r="K1534" s="223"/>
      <c r="L1534" s="228"/>
      <c r="M1534" s="229"/>
      <c r="N1534" s="230"/>
      <c r="O1534" s="230"/>
      <c r="P1534" s="230"/>
      <c r="Q1534" s="230"/>
      <c r="R1534" s="230"/>
      <c r="S1534" s="230"/>
      <c r="T1534" s="231"/>
      <c r="AT1534" s="232" t="s">
        <v>169</v>
      </c>
      <c r="AU1534" s="232" t="s">
        <v>86</v>
      </c>
      <c r="AV1534" s="14" t="s">
        <v>86</v>
      </c>
      <c r="AW1534" s="14" t="s">
        <v>33</v>
      </c>
      <c r="AX1534" s="14" t="s">
        <v>76</v>
      </c>
      <c r="AY1534" s="232" t="s">
        <v>160</v>
      </c>
    </row>
    <row r="1535" spans="1:65" s="13" customFormat="1" ht="11.25">
      <c r="B1535" s="212"/>
      <c r="C1535" s="213"/>
      <c r="D1535" s="207" t="s">
        <v>169</v>
      </c>
      <c r="E1535" s="214" t="s">
        <v>1</v>
      </c>
      <c r="F1535" s="215" t="s">
        <v>1626</v>
      </c>
      <c r="G1535" s="213"/>
      <c r="H1535" s="214" t="s">
        <v>1</v>
      </c>
      <c r="I1535" s="216"/>
      <c r="J1535" s="213"/>
      <c r="K1535" s="213"/>
      <c r="L1535" s="217"/>
      <c r="M1535" s="218"/>
      <c r="N1535" s="219"/>
      <c r="O1535" s="219"/>
      <c r="P1535" s="219"/>
      <c r="Q1535" s="219"/>
      <c r="R1535" s="219"/>
      <c r="S1535" s="219"/>
      <c r="T1535" s="220"/>
      <c r="AT1535" s="221" t="s">
        <v>169</v>
      </c>
      <c r="AU1535" s="221" t="s">
        <v>86</v>
      </c>
      <c r="AV1535" s="13" t="s">
        <v>84</v>
      </c>
      <c r="AW1535" s="13" t="s">
        <v>33</v>
      </c>
      <c r="AX1535" s="13" t="s">
        <v>76</v>
      </c>
      <c r="AY1535" s="221" t="s">
        <v>160</v>
      </c>
    </row>
    <row r="1536" spans="1:65" s="14" customFormat="1" ht="11.25">
      <c r="B1536" s="222"/>
      <c r="C1536" s="223"/>
      <c r="D1536" s="207" t="s">
        <v>169</v>
      </c>
      <c r="E1536" s="224" t="s">
        <v>1</v>
      </c>
      <c r="F1536" s="225" t="s">
        <v>1627</v>
      </c>
      <c r="G1536" s="223"/>
      <c r="H1536" s="226">
        <v>2.2000000000000002</v>
      </c>
      <c r="I1536" s="227"/>
      <c r="J1536" s="223"/>
      <c r="K1536" s="223"/>
      <c r="L1536" s="228"/>
      <c r="M1536" s="229"/>
      <c r="N1536" s="230"/>
      <c r="O1536" s="230"/>
      <c r="P1536" s="230"/>
      <c r="Q1536" s="230"/>
      <c r="R1536" s="230"/>
      <c r="S1536" s="230"/>
      <c r="T1536" s="231"/>
      <c r="AT1536" s="232" t="s">
        <v>169</v>
      </c>
      <c r="AU1536" s="232" t="s">
        <v>86</v>
      </c>
      <c r="AV1536" s="14" t="s">
        <v>86</v>
      </c>
      <c r="AW1536" s="14" t="s">
        <v>33</v>
      </c>
      <c r="AX1536" s="14" t="s">
        <v>76</v>
      </c>
      <c r="AY1536" s="232" t="s">
        <v>160</v>
      </c>
    </row>
    <row r="1537" spans="1:65" s="13" customFormat="1" ht="11.25">
      <c r="B1537" s="212"/>
      <c r="C1537" s="213"/>
      <c r="D1537" s="207" t="s">
        <v>169</v>
      </c>
      <c r="E1537" s="214" t="s">
        <v>1</v>
      </c>
      <c r="F1537" s="215" t="s">
        <v>1628</v>
      </c>
      <c r="G1537" s="213"/>
      <c r="H1537" s="214" t="s">
        <v>1</v>
      </c>
      <c r="I1537" s="216"/>
      <c r="J1537" s="213"/>
      <c r="K1537" s="213"/>
      <c r="L1537" s="217"/>
      <c r="M1537" s="218"/>
      <c r="N1537" s="219"/>
      <c r="O1537" s="219"/>
      <c r="P1537" s="219"/>
      <c r="Q1537" s="219"/>
      <c r="R1537" s="219"/>
      <c r="S1537" s="219"/>
      <c r="T1537" s="220"/>
      <c r="AT1537" s="221" t="s">
        <v>169</v>
      </c>
      <c r="AU1537" s="221" t="s">
        <v>86</v>
      </c>
      <c r="AV1537" s="13" t="s">
        <v>84</v>
      </c>
      <c r="AW1537" s="13" t="s">
        <v>33</v>
      </c>
      <c r="AX1537" s="13" t="s">
        <v>76</v>
      </c>
      <c r="AY1537" s="221" t="s">
        <v>160</v>
      </c>
    </row>
    <row r="1538" spans="1:65" s="14" customFormat="1" ht="11.25">
      <c r="B1538" s="222"/>
      <c r="C1538" s="223"/>
      <c r="D1538" s="207" t="s">
        <v>169</v>
      </c>
      <c r="E1538" s="224" t="s">
        <v>1</v>
      </c>
      <c r="F1538" s="225" t="s">
        <v>1629</v>
      </c>
      <c r="G1538" s="223"/>
      <c r="H1538" s="226">
        <v>1.026</v>
      </c>
      <c r="I1538" s="227"/>
      <c r="J1538" s="223"/>
      <c r="K1538" s="223"/>
      <c r="L1538" s="228"/>
      <c r="M1538" s="229"/>
      <c r="N1538" s="230"/>
      <c r="O1538" s="230"/>
      <c r="P1538" s="230"/>
      <c r="Q1538" s="230"/>
      <c r="R1538" s="230"/>
      <c r="S1538" s="230"/>
      <c r="T1538" s="231"/>
      <c r="AT1538" s="232" t="s">
        <v>169</v>
      </c>
      <c r="AU1538" s="232" t="s">
        <v>86</v>
      </c>
      <c r="AV1538" s="14" t="s">
        <v>86</v>
      </c>
      <c r="AW1538" s="14" t="s">
        <v>33</v>
      </c>
      <c r="AX1538" s="14" t="s">
        <v>76</v>
      </c>
      <c r="AY1538" s="232" t="s">
        <v>160</v>
      </c>
    </row>
    <row r="1539" spans="1:65" s="15" customFormat="1" ht="11.25">
      <c r="B1539" s="233"/>
      <c r="C1539" s="234"/>
      <c r="D1539" s="207" t="s">
        <v>169</v>
      </c>
      <c r="E1539" s="235" t="s">
        <v>1</v>
      </c>
      <c r="F1539" s="236" t="s">
        <v>172</v>
      </c>
      <c r="G1539" s="234"/>
      <c r="H1539" s="237">
        <v>44.045999999999999</v>
      </c>
      <c r="I1539" s="238"/>
      <c r="J1539" s="234"/>
      <c r="K1539" s="234"/>
      <c r="L1539" s="239"/>
      <c r="M1539" s="240"/>
      <c r="N1539" s="241"/>
      <c r="O1539" s="241"/>
      <c r="P1539" s="241"/>
      <c r="Q1539" s="241"/>
      <c r="R1539" s="241"/>
      <c r="S1539" s="241"/>
      <c r="T1539" s="242"/>
      <c r="AT1539" s="243" t="s">
        <v>169</v>
      </c>
      <c r="AU1539" s="243" t="s">
        <v>86</v>
      </c>
      <c r="AV1539" s="15" t="s">
        <v>166</v>
      </c>
      <c r="AW1539" s="15" t="s">
        <v>33</v>
      </c>
      <c r="AX1539" s="15" t="s">
        <v>84</v>
      </c>
      <c r="AY1539" s="243" t="s">
        <v>160</v>
      </c>
    </row>
    <row r="1540" spans="1:65" s="2" customFormat="1" ht="24.2" customHeight="1">
      <c r="A1540" s="35"/>
      <c r="B1540" s="36"/>
      <c r="C1540" s="193" t="s">
        <v>984</v>
      </c>
      <c r="D1540" s="193" t="s">
        <v>162</v>
      </c>
      <c r="E1540" s="194" t="s">
        <v>1630</v>
      </c>
      <c r="F1540" s="195" t="s">
        <v>1631</v>
      </c>
      <c r="G1540" s="196" t="s">
        <v>165</v>
      </c>
      <c r="H1540" s="197">
        <v>147.12</v>
      </c>
      <c r="I1540" s="198"/>
      <c r="J1540" s="199">
        <f>ROUND(I1540*H1540,2)</f>
        <v>0</v>
      </c>
      <c r="K1540" s="200"/>
      <c r="L1540" s="40"/>
      <c r="M1540" s="201" t="s">
        <v>1</v>
      </c>
      <c r="N1540" s="202" t="s">
        <v>41</v>
      </c>
      <c r="O1540" s="72"/>
      <c r="P1540" s="203">
        <f>O1540*H1540</f>
        <v>0</v>
      </c>
      <c r="Q1540" s="203">
        <v>0</v>
      </c>
      <c r="R1540" s="203">
        <f>Q1540*H1540</f>
        <v>0</v>
      </c>
      <c r="S1540" s="203">
        <v>0</v>
      </c>
      <c r="T1540" s="204">
        <f>S1540*H1540</f>
        <v>0</v>
      </c>
      <c r="U1540" s="35"/>
      <c r="V1540" s="35"/>
      <c r="W1540" s="35"/>
      <c r="X1540" s="35"/>
      <c r="Y1540" s="35"/>
      <c r="Z1540" s="35"/>
      <c r="AA1540" s="35"/>
      <c r="AB1540" s="35"/>
      <c r="AC1540" s="35"/>
      <c r="AD1540" s="35"/>
      <c r="AE1540" s="35"/>
      <c r="AR1540" s="205" t="s">
        <v>214</v>
      </c>
      <c r="AT1540" s="205" t="s">
        <v>162</v>
      </c>
      <c r="AU1540" s="205" t="s">
        <v>86</v>
      </c>
      <c r="AY1540" s="18" t="s">
        <v>160</v>
      </c>
      <c r="BE1540" s="206">
        <f>IF(N1540="základní",J1540,0)</f>
        <v>0</v>
      </c>
      <c r="BF1540" s="206">
        <f>IF(N1540="snížená",J1540,0)</f>
        <v>0</v>
      </c>
      <c r="BG1540" s="206">
        <f>IF(N1540="zákl. přenesená",J1540,0)</f>
        <v>0</v>
      </c>
      <c r="BH1540" s="206">
        <f>IF(N1540="sníž. přenesená",J1540,0)</f>
        <v>0</v>
      </c>
      <c r="BI1540" s="206">
        <f>IF(N1540="nulová",J1540,0)</f>
        <v>0</v>
      </c>
      <c r="BJ1540" s="18" t="s">
        <v>84</v>
      </c>
      <c r="BK1540" s="206">
        <f>ROUND(I1540*H1540,2)</f>
        <v>0</v>
      </c>
      <c r="BL1540" s="18" t="s">
        <v>214</v>
      </c>
      <c r="BM1540" s="205" t="s">
        <v>1632</v>
      </c>
    </row>
    <row r="1541" spans="1:65" s="2" customFormat="1" ht="19.5">
      <c r="A1541" s="35"/>
      <c r="B1541" s="36"/>
      <c r="C1541" s="37"/>
      <c r="D1541" s="207" t="s">
        <v>167</v>
      </c>
      <c r="E1541" s="37"/>
      <c r="F1541" s="208" t="s">
        <v>1633</v>
      </c>
      <c r="G1541" s="37"/>
      <c r="H1541" s="37"/>
      <c r="I1541" s="209"/>
      <c r="J1541" s="37"/>
      <c r="K1541" s="37"/>
      <c r="L1541" s="40"/>
      <c r="M1541" s="210"/>
      <c r="N1541" s="211"/>
      <c r="O1541" s="72"/>
      <c r="P1541" s="72"/>
      <c r="Q1541" s="72"/>
      <c r="R1541" s="72"/>
      <c r="S1541" s="72"/>
      <c r="T1541" s="73"/>
      <c r="U1541" s="35"/>
      <c r="V1541" s="35"/>
      <c r="W1541" s="35"/>
      <c r="X1541" s="35"/>
      <c r="Y1541" s="35"/>
      <c r="Z1541" s="35"/>
      <c r="AA1541" s="35"/>
      <c r="AB1541" s="35"/>
      <c r="AC1541" s="35"/>
      <c r="AD1541" s="35"/>
      <c r="AE1541" s="35"/>
      <c r="AT1541" s="18" t="s">
        <v>167</v>
      </c>
      <c r="AU1541" s="18" t="s">
        <v>86</v>
      </c>
    </row>
    <row r="1542" spans="1:65" s="13" customFormat="1" ht="11.25">
      <c r="B1542" s="212"/>
      <c r="C1542" s="213"/>
      <c r="D1542" s="207" t="s">
        <v>169</v>
      </c>
      <c r="E1542" s="214" t="s">
        <v>1</v>
      </c>
      <c r="F1542" s="215" t="s">
        <v>1634</v>
      </c>
      <c r="G1542" s="213"/>
      <c r="H1542" s="214" t="s">
        <v>1</v>
      </c>
      <c r="I1542" s="216"/>
      <c r="J1542" s="213"/>
      <c r="K1542" s="213"/>
      <c r="L1542" s="217"/>
      <c r="M1542" s="218"/>
      <c r="N1542" s="219"/>
      <c r="O1542" s="219"/>
      <c r="P1542" s="219"/>
      <c r="Q1542" s="219"/>
      <c r="R1542" s="219"/>
      <c r="S1542" s="219"/>
      <c r="T1542" s="220"/>
      <c r="AT1542" s="221" t="s">
        <v>169</v>
      </c>
      <c r="AU1542" s="221" t="s">
        <v>86</v>
      </c>
      <c r="AV1542" s="13" t="s">
        <v>84</v>
      </c>
      <c r="AW1542" s="13" t="s">
        <v>33</v>
      </c>
      <c r="AX1542" s="13" t="s">
        <v>76</v>
      </c>
      <c r="AY1542" s="221" t="s">
        <v>160</v>
      </c>
    </row>
    <row r="1543" spans="1:65" s="13" customFormat="1" ht="11.25">
      <c r="B1543" s="212"/>
      <c r="C1543" s="213"/>
      <c r="D1543" s="207" t="s">
        <v>169</v>
      </c>
      <c r="E1543" s="214" t="s">
        <v>1</v>
      </c>
      <c r="F1543" s="215" t="s">
        <v>1603</v>
      </c>
      <c r="G1543" s="213"/>
      <c r="H1543" s="214" t="s">
        <v>1</v>
      </c>
      <c r="I1543" s="216"/>
      <c r="J1543" s="213"/>
      <c r="K1543" s="213"/>
      <c r="L1543" s="217"/>
      <c r="M1543" s="218"/>
      <c r="N1543" s="219"/>
      <c r="O1543" s="219"/>
      <c r="P1543" s="219"/>
      <c r="Q1543" s="219"/>
      <c r="R1543" s="219"/>
      <c r="S1543" s="219"/>
      <c r="T1543" s="220"/>
      <c r="AT1543" s="221" t="s">
        <v>169</v>
      </c>
      <c r="AU1543" s="221" t="s">
        <v>86</v>
      </c>
      <c r="AV1543" s="13" t="s">
        <v>84</v>
      </c>
      <c r="AW1543" s="13" t="s">
        <v>33</v>
      </c>
      <c r="AX1543" s="13" t="s">
        <v>76</v>
      </c>
      <c r="AY1543" s="221" t="s">
        <v>160</v>
      </c>
    </row>
    <row r="1544" spans="1:65" s="14" customFormat="1" ht="11.25">
      <c r="B1544" s="222"/>
      <c r="C1544" s="223"/>
      <c r="D1544" s="207" t="s">
        <v>169</v>
      </c>
      <c r="E1544" s="224" t="s">
        <v>1</v>
      </c>
      <c r="F1544" s="225" t="s">
        <v>1635</v>
      </c>
      <c r="G1544" s="223"/>
      <c r="H1544" s="226">
        <v>53.67</v>
      </c>
      <c r="I1544" s="227"/>
      <c r="J1544" s="223"/>
      <c r="K1544" s="223"/>
      <c r="L1544" s="228"/>
      <c r="M1544" s="229"/>
      <c r="N1544" s="230"/>
      <c r="O1544" s="230"/>
      <c r="P1544" s="230"/>
      <c r="Q1544" s="230"/>
      <c r="R1544" s="230"/>
      <c r="S1544" s="230"/>
      <c r="T1544" s="231"/>
      <c r="AT1544" s="232" t="s">
        <v>169</v>
      </c>
      <c r="AU1544" s="232" t="s">
        <v>86</v>
      </c>
      <c r="AV1544" s="14" t="s">
        <v>86</v>
      </c>
      <c r="AW1544" s="14" t="s">
        <v>33</v>
      </c>
      <c r="AX1544" s="14" t="s">
        <v>76</v>
      </c>
      <c r="AY1544" s="232" t="s">
        <v>160</v>
      </c>
    </row>
    <row r="1545" spans="1:65" s="13" customFormat="1" ht="11.25">
      <c r="B1545" s="212"/>
      <c r="C1545" s="213"/>
      <c r="D1545" s="207" t="s">
        <v>169</v>
      </c>
      <c r="E1545" s="214" t="s">
        <v>1</v>
      </c>
      <c r="F1545" s="215" t="s">
        <v>777</v>
      </c>
      <c r="G1545" s="213"/>
      <c r="H1545" s="214" t="s">
        <v>1</v>
      </c>
      <c r="I1545" s="216"/>
      <c r="J1545" s="213"/>
      <c r="K1545" s="213"/>
      <c r="L1545" s="217"/>
      <c r="M1545" s="218"/>
      <c r="N1545" s="219"/>
      <c r="O1545" s="219"/>
      <c r="P1545" s="219"/>
      <c r="Q1545" s="219"/>
      <c r="R1545" s="219"/>
      <c r="S1545" s="219"/>
      <c r="T1545" s="220"/>
      <c r="AT1545" s="221" t="s">
        <v>169</v>
      </c>
      <c r="AU1545" s="221" t="s">
        <v>86</v>
      </c>
      <c r="AV1545" s="13" t="s">
        <v>84</v>
      </c>
      <c r="AW1545" s="13" t="s">
        <v>33</v>
      </c>
      <c r="AX1545" s="13" t="s">
        <v>76</v>
      </c>
      <c r="AY1545" s="221" t="s">
        <v>160</v>
      </c>
    </row>
    <row r="1546" spans="1:65" s="14" customFormat="1" ht="11.25">
      <c r="B1546" s="222"/>
      <c r="C1546" s="223"/>
      <c r="D1546" s="207" t="s">
        <v>169</v>
      </c>
      <c r="E1546" s="224" t="s">
        <v>1</v>
      </c>
      <c r="F1546" s="225" t="s">
        <v>667</v>
      </c>
      <c r="G1546" s="223"/>
      <c r="H1546" s="226">
        <v>93.45</v>
      </c>
      <c r="I1546" s="227"/>
      <c r="J1546" s="223"/>
      <c r="K1546" s="223"/>
      <c r="L1546" s="228"/>
      <c r="M1546" s="229"/>
      <c r="N1546" s="230"/>
      <c r="O1546" s="230"/>
      <c r="P1546" s="230"/>
      <c r="Q1546" s="230"/>
      <c r="R1546" s="230"/>
      <c r="S1546" s="230"/>
      <c r="T1546" s="231"/>
      <c r="AT1546" s="232" t="s">
        <v>169</v>
      </c>
      <c r="AU1546" s="232" t="s">
        <v>86</v>
      </c>
      <c r="AV1546" s="14" t="s">
        <v>86</v>
      </c>
      <c r="AW1546" s="14" t="s">
        <v>33</v>
      </c>
      <c r="AX1546" s="14" t="s">
        <v>76</v>
      </c>
      <c r="AY1546" s="232" t="s">
        <v>160</v>
      </c>
    </row>
    <row r="1547" spans="1:65" s="15" customFormat="1" ht="11.25">
      <c r="B1547" s="233"/>
      <c r="C1547" s="234"/>
      <c r="D1547" s="207" t="s">
        <v>169</v>
      </c>
      <c r="E1547" s="235" t="s">
        <v>1</v>
      </c>
      <c r="F1547" s="236" t="s">
        <v>172</v>
      </c>
      <c r="G1547" s="234"/>
      <c r="H1547" s="237">
        <v>147.12</v>
      </c>
      <c r="I1547" s="238"/>
      <c r="J1547" s="234"/>
      <c r="K1547" s="234"/>
      <c r="L1547" s="239"/>
      <c r="M1547" s="240"/>
      <c r="N1547" s="241"/>
      <c r="O1547" s="241"/>
      <c r="P1547" s="241"/>
      <c r="Q1547" s="241"/>
      <c r="R1547" s="241"/>
      <c r="S1547" s="241"/>
      <c r="T1547" s="242"/>
      <c r="AT1547" s="243" t="s">
        <v>169</v>
      </c>
      <c r="AU1547" s="243" t="s">
        <v>86</v>
      </c>
      <c r="AV1547" s="15" t="s">
        <v>166</v>
      </c>
      <c r="AW1547" s="15" t="s">
        <v>33</v>
      </c>
      <c r="AX1547" s="15" t="s">
        <v>84</v>
      </c>
      <c r="AY1547" s="243" t="s">
        <v>160</v>
      </c>
    </row>
    <row r="1548" spans="1:65" s="2" customFormat="1" ht="24.2" customHeight="1">
      <c r="A1548" s="35"/>
      <c r="B1548" s="36"/>
      <c r="C1548" s="244" t="s">
        <v>1636</v>
      </c>
      <c r="D1548" s="244" t="s">
        <v>245</v>
      </c>
      <c r="E1548" s="245" t="s">
        <v>1637</v>
      </c>
      <c r="F1548" s="246" t="s">
        <v>1638</v>
      </c>
      <c r="G1548" s="247" t="s">
        <v>165</v>
      </c>
      <c r="H1548" s="248">
        <v>154.476</v>
      </c>
      <c r="I1548" s="249"/>
      <c r="J1548" s="250">
        <f>ROUND(I1548*H1548,2)</f>
        <v>0</v>
      </c>
      <c r="K1548" s="251"/>
      <c r="L1548" s="252"/>
      <c r="M1548" s="253" t="s">
        <v>1</v>
      </c>
      <c r="N1548" s="254" t="s">
        <v>41</v>
      </c>
      <c r="O1548" s="72"/>
      <c r="P1548" s="203">
        <f>O1548*H1548</f>
        <v>0</v>
      </c>
      <c r="Q1548" s="203">
        <v>0</v>
      </c>
      <c r="R1548" s="203">
        <f>Q1548*H1548</f>
        <v>0</v>
      </c>
      <c r="S1548" s="203">
        <v>0</v>
      </c>
      <c r="T1548" s="204">
        <f>S1548*H1548</f>
        <v>0</v>
      </c>
      <c r="U1548" s="35"/>
      <c r="V1548" s="35"/>
      <c r="W1548" s="35"/>
      <c r="X1548" s="35"/>
      <c r="Y1548" s="35"/>
      <c r="Z1548" s="35"/>
      <c r="AA1548" s="35"/>
      <c r="AB1548" s="35"/>
      <c r="AC1548" s="35"/>
      <c r="AD1548" s="35"/>
      <c r="AE1548" s="35"/>
      <c r="AR1548" s="205" t="s">
        <v>262</v>
      </c>
      <c r="AT1548" s="205" t="s">
        <v>245</v>
      </c>
      <c r="AU1548" s="205" t="s">
        <v>86</v>
      </c>
      <c r="AY1548" s="18" t="s">
        <v>160</v>
      </c>
      <c r="BE1548" s="206">
        <f>IF(N1548="základní",J1548,0)</f>
        <v>0</v>
      </c>
      <c r="BF1548" s="206">
        <f>IF(N1548="snížená",J1548,0)</f>
        <v>0</v>
      </c>
      <c r="BG1548" s="206">
        <f>IF(N1548="zákl. přenesená",J1548,0)</f>
        <v>0</v>
      </c>
      <c r="BH1548" s="206">
        <f>IF(N1548="sníž. přenesená",J1548,0)</f>
        <v>0</v>
      </c>
      <c r="BI1548" s="206">
        <f>IF(N1548="nulová",J1548,0)</f>
        <v>0</v>
      </c>
      <c r="BJ1548" s="18" t="s">
        <v>84</v>
      </c>
      <c r="BK1548" s="206">
        <f>ROUND(I1548*H1548,2)</f>
        <v>0</v>
      </c>
      <c r="BL1548" s="18" t="s">
        <v>214</v>
      </c>
      <c r="BM1548" s="205" t="s">
        <v>1639</v>
      </c>
    </row>
    <row r="1549" spans="1:65" s="2" customFormat="1" ht="19.5">
      <c r="A1549" s="35"/>
      <c r="B1549" s="36"/>
      <c r="C1549" s="37"/>
      <c r="D1549" s="207" t="s">
        <v>167</v>
      </c>
      <c r="E1549" s="37"/>
      <c r="F1549" s="208" t="s">
        <v>1638</v>
      </c>
      <c r="G1549" s="37"/>
      <c r="H1549" s="37"/>
      <c r="I1549" s="209"/>
      <c r="J1549" s="37"/>
      <c r="K1549" s="37"/>
      <c r="L1549" s="40"/>
      <c r="M1549" s="210"/>
      <c r="N1549" s="211"/>
      <c r="O1549" s="72"/>
      <c r="P1549" s="72"/>
      <c r="Q1549" s="72"/>
      <c r="R1549" s="72"/>
      <c r="S1549" s="72"/>
      <c r="T1549" s="73"/>
      <c r="U1549" s="35"/>
      <c r="V1549" s="35"/>
      <c r="W1549" s="35"/>
      <c r="X1549" s="35"/>
      <c r="Y1549" s="35"/>
      <c r="Z1549" s="35"/>
      <c r="AA1549" s="35"/>
      <c r="AB1549" s="35"/>
      <c r="AC1549" s="35"/>
      <c r="AD1549" s="35"/>
      <c r="AE1549" s="35"/>
      <c r="AT1549" s="18" t="s">
        <v>167</v>
      </c>
      <c r="AU1549" s="18" t="s">
        <v>86</v>
      </c>
    </row>
    <row r="1550" spans="1:65" s="2" customFormat="1" ht="146.25">
      <c r="A1550" s="35"/>
      <c r="B1550" s="36"/>
      <c r="C1550" s="37"/>
      <c r="D1550" s="207" t="s">
        <v>510</v>
      </c>
      <c r="E1550" s="37"/>
      <c r="F1550" s="255" t="s">
        <v>1640</v>
      </c>
      <c r="G1550" s="37"/>
      <c r="H1550" s="37"/>
      <c r="I1550" s="209"/>
      <c r="J1550" s="37"/>
      <c r="K1550" s="37"/>
      <c r="L1550" s="40"/>
      <c r="M1550" s="210"/>
      <c r="N1550" s="211"/>
      <c r="O1550" s="72"/>
      <c r="P1550" s="72"/>
      <c r="Q1550" s="72"/>
      <c r="R1550" s="72"/>
      <c r="S1550" s="72"/>
      <c r="T1550" s="73"/>
      <c r="U1550" s="35"/>
      <c r="V1550" s="35"/>
      <c r="W1550" s="35"/>
      <c r="X1550" s="35"/>
      <c r="Y1550" s="35"/>
      <c r="Z1550" s="35"/>
      <c r="AA1550" s="35"/>
      <c r="AB1550" s="35"/>
      <c r="AC1550" s="35"/>
      <c r="AD1550" s="35"/>
      <c r="AE1550" s="35"/>
      <c r="AT1550" s="18" t="s">
        <v>510</v>
      </c>
      <c r="AU1550" s="18" t="s">
        <v>86</v>
      </c>
    </row>
    <row r="1551" spans="1:65" s="14" customFormat="1" ht="11.25">
      <c r="B1551" s="222"/>
      <c r="C1551" s="223"/>
      <c r="D1551" s="207" t="s">
        <v>169</v>
      </c>
      <c r="E1551" s="224" t="s">
        <v>1</v>
      </c>
      <c r="F1551" s="225" t="s">
        <v>1641</v>
      </c>
      <c r="G1551" s="223"/>
      <c r="H1551" s="226">
        <v>154.476</v>
      </c>
      <c r="I1551" s="227"/>
      <c r="J1551" s="223"/>
      <c r="K1551" s="223"/>
      <c r="L1551" s="228"/>
      <c r="M1551" s="229"/>
      <c r="N1551" s="230"/>
      <c r="O1551" s="230"/>
      <c r="P1551" s="230"/>
      <c r="Q1551" s="230"/>
      <c r="R1551" s="230"/>
      <c r="S1551" s="230"/>
      <c r="T1551" s="231"/>
      <c r="AT1551" s="232" t="s">
        <v>169</v>
      </c>
      <c r="AU1551" s="232" t="s">
        <v>86</v>
      </c>
      <c r="AV1551" s="14" t="s">
        <v>86</v>
      </c>
      <c r="AW1551" s="14" t="s">
        <v>33</v>
      </c>
      <c r="AX1551" s="14" t="s">
        <v>76</v>
      </c>
      <c r="AY1551" s="232" t="s">
        <v>160</v>
      </c>
    </row>
    <row r="1552" spans="1:65" s="15" customFormat="1" ht="11.25">
      <c r="B1552" s="233"/>
      <c r="C1552" s="234"/>
      <c r="D1552" s="207" t="s">
        <v>169</v>
      </c>
      <c r="E1552" s="235" t="s">
        <v>1</v>
      </c>
      <c r="F1552" s="236" t="s">
        <v>172</v>
      </c>
      <c r="G1552" s="234"/>
      <c r="H1552" s="237">
        <v>154.476</v>
      </c>
      <c r="I1552" s="238"/>
      <c r="J1552" s="234"/>
      <c r="K1552" s="234"/>
      <c r="L1552" s="239"/>
      <c r="M1552" s="240"/>
      <c r="N1552" s="241"/>
      <c r="O1552" s="241"/>
      <c r="P1552" s="241"/>
      <c r="Q1552" s="241"/>
      <c r="R1552" s="241"/>
      <c r="S1552" s="241"/>
      <c r="T1552" s="242"/>
      <c r="AT1552" s="243" t="s">
        <v>169</v>
      </c>
      <c r="AU1552" s="243" t="s">
        <v>86</v>
      </c>
      <c r="AV1552" s="15" t="s">
        <v>166</v>
      </c>
      <c r="AW1552" s="15" t="s">
        <v>33</v>
      </c>
      <c r="AX1552" s="15" t="s">
        <v>84</v>
      </c>
      <c r="AY1552" s="243" t="s">
        <v>160</v>
      </c>
    </row>
    <row r="1553" spans="1:65" s="2" customFormat="1" ht="21.75" customHeight="1">
      <c r="A1553" s="35"/>
      <c r="B1553" s="36"/>
      <c r="C1553" s="193" t="s">
        <v>989</v>
      </c>
      <c r="D1553" s="193" t="s">
        <v>162</v>
      </c>
      <c r="E1553" s="194" t="s">
        <v>1642</v>
      </c>
      <c r="F1553" s="195" t="s">
        <v>1643</v>
      </c>
      <c r="G1553" s="196" t="s">
        <v>181</v>
      </c>
      <c r="H1553" s="197">
        <v>3.3250000000000002</v>
      </c>
      <c r="I1553" s="198"/>
      <c r="J1553" s="199">
        <f>ROUND(I1553*H1553,2)</f>
        <v>0</v>
      </c>
      <c r="K1553" s="200"/>
      <c r="L1553" s="40"/>
      <c r="M1553" s="201" t="s">
        <v>1</v>
      </c>
      <c r="N1553" s="202" t="s">
        <v>41</v>
      </c>
      <c r="O1553" s="72"/>
      <c r="P1553" s="203">
        <f>O1553*H1553</f>
        <v>0</v>
      </c>
      <c r="Q1553" s="203">
        <v>0</v>
      </c>
      <c r="R1553" s="203">
        <f>Q1553*H1553</f>
        <v>0</v>
      </c>
      <c r="S1553" s="203">
        <v>0</v>
      </c>
      <c r="T1553" s="204">
        <f>S1553*H1553</f>
        <v>0</v>
      </c>
      <c r="U1553" s="35"/>
      <c r="V1553" s="35"/>
      <c r="W1553" s="35"/>
      <c r="X1553" s="35"/>
      <c r="Y1553" s="35"/>
      <c r="Z1553" s="35"/>
      <c r="AA1553" s="35"/>
      <c r="AB1553" s="35"/>
      <c r="AC1553" s="35"/>
      <c r="AD1553" s="35"/>
      <c r="AE1553" s="35"/>
      <c r="AR1553" s="205" t="s">
        <v>214</v>
      </c>
      <c r="AT1553" s="205" t="s">
        <v>162</v>
      </c>
      <c r="AU1553" s="205" t="s">
        <v>86</v>
      </c>
      <c r="AY1553" s="18" t="s">
        <v>160</v>
      </c>
      <c r="BE1553" s="206">
        <f>IF(N1553="základní",J1553,0)</f>
        <v>0</v>
      </c>
      <c r="BF1553" s="206">
        <f>IF(N1553="snížená",J1553,0)</f>
        <v>0</v>
      </c>
      <c r="BG1553" s="206">
        <f>IF(N1553="zákl. přenesená",J1553,0)</f>
        <v>0</v>
      </c>
      <c r="BH1553" s="206">
        <f>IF(N1553="sníž. přenesená",J1553,0)</f>
        <v>0</v>
      </c>
      <c r="BI1553" s="206">
        <f>IF(N1553="nulová",J1553,0)</f>
        <v>0</v>
      </c>
      <c r="BJ1553" s="18" t="s">
        <v>84</v>
      </c>
      <c r="BK1553" s="206">
        <f>ROUND(I1553*H1553,2)</f>
        <v>0</v>
      </c>
      <c r="BL1553" s="18" t="s">
        <v>214</v>
      </c>
      <c r="BM1553" s="205" t="s">
        <v>1644</v>
      </c>
    </row>
    <row r="1554" spans="1:65" s="2" customFormat="1" ht="29.25">
      <c r="A1554" s="35"/>
      <c r="B1554" s="36"/>
      <c r="C1554" s="37"/>
      <c r="D1554" s="207" t="s">
        <v>167</v>
      </c>
      <c r="E1554" s="37"/>
      <c r="F1554" s="208" t="s">
        <v>1645</v>
      </c>
      <c r="G1554" s="37"/>
      <c r="H1554" s="37"/>
      <c r="I1554" s="209"/>
      <c r="J1554" s="37"/>
      <c r="K1554" s="37"/>
      <c r="L1554" s="40"/>
      <c r="M1554" s="210"/>
      <c r="N1554" s="211"/>
      <c r="O1554" s="72"/>
      <c r="P1554" s="72"/>
      <c r="Q1554" s="72"/>
      <c r="R1554" s="72"/>
      <c r="S1554" s="72"/>
      <c r="T1554" s="73"/>
      <c r="U1554" s="35"/>
      <c r="V1554" s="35"/>
      <c r="W1554" s="35"/>
      <c r="X1554" s="35"/>
      <c r="Y1554" s="35"/>
      <c r="Z1554" s="35"/>
      <c r="AA1554" s="35"/>
      <c r="AB1554" s="35"/>
      <c r="AC1554" s="35"/>
      <c r="AD1554" s="35"/>
      <c r="AE1554" s="35"/>
      <c r="AT1554" s="18" t="s">
        <v>167</v>
      </c>
      <c r="AU1554" s="18" t="s">
        <v>86</v>
      </c>
    </row>
    <row r="1555" spans="1:65" s="13" customFormat="1" ht="11.25">
      <c r="B1555" s="212"/>
      <c r="C1555" s="213"/>
      <c r="D1555" s="207" t="s">
        <v>169</v>
      </c>
      <c r="E1555" s="214" t="s">
        <v>1</v>
      </c>
      <c r="F1555" s="215" t="s">
        <v>672</v>
      </c>
      <c r="G1555" s="213"/>
      <c r="H1555" s="214" t="s">
        <v>1</v>
      </c>
      <c r="I1555" s="216"/>
      <c r="J1555" s="213"/>
      <c r="K1555" s="213"/>
      <c r="L1555" s="217"/>
      <c r="M1555" s="218"/>
      <c r="N1555" s="219"/>
      <c r="O1555" s="219"/>
      <c r="P1555" s="219"/>
      <c r="Q1555" s="219"/>
      <c r="R1555" s="219"/>
      <c r="S1555" s="219"/>
      <c r="T1555" s="220"/>
      <c r="AT1555" s="221" t="s">
        <v>169</v>
      </c>
      <c r="AU1555" s="221" t="s">
        <v>86</v>
      </c>
      <c r="AV1555" s="13" t="s">
        <v>84</v>
      </c>
      <c r="AW1555" s="13" t="s">
        <v>33</v>
      </c>
      <c r="AX1555" s="13" t="s">
        <v>76</v>
      </c>
      <c r="AY1555" s="221" t="s">
        <v>160</v>
      </c>
    </row>
    <row r="1556" spans="1:65" s="14" customFormat="1" ht="11.25">
      <c r="B1556" s="222"/>
      <c r="C1556" s="223"/>
      <c r="D1556" s="207" t="s">
        <v>169</v>
      </c>
      <c r="E1556" s="224" t="s">
        <v>1</v>
      </c>
      <c r="F1556" s="225" t="s">
        <v>1646</v>
      </c>
      <c r="G1556" s="223"/>
      <c r="H1556" s="226">
        <v>3.3250000000000002</v>
      </c>
      <c r="I1556" s="227"/>
      <c r="J1556" s="223"/>
      <c r="K1556" s="223"/>
      <c r="L1556" s="228"/>
      <c r="M1556" s="229"/>
      <c r="N1556" s="230"/>
      <c r="O1556" s="230"/>
      <c r="P1556" s="230"/>
      <c r="Q1556" s="230"/>
      <c r="R1556" s="230"/>
      <c r="S1556" s="230"/>
      <c r="T1556" s="231"/>
      <c r="AT1556" s="232" t="s">
        <v>169</v>
      </c>
      <c r="AU1556" s="232" t="s">
        <v>86</v>
      </c>
      <c r="AV1556" s="14" t="s">
        <v>86</v>
      </c>
      <c r="AW1556" s="14" t="s">
        <v>33</v>
      </c>
      <c r="AX1556" s="14" t="s">
        <v>76</v>
      </c>
      <c r="AY1556" s="232" t="s">
        <v>160</v>
      </c>
    </row>
    <row r="1557" spans="1:65" s="15" customFormat="1" ht="11.25">
      <c r="B1557" s="233"/>
      <c r="C1557" s="234"/>
      <c r="D1557" s="207" t="s">
        <v>169</v>
      </c>
      <c r="E1557" s="235" t="s">
        <v>1</v>
      </c>
      <c r="F1557" s="236" t="s">
        <v>172</v>
      </c>
      <c r="G1557" s="234"/>
      <c r="H1557" s="237">
        <v>3.3250000000000002</v>
      </c>
      <c r="I1557" s="238"/>
      <c r="J1557" s="234"/>
      <c r="K1557" s="234"/>
      <c r="L1557" s="239"/>
      <c r="M1557" s="240"/>
      <c r="N1557" s="241"/>
      <c r="O1557" s="241"/>
      <c r="P1557" s="241"/>
      <c r="Q1557" s="241"/>
      <c r="R1557" s="241"/>
      <c r="S1557" s="241"/>
      <c r="T1557" s="242"/>
      <c r="AT1557" s="243" t="s">
        <v>169</v>
      </c>
      <c r="AU1557" s="243" t="s">
        <v>86</v>
      </c>
      <c r="AV1557" s="15" t="s">
        <v>166</v>
      </c>
      <c r="AW1557" s="15" t="s">
        <v>33</v>
      </c>
      <c r="AX1557" s="15" t="s">
        <v>84</v>
      </c>
      <c r="AY1557" s="243" t="s">
        <v>160</v>
      </c>
    </row>
    <row r="1558" spans="1:65" s="2" customFormat="1" ht="24.2" customHeight="1">
      <c r="A1558" s="35"/>
      <c r="B1558" s="36"/>
      <c r="C1558" s="193" t="s">
        <v>1647</v>
      </c>
      <c r="D1558" s="193" t="s">
        <v>162</v>
      </c>
      <c r="E1558" s="194" t="s">
        <v>1648</v>
      </c>
      <c r="F1558" s="195" t="s">
        <v>1649</v>
      </c>
      <c r="G1558" s="196" t="s">
        <v>181</v>
      </c>
      <c r="H1558" s="197">
        <v>1.71</v>
      </c>
      <c r="I1558" s="198"/>
      <c r="J1558" s="199">
        <f>ROUND(I1558*H1558,2)</f>
        <v>0</v>
      </c>
      <c r="K1558" s="200"/>
      <c r="L1558" s="40"/>
      <c r="M1558" s="201" t="s">
        <v>1</v>
      </c>
      <c r="N1558" s="202" t="s">
        <v>41</v>
      </c>
      <c r="O1558" s="72"/>
      <c r="P1558" s="203">
        <f>O1558*H1558</f>
        <v>0</v>
      </c>
      <c r="Q1558" s="203">
        <v>0</v>
      </c>
      <c r="R1558" s="203">
        <f>Q1558*H1558</f>
        <v>0</v>
      </c>
      <c r="S1558" s="203">
        <v>0</v>
      </c>
      <c r="T1558" s="204">
        <f>S1558*H1558</f>
        <v>0</v>
      </c>
      <c r="U1558" s="35"/>
      <c r="V1558" s="35"/>
      <c r="W1558" s="35"/>
      <c r="X1558" s="35"/>
      <c r="Y1558" s="35"/>
      <c r="Z1558" s="35"/>
      <c r="AA1558" s="35"/>
      <c r="AB1558" s="35"/>
      <c r="AC1558" s="35"/>
      <c r="AD1558" s="35"/>
      <c r="AE1558" s="35"/>
      <c r="AR1558" s="205" t="s">
        <v>214</v>
      </c>
      <c r="AT1558" s="205" t="s">
        <v>162</v>
      </c>
      <c r="AU1558" s="205" t="s">
        <v>86</v>
      </c>
      <c r="AY1558" s="18" t="s">
        <v>160</v>
      </c>
      <c r="BE1558" s="206">
        <f>IF(N1558="základní",J1558,0)</f>
        <v>0</v>
      </c>
      <c r="BF1558" s="206">
        <f>IF(N1558="snížená",J1558,0)</f>
        <v>0</v>
      </c>
      <c r="BG1558" s="206">
        <f>IF(N1558="zákl. přenesená",J1558,0)</f>
        <v>0</v>
      </c>
      <c r="BH1558" s="206">
        <f>IF(N1558="sníž. přenesená",J1558,0)</f>
        <v>0</v>
      </c>
      <c r="BI1558" s="206">
        <f>IF(N1558="nulová",J1558,0)</f>
        <v>0</v>
      </c>
      <c r="BJ1558" s="18" t="s">
        <v>84</v>
      </c>
      <c r="BK1558" s="206">
        <f>ROUND(I1558*H1558,2)</f>
        <v>0</v>
      </c>
      <c r="BL1558" s="18" t="s">
        <v>214</v>
      </c>
      <c r="BM1558" s="205" t="s">
        <v>1650</v>
      </c>
    </row>
    <row r="1559" spans="1:65" s="2" customFormat="1" ht="29.25">
      <c r="A1559" s="35"/>
      <c r="B1559" s="36"/>
      <c r="C1559" s="37"/>
      <c r="D1559" s="207" t="s">
        <v>167</v>
      </c>
      <c r="E1559" s="37"/>
      <c r="F1559" s="208" t="s">
        <v>1651</v>
      </c>
      <c r="G1559" s="37"/>
      <c r="H1559" s="37"/>
      <c r="I1559" s="209"/>
      <c r="J1559" s="37"/>
      <c r="K1559" s="37"/>
      <c r="L1559" s="40"/>
      <c r="M1559" s="210"/>
      <c r="N1559" s="211"/>
      <c r="O1559" s="72"/>
      <c r="P1559" s="72"/>
      <c r="Q1559" s="72"/>
      <c r="R1559" s="72"/>
      <c r="S1559" s="72"/>
      <c r="T1559" s="73"/>
      <c r="U1559" s="35"/>
      <c r="V1559" s="35"/>
      <c r="W1559" s="35"/>
      <c r="X1559" s="35"/>
      <c r="Y1559" s="35"/>
      <c r="Z1559" s="35"/>
      <c r="AA1559" s="35"/>
      <c r="AB1559" s="35"/>
      <c r="AC1559" s="35"/>
      <c r="AD1559" s="35"/>
      <c r="AE1559" s="35"/>
      <c r="AT1559" s="18" t="s">
        <v>167</v>
      </c>
      <c r="AU1559" s="18" t="s">
        <v>86</v>
      </c>
    </row>
    <row r="1560" spans="1:65" s="13" customFormat="1" ht="11.25">
      <c r="B1560" s="212"/>
      <c r="C1560" s="213"/>
      <c r="D1560" s="207" t="s">
        <v>169</v>
      </c>
      <c r="E1560" s="214" t="s">
        <v>1</v>
      </c>
      <c r="F1560" s="215" t="s">
        <v>1628</v>
      </c>
      <c r="G1560" s="213"/>
      <c r="H1560" s="214" t="s">
        <v>1</v>
      </c>
      <c r="I1560" s="216"/>
      <c r="J1560" s="213"/>
      <c r="K1560" s="213"/>
      <c r="L1560" s="217"/>
      <c r="M1560" s="218"/>
      <c r="N1560" s="219"/>
      <c r="O1560" s="219"/>
      <c r="P1560" s="219"/>
      <c r="Q1560" s="219"/>
      <c r="R1560" s="219"/>
      <c r="S1560" s="219"/>
      <c r="T1560" s="220"/>
      <c r="AT1560" s="221" t="s">
        <v>169</v>
      </c>
      <c r="AU1560" s="221" t="s">
        <v>86</v>
      </c>
      <c r="AV1560" s="13" t="s">
        <v>84</v>
      </c>
      <c r="AW1560" s="13" t="s">
        <v>33</v>
      </c>
      <c r="AX1560" s="13" t="s">
        <v>76</v>
      </c>
      <c r="AY1560" s="221" t="s">
        <v>160</v>
      </c>
    </row>
    <row r="1561" spans="1:65" s="14" customFormat="1" ht="11.25">
      <c r="B1561" s="222"/>
      <c r="C1561" s="223"/>
      <c r="D1561" s="207" t="s">
        <v>169</v>
      </c>
      <c r="E1561" s="224" t="s">
        <v>1</v>
      </c>
      <c r="F1561" s="225" t="s">
        <v>1652</v>
      </c>
      <c r="G1561" s="223"/>
      <c r="H1561" s="226">
        <v>1.71</v>
      </c>
      <c r="I1561" s="227"/>
      <c r="J1561" s="223"/>
      <c r="K1561" s="223"/>
      <c r="L1561" s="228"/>
      <c r="M1561" s="229"/>
      <c r="N1561" s="230"/>
      <c r="O1561" s="230"/>
      <c r="P1561" s="230"/>
      <c r="Q1561" s="230"/>
      <c r="R1561" s="230"/>
      <c r="S1561" s="230"/>
      <c r="T1561" s="231"/>
      <c r="AT1561" s="232" t="s">
        <v>169</v>
      </c>
      <c r="AU1561" s="232" t="s">
        <v>86</v>
      </c>
      <c r="AV1561" s="14" t="s">
        <v>86</v>
      </c>
      <c r="AW1561" s="14" t="s">
        <v>33</v>
      </c>
      <c r="AX1561" s="14" t="s">
        <v>76</v>
      </c>
      <c r="AY1561" s="232" t="s">
        <v>160</v>
      </c>
    </row>
    <row r="1562" spans="1:65" s="15" customFormat="1" ht="11.25">
      <c r="B1562" s="233"/>
      <c r="C1562" s="234"/>
      <c r="D1562" s="207" t="s">
        <v>169</v>
      </c>
      <c r="E1562" s="235" t="s">
        <v>1</v>
      </c>
      <c r="F1562" s="236" t="s">
        <v>172</v>
      </c>
      <c r="G1562" s="234"/>
      <c r="H1562" s="237">
        <v>1.71</v>
      </c>
      <c r="I1562" s="238"/>
      <c r="J1562" s="234"/>
      <c r="K1562" s="234"/>
      <c r="L1562" s="239"/>
      <c r="M1562" s="240"/>
      <c r="N1562" s="241"/>
      <c r="O1562" s="241"/>
      <c r="P1562" s="241"/>
      <c r="Q1562" s="241"/>
      <c r="R1562" s="241"/>
      <c r="S1562" s="241"/>
      <c r="T1562" s="242"/>
      <c r="AT1562" s="243" t="s">
        <v>169</v>
      </c>
      <c r="AU1562" s="243" t="s">
        <v>86</v>
      </c>
      <c r="AV1562" s="15" t="s">
        <v>166</v>
      </c>
      <c r="AW1562" s="15" t="s">
        <v>33</v>
      </c>
      <c r="AX1562" s="15" t="s">
        <v>84</v>
      </c>
      <c r="AY1562" s="243" t="s">
        <v>160</v>
      </c>
    </row>
    <row r="1563" spans="1:65" s="2" customFormat="1" ht="24.2" customHeight="1">
      <c r="A1563" s="35"/>
      <c r="B1563" s="36"/>
      <c r="C1563" s="193" t="s">
        <v>994</v>
      </c>
      <c r="D1563" s="193" t="s">
        <v>162</v>
      </c>
      <c r="E1563" s="194" t="s">
        <v>1653</v>
      </c>
      <c r="F1563" s="195" t="s">
        <v>1654</v>
      </c>
      <c r="G1563" s="196" t="s">
        <v>1386</v>
      </c>
      <c r="H1563" s="267"/>
      <c r="I1563" s="198"/>
      <c r="J1563" s="199">
        <f>ROUND(I1563*H1563,2)</f>
        <v>0</v>
      </c>
      <c r="K1563" s="200"/>
      <c r="L1563" s="40"/>
      <c r="M1563" s="201" t="s">
        <v>1</v>
      </c>
      <c r="N1563" s="202" t="s">
        <v>41</v>
      </c>
      <c r="O1563" s="72"/>
      <c r="P1563" s="203">
        <f>O1563*H1563</f>
        <v>0</v>
      </c>
      <c r="Q1563" s="203">
        <v>0</v>
      </c>
      <c r="R1563" s="203">
        <f>Q1563*H1563</f>
        <v>0</v>
      </c>
      <c r="S1563" s="203">
        <v>0</v>
      </c>
      <c r="T1563" s="204">
        <f>S1563*H1563</f>
        <v>0</v>
      </c>
      <c r="U1563" s="35"/>
      <c r="V1563" s="35"/>
      <c r="W1563" s="35"/>
      <c r="X1563" s="35"/>
      <c r="Y1563" s="35"/>
      <c r="Z1563" s="35"/>
      <c r="AA1563" s="35"/>
      <c r="AB1563" s="35"/>
      <c r="AC1563" s="35"/>
      <c r="AD1563" s="35"/>
      <c r="AE1563" s="35"/>
      <c r="AR1563" s="205" t="s">
        <v>214</v>
      </c>
      <c r="AT1563" s="205" t="s">
        <v>162</v>
      </c>
      <c r="AU1563" s="205" t="s">
        <v>86</v>
      </c>
      <c r="AY1563" s="18" t="s">
        <v>160</v>
      </c>
      <c r="BE1563" s="206">
        <f>IF(N1563="základní",J1563,0)</f>
        <v>0</v>
      </c>
      <c r="BF1563" s="206">
        <f>IF(N1563="snížená",J1563,0)</f>
        <v>0</v>
      </c>
      <c r="BG1563" s="206">
        <f>IF(N1563="zákl. přenesená",J1563,0)</f>
        <v>0</v>
      </c>
      <c r="BH1563" s="206">
        <f>IF(N1563="sníž. přenesená",J1563,0)</f>
        <v>0</v>
      </c>
      <c r="BI1563" s="206">
        <f>IF(N1563="nulová",J1563,0)</f>
        <v>0</v>
      </c>
      <c r="BJ1563" s="18" t="s">
        <v>84</v>
      </c>
      <c r="BK1563" s="206">
        <f>ROUND(I1563*H1563,2)</f>
        <v>0</v>
      </c>
      <c r="BL1563" s="18" t="s">
        <v>214</v>
      </c>
      <c r="BM1563" s="205" t="s">
        <v>1655</v>
      </c>
    </row>
    <row r="1564" spans="1:65" s="2" customFormat="1" ht="29.25">
      <c r="A1564" s="35"/>
      <c r="B1564" s="36"/>
      <c r="C1564" s="37"/>
      <c r="D1564" s="207" t="s">
        <v>167</v>
      </c>
      <c r="E1564" s="37"/>
      <c r="F1564" s="208" t="s">
        <v>1656</v>
      </c>
      <c r="G1564" s="37"/>
      <c r="H1564" s="37"/>
      <c r="I1564" s="209"/>
      <c r="J1564" s="37"/>
      <c r="K1564" s="37"/>
      <c r="L1564" s="40"/>
      <c r="M1564" s="210"/>
      <c r="N1564" s="211"/>
      <c r="O1564" s="72"/>
      <c r="P1564" s="72"/>
      <c r="Q1564" s="72"/>
      <c r="R1564" s="72"/>
      <c r="S1564" s="72"/>
      <c r="T1564" s="73"/>
      <c r="U1564" s="35"/>
      <c r="V1564" s="35"/>
      <c r="W1564" s="35"/>
      <c r="X1564" s="35"/>
      <c r="Y1564" s="35"/>
      <c r="Z1564" s="35"/>
      <c r="AA1564" s="35"/>
      <c r="AB1564" s="35"/>
      <c r="AC1564" s="35"/>
      <c r="AD1564" s="35"/>
      <c r="AE1564" s="35"/>
      <c r="AT1564" s="18" t="s">
        <v>167</v>
      </c>
      <c r="AU1564" s="18" t="s">
        <v>86</v>
      </c>
    </row>
    <row r="1565" spans="1:65" s="12" customFormat="1" ht="22.9" customHeight="1">
      <c r="B1565" s="177"/>
      <c r="C1565" s="178"/>
      <c r="D1565" s="179" t="s">
        <v>75</v>
      </c>
      <c r="E1565" s="191" t="s">
        <v>1657</v>
      </c>
      <c r="F1565" s="191" t="s">
        <v>1658</v>
      </c>
      <c r="G1565" s="178"/>
      <c r="H1565" s="178"/>
      <c r="I1565" s="181"/>
      <c r="J1565" s="192">
        <f>BK1565</f>
        <v>0</v>
      </c>
      <c r="K1565" s="178"/>
      <c r="L1565" s="183"/>
      <c r="M1565" s="184"/>
      <c r="N1565" s="185"/>
      <c r="O1565" s="185"/>
      <c r="P1565" s="186">
        <f>SUM(P1566:P1602)</f>
        <v>0</v>
      </c>
      <c r="Q1565" s="185"/>
      <c r="R1565" s="186">
        <f>SUM(R1566:R1602)</f>
        <v>0</v>
      </c>
      <c r="S1565" s="185"/>
      <c r="T1565" s="187">
        <f>SUM(T1566:T1602)</f>
        <v>0</v>
      </c>
      <c r="AR1565" s="188" t="s">
        <v>86</v>
      </c>
      <c r="AT1565" s="189" t="s">
        <v>75</v>
      </c>
      <c r="AU1565" s="189" t="s">
        <v>84</v>
      </c>
      <c r="AY1565" s="188" t="s">
        <v>160</v>
      </c>
      <c r="BK1565" s="190">
        <f>SUM(BK1566:BK1602)</f>
        <v>0</v>
      </c>
    </row>
    <row r="1566" spans="1:65" s="2" customFormat="1" ht="24.2" customHeight="1">
      <c r="A1566" s="35"/>
      <c r="B1566" s="36"/>
      <c r="C1566" s="193" t="s">
        <v>1659</v>
      </c>
      <c r="D1566" s="193" t="s">
        <v>162</v>
      </c>
      <c r="E1566" s="194" t="s">
        <v>1660</v>
      </c>
      <c r="F1566" s="195" t="s">
        <v>1661</v>
      </c>
      <c r="G1566" s="196" t="s">
        <v>181</v>
      </c>
      <c r="H1566" s="197">
        <v>27.5</v>
      </c>
      <c r="I1566" s="198"/>
      <c r="J1566" s="199">
        <f>ROUND(I1566*H1566,2)</f>
        <v>0</v>
      </c>
      <c r="K1566" s="200"/>
      <c r="L1566" s="40"/>
      <c r="M1566" s="201" t="s">
        <v>1</v>
      </c>
      <c r="N1566" s="202" t="s">
        <v>41</v>
      </c>
      <c r="O1566" s="72"/>
      <c r="P1566" s="203">
        <f>O1566*H1566</f>
        <v>0</v>
      </c>
      <c r="Q1566" s="203">
        <v>0</v>
      </c>
      <c r="R1566" s="203">
        <f>Q1566*H1566</f>
        <v>0</v>
      </c>
      <c r="S1566" s="203">
        <v>0</v>
      </c>
      <c r="T1566" s="204">
        <f>S1566*H1566</f>
        <v>0</v>
      </c>
      <c r="U1566" s="35"/>
      <c r="V1566" s="35"/>
      <c r="W1566" s="35"/>
      <c r="X1566" s="35"/>
      <c r="Y1566" s="35"/>
      <c r="Z1566" s="35"/>
      <c r="AA1566" s="35"/>
      <c r="AB1566" s="35"/>
      <c r="AC1566" s="35"/>
      <c r="AD1566" s="35"/>
      <c r="AE1566" s="35"/>
      <c r="AR1566" s="205" t="s">
        <v>214</v>
      </c>
      <c r="AT1566" s="205" t="s">
        <v>162</v>
      </c>
      <c r="AU1566" s="205" t="s">
        <v>86</v>
      </c>
      <c r="AY1566" s="18" t="s">
        <v>160</v>
      </c>
      <c r="BE1566" s="206">
        <f>IF(N1566="základní",J1566,0)</f>
        <v>0</v>
      </c>
      <c r="BF1566" s="206">
        <f>IF(N1566="snížená",J1566,0)</f>
        <v>0</v>
      </c>
      <c r="BG1566" s="206">
        <f>IF(N1566="zákl. přenesená",J1566,0)</f>
        <v>0</v>
      </c>
      <c r="BH1566" s="206">
        <f>IF(N1566="sníž. přenesená",J1566,0)</f>
        <v>0</v>
      </c>
      <c r="BI1566" s="206">
        <f>IF(N1566="nulová",J1566,0)</f>
        <v>0</v>
      </c>
      <c r="BJ1566" s="18" t="s">
        <v>84</v>
      </c>
      <c r="BK1566" s="206">
        <f>ROUND(I1566*H1566,2)</f>
        <v>0</v>
      </c>
      <c r="BL1566" s="18" t="s">
        <v>214</v>
      </c>
      <c r="BM1566" s="205" t="s">
        <v>1662</v>
      </c>
    </row>
    <row r="1567" spans="1:65" s="2" customFormat="1" ht="19.5">
      <c r="A1567" s="35"/>
      <c r="B1567" s="36"/>
      <c r="C1567" s="37"/>
      <c r="D1567" s="207" t="s">
        <v>167</v>
      </c>
      <c r="E1567" s="37"/>
      <c r="F1567" s="208" t="s">
        <v>1663</v>
      </c>
      <c r="G1567" s="37"/>
      <c r="H1567" s="37"/>
      <c r="I1567" s="209"/>
      <c r="J1567" s="37"/>
      <c r="K1567" s="37"/>
      <c r="L1567" s="40"/>
      <c r="M1567" s="210"/>
      <c r="N1567" s="211"/>
      <c r="O1567" s="72"/>
      <c r="P1567" s="72"/>
      <c r="Q1567" s="72"/>
      <c r="R1567" s="72"/>
      <c r="S1567" s="72"/>
      <c r="T1567" s="73"/>
      <c r="U1567" s="35"/>
      <c r="V1567" s="35"/>
      <c r="W1567" s="35"/>
      <c r="X1567" s="35"/>
      <c r="Y1567" s="35"/>
      <c r="Z1567" s="35"/>
      <c r="AA1567" s="35"/>
      <c r="AB1567" s="35"/>
      <c r="AC1567" s="35"/>
      <c r="AD1567" s="35"/>
      <c r="AE1567" s="35"/>
      <c r="AT1567" s="18" t="s">
        <v>167</v>
      </c>
      <c r="AU1567" s="18" t="s">
        <v>86</v>
      </c>
    </row>
    <row r="1568" spans="1:65" s="13" customFormat="1" ht="11.25">
      <c r="B1568" s="212"/>
      <c r="C1568" s="213"/>
      <c r="D1568" s="207" t="s">
        <v>169</v>
      </c>
      <c r="E1568" s="214" t="s">
        <v>1</v>
      </c>
      <c r="F1568" s="215" t="s">
        <v>1664</v>
      </c>
      <c r="G1568" s="213"/>
      <c r="H1568" s="214" t="s">
        <v>1</v>
      </c>
      <c r="I1568" s="216"/>
      <c r="J1568" s="213"/>
      <c r="K1568" s="213"/>
      <c r="L1568" s="217"/>
      <c r="M1568" s="218"/>
      <c r="N1568" s="219"/>
      <c r="O1568" s="219"/>
      <c r="P1568" s="219"/>
      <c r="Q1568" s="219"/>
      <c r="R1568" s="219"/>
      <c r="S1568" s="219"/>
      <c r="T1568" s="220"/>
      <c r="AT1568" s="221" t="s">
        <v>169</v>
      </c>
      <c r="AU1568" s="221" t="s">
        <v>86</v>
      </c>
      <c r="AV1568" s="13" t="s">
        <v>84</v>
      </c>
      <c r="AW1568" s="13" t="s">
        <v>33</v>
      </c>
      <c r="AX1568" s="13" t="s">
        <v>76</v>
      </c>
      <c r="AY1568" s="221" t="s">
        <v>160</v>
      </c>
    </row>
    <row r="1569" spans="1:65" s="14" customFormat="1" ht="11.25">
      <c r="B1569" s="222"/>
      <c r="C1569" s="223"/>
      <c r="D1569" s="207" t="s">
        <v>169</v>
      </c>
      <c r="E1569" s="224" t="s">
        <v>1</v>
      </c>
      <c r="F1569" s="225" t="s">
        <v>1665</v>
      </c>
      <c r="G1569" s="223"/>
      <c r="H1569" s="226">
        <v>27.5</v>
      </c>
      <c r="I1569" s="227"/>
      <c r="J1569" s="223"/>
      <c r="K1569" s="223"/>
      <c r="L1569" s="228"/>
      <c r="M1569" s="229"/>
      <c r="N1569" s="230"/>
      <c r="O1569" s="230"/>
      <c r="P1569" s="230"/>
      <c r="Q1569" s="230"/>
      <c r="R1569" s="230"/>
      <c r="S1569" s="230"/>
      <c r="T1569" s="231"/>
      <c r="AT1569" s="232" t="s">
        <v>169</v>
      </c>
      <c r="AU1569" s="232" t="s">
        <v>86</v>
      </c>
      <c r="AV1569" s="14" t="s">
        <v>86</v>
      </c>
      <c r="AW1569" s="14" t="s">
        <v>33</v>
      </c>
      <c r="AX1569" s="14" t="s">
        <v>76</v>
      </c>
      <c r="AY1569" s="232" t="s">
        <v>160</v>
      </c>
    </row>
    <row r="1570" spans="1:65" s="15" customFormat="1" ht="11.25">
      <c r="B1570" s="233"/>
      <c r="C1570" s="234"/>
      <c r="D1570" s="207" t="s">
        <v>169</v>
      </c>
      <c r="E1570" s="235" t="s">
        <v>1</v>
      </c>
      <c r="F1570" s="236" t="s">
        <v>172</v>
      </c>
      <c r="G1570" s="234"/>
      <c r="H1570" s="237">
        <v>27.5</v>
      </c>
      <c r="I1570" s="238"/>
      <c r="J1570" s="234"/>
      <c r="K1570" s="234"/>
      <c r="L1570" s="239"/>
      <c r="M1570" s="240"/>
      <c r="N1570" s="241"/>
      <c r="O1570" s="241"/>
      <c r="P1570" s="241"/>
      <c r="Q1570" s="241"/>
      <c r="R1570" s="241"/>
      <c r="S1570" s="241"/>
      <c r="T1570" s="242"/>
      <c r="AT1570" s="243" t="s">
        <v>169</v>
      </c>
      <c r="AU1570" s="243" t="s">
        <v>86</v>
      </c>
      <c r="AV1570" s="15" t="s">
        <v>166</v>
      </c>
      <c r="AW1570" s="15" t="s">
        <v>33</v>
      </c>
      <c r="AX1570" s="15" t="s">
        <v>84</v>
      </c>
      <c r="AY1570" s="243" t="s">
        <v>160</v>
      </c>
    </row>
    <row r="1571" spans="1:65" s="2" customFormat="1" ht="33" customHeight="1">
      <c r="A1571" s="35"/>
      <c r="B1571" s="36"/>
      <c r="C1571" s="193" t="s">
        <v>999</v>
      </c>
      <c r="D1571" s="193" t="s">
        <v>162</v>
      </c>
      <c r="E1571" s="194" t="s">
        <v>1666</v>
      </c>
      <c r="F1571" s="195" t="s">
        <v>1667</v>
      </c>
      <c r="G1571" s="196" t="s">
        <v>181</v>
      </c>
      <c r="H1571" s="197">
        <v>3</v>
      </c>
      <c r="I1571" s="198"/>
      <c r="J1571" s="199">
        <f>ROUND(I1571*H1571,2)</f>
        <v>0</v>
      </c>
      <c r="K1571" s="200"/>
      <c r="L1571" s="40"/>
      <c r="M1571" s="201" t="s">
        <v>1</v>
      </c>
      <c r="N1571" s="202" t="s">
        <v>41</v>
      </c>
      <c r="O1571" s="72"/>
      <c r="P1571" s="203">
        <f>O1571*H1571</f>
        <v>0</v>
      </c>
      <c r="Q1571" s="203">
        <v>0</v>
      </c>
      <c r="R1571" s="203">
        <f>Q1571*H1571</f>
        <v>0</v>
      </c>
      <c r="S1571" s="203">
        <v>0</v>
      </c>
      <c r="T1571" s="204">
        <f>S1571*H1571</f>
        <v>0</v>
      </c>
      <c r="U1571" s="35"/>
      <c r="V1571" s="35"/>
      <c r="W1571" s="35"/>
      <c r="X1571" s="35"/>
      <c r="Y1571" s="35"/>
      <c r="Z1571" s="35"/>
      <c r="AA1571" s="35"/>
      <c r="AB1571" s="35"/>
      <c r="AC1571" s="35"/>
      <c r="AD1571" s="35"/>
      <c r="AE1571" s="35"/>
      <c r="AR1571" s="205" t="s">
        <v>214</v>
      </c>
      <c r="AT1571" s="205" t="s">
        <v>162</v>
      </c>
      <c r="AU1571" s="205" t="s">
        <v>86</v>
      </c>
      <c r="AY1571" s="18" t="s">
        <v>160</v>
      </c>
      <c r="BE1571" s="206">
        <f>IF(N1571="základní",J1571,0)</f>
        <v>0</v>
      </c>
      <c r="BF1571" s="206">
        <f>IF(N1571="snížená",J1571,0)</f>
        <v>0</v>
      </c>
      <c r="BG1571" s="206">
        <f>IF(N1571="zákl. přenesená",J1571,0)</f>
        <v>0</v>
      </c>
      <c r="BH1571" s="206">
        <f>IF(N1571="sníž. přenesená",J1571,0)</f>
        <v>0</v>
      </c>
      <c r="BI1571" s="206">
        <f>IF(N1571="nulová",J1571,0)</f>
        <v>0</v>
      </c>
      <c r="BJ1571" s="18" t="s">
        <v>84</v>
      </c>
      <c r="BK1571" s="206">
        <f>ROUND(I1571*H1571,2)</f>
        <v>0</v>
      </c>
      <c r="BL1571" s="18" t="s">
        <v>214</v>
      </c>
      <c r="BM1571" s="205" t="s">
        <v>1668</v>
      </c>
    </row>
    <row r="1572" spans="1:65" s="2" customFormat="1" ht="19.5">
      <c r="A1572" s="35"/>
      <c r="B1572" s="36"/>
      <c r="C1572" s="37"/>
      <c r="D1572" s="207" t="s">
        <v>167</v>
      </c>
      <c r="E1572" s="37"/>
      <c r="F1572" s="208" t="s">
        <v>1669</v>
      </c>
      <c r="G1572" s="37"/>
      <c r="H1572" s="37"/>
      <c r="I1572" s="209"/>
      <c r="J1572" s="37"/>
      <c r="K1572" s="37"/>
      <c r="L1572" s="40"/>
      <c r="M1572" s="210"/>
      <c r="N1572" s="211"/>
      <c r="O1572" s="72"/>
      <c r="P1572" s="72"/>
      <c r="Q1572" s="72"/>
      <c r="R1572" s="72"/>
      <c r="S1572" s="72"/>
      <c r="T1572" s="73"/>
      <c r="U1572" s="35"/>
      <c r="V1572" s="35"/>
      <c r="W1572" s="35"/>
      <c r="X1572" s="35"/>
      <c r="Y1572" s="35"/>
      <c r="Z1572" s="35"/>
      <c r="AA1572" s="35"/>
      <c r="AB1572" s="35"/>
      <c r="AC1572" s="35"/>
      <c r="AD1572" s="35"/>
      <c r="AE1572" s="35"/>
      <c r="AT1572" s="18" t="s">
        <v>167</v>
      </c>
      <c r="AU1572" s="18" t="s">
        <v>86</v>
      </c>
    </row>
    <row r="1573" spans="1:65" s="13" customFormat="1" ht="11.25">
      <c r="B1573" s="212"/>
      <c r="C1573" s="213"/>
      <c r="D1573" s="207" t="s">
        <v>169</v>
      </c>
      <c r="E1573" s="214" t="s">
        <v>1</v>
      </c>
      <c r="F1573" s="215" t="s">
        <v>1670</v>
      </c>
      <c r="G1573" s="213"/>
      <c r="H1573" s="214" t="s">
        <v>1</v>
      </c>
      <c r="I1573" s="216"/>
      <c r="J1573" s="213"/>
      <c r="K1573" s="213"/>
      <c r="L1573" s="217"/>
      <c r="M1573" s="218"/>
      <c r="N1573" s="219"/>
      <c r="O1573" s="219"/>
      <c r="P1573" s="219"/>
      <c r="Q1573" s="219"/>
      <c r="R1573" s="219"/>
      <c r="S1573" s="219"/>
      <c r="T1573" s="220"/>
      <c r="AT1573" s="221" t="s">
        <v>169</v>
      </c>
      <c r="AU1573" s="221" t="s">
        <v>86</v>
      </c>
      <c r="AV1573" s="13" t="s">
        <v>84</v>
      </c>
      <c r="AW1573" s="13" t="s">
        <v>33</v>
      </c>
      <c r="AX1573" s="13" t="s">
        <v>76</v>
      </c>
      <c r="AY1573" s="221" t="s">
        <v>160</v>
      </c>
    </row>
    <row r="1574" spans="1:65" s="14" customFormat="1" ht="11.25">
      <c r="B1574" s="222"/>
      <c r="C1574" s="223"/>
      <c r="D1574" s="207" t="s">
        <v>169</v>
      </c>
      <c r="E1574" s="224" t="s">
        <v>1</v>
      </c>
      <c r="F1574" s="225" t="s">
        <v>1671</v>
      </c>
      <c r="G1574" s="223"/>
      <c r="H1574" s="226">
        <v>3</v>
      </c>
      <c r="I1574" s="227"/>
      <c r="J1574" s="223"/>
      <c r="K1574" s="223"/>
      <c r="L1574" s="228"/>
      <c r="M1574" s="229"/>
      <c r="N1574" s="230"/>
      <c r="O1574" s="230"/>
      <c r="P1574" s="230"/>
      <c r="Q1574" s="230"/>
      <c r="R1574" s="230"/>
      <c r="S1574" s="230"/>
      <c r="T1574" s="231"/>
      <c r="AT1574" s="232" t="s">
        <v>169</v>
      </c>
      <c r="AU1574" s="232" t="s">
        <v>86</v>
      </c>
      <c r="AV1574" s="14" t="s">
        <v>86</v>
      </c>
      <c r="AW1574" s="14" t="s">
        <v>33</v>
      </c>
      <c r="AX1574" s="14" t="s">
        <v>76</v>
      </c>
      <c r="AY1574" s="232" t="s">
        <v>160</v>
      </c>
    </row>
    <row r="1575" spans="1:65" s="15" customFormat="1" ht="11.25">
      <c r="B1575" s="233"/>
      <c r="C1575" s="234"/>
      <c r="D1575" s="207" t="s">
        <v>169</v>
      </c>
      <c r="E1575" s="235" t="s">
        <v>1</v>
      </c>
      <c r="F1575" s="236" t="s">
        <v>172</v>
      </c>
      <c r="G1575" s="234"/>
      <c r="H1575" s="237">
        <v>3</v>
      </c>
      <c r="I1575" s="238"/>
      <c r="J1575" s="234"/>
      <c r="K1575" s="234"/>
      <c r="L1575" s="239"/>
      <c r="M1575" s="240"/>
      <c r="N1575" s="241"/>
      <c r="O1575" s="241"/>
      <c r="P1575" s="241"/>
      <c r="Q1575" s="241"/>
      <c r="R1575" s="241"/>
      <c r="S1575" s="241"/>
      <c r="T1575" s="242"/>
      <c r="AT1575" s="243" t="s">
        <v>169</v>
      </c>
      <c r="AU1575" s="243" t="s">
        <v>86</v>
      </c>
      <c r="AV1575" s="15" t="s">
        <v>166</v>
      </c>
      <c r="AW1575" s="15" t="s">
        <v>33</v>
      </c>
      <c r="AX1575" s="15" t="s">
        <v>84</v>
      </c>
      <c r="AY1575" s="243" t="s">
        <v>160</v>
      </c>
    </row>
    <row r="1576" spans="1:65" s="2" customFormat="1" ht="33" customHeight="1">
      <c r="A1576" s="35"/>
      <c r="B1576" s="36"/>
      <c r="C1576" s="193" t="s">
        <v>1672</v>
      </c>
      <c r="D1576" s="193" t="s">
        <v>162</v>
      </c>
      <c r="E1576" s="194" t="s">
        <v>1673</v>
      </c>
      <c r="F1576" s="195" t="s">
        <v>1674</v>
      </c>
      <c r="G1576" s="196" t="s">
        <v>181</v>
      </c>
      <c r="H1576" s="197">
        <v>33</v>
      </c>
      <c r="I1576" s="198"/>
      <c r="J1576" s="199">
        <f>ROUND(I1576*H1576,2)</f>
        <v>0</v>
      </c>
      <c r="K1576" s="200"/>
      <c r="L1576" s="40"/>
      <c r="M1576" s="201" t="s">
        <v>1</v>
      </c>
      <c r="N1576" s="202" t="s">
        <v>41</v>
      </c>
      <c r="O1576" s="72"/>
      <c r="P1576" s="203">
        <f>O1576*H1576</f>
        <v>0</v>
      </c>
      <c r="Q1576" s="203">
        <v>0</v>
      </c>
      <c r="R1576" s="203">
        <f>Q1576*H1576</f>
        <v>0</v>
      </c>
      <c r="S1576" s="203">
        <v>0</v>
      </c>
      <c r="T1576" s="204">
        <f>S1576*H1576</f>
        <v>0</v>
      </c>
      <c r="U1576" s="35"/>
      <c r="V1576" s="35"/>
      <c r="W1576" s="35"/>
      <c r="X1576" s="35"/>
      <c r="Y1576" s="35"/>
      <c r="Z1576" s="35"/>
      <c r="AA1576" s="35"/>
      <c r="AB1576" s="35"/>
      <c r="AC1576" s="35"/>
      <c r="AD1576" s="35"/>
      <c r="AE1576" s="35"/>
      <c r="AR1576" s="205" t="s">
        <v>214</v>
      </c>
      <c r="AT1576" s="205" t="s">
        <v>162</v>
      </c>
      <c r="AU1576" s="205" t="s">
        <v>86</v>
      </c>
      <c r="AY1576" s="18" t="s">
        <v>160</v>
      </c>
      <c r="BE1576" s="206">
        <f>IF(N1576="základní",J1576,0)</f>
        <v>0</v>
      </c>
      <c r="BF1576" s="206">
        <f>IF(N1576="snížená",J1576,0)</f>
        <v>0</v>
      </c>
      <c r="BG1576" s="206">
        <f>IF(N1576="zákl. přenesená",J1576,0)</f>
        <v>0</v>
      </c>
      <c r="BH1576" s="206">
        <f>IF(N1576="sníž. přenesená",J1576,0)</f>
        <v>0</v>
      </c>
      <c r="BI1576" s="206">
        <f>IF(N1576="nulová",J1576,0)</f>
        <v>0</v>
      </c>
      <c r="BJ1576" s="18" t="s">
        <v>84</v>
      </c>
      <c r="BK1576" s="206">
        <f>ROUND(I1576*H1576,2)</f>
        <v>0</v>
      </c>
      <c r="BL1576" s="18" t="s">
        <v>214</v>
      </c>
      <c r="BM1576" s="205" t="s">
        <v>1675</v>
      </c>
    </row>
    <row r="1577" spans="1:65" s="2" customFormat="1" ht="19.5">
      <c r="A1577" s="35"/>
      <c r="B1577" s="36"/>
      <c r="C1577" s="37"/>
      <c r="D1577" s="207" t="s">
        <v>167</v>
      </c>
      <c r="E1577" s="37"/>
      <c r="F1577" s="208" t="s">
        <v>1676</v>
      </c>
      <c r="G1577" s="37"/>
      <c r="H1577" s="37"/>
      <c r="I1577" s="209"/>
      <c r="J1577" s="37"/>
      <c r="K1577" s="37"/>
      <c r="L1577" s="40"/>
      <c r="M1577" s="210"/>
      <c r="N1577" s="211"/>
      <c r="O1577" s="72"/>
      <c r="P1577" s="72"/>
      <c r="Q1577" s="72"/>
      <c r="R1577" s="72"/>
      <c r="S1577" s="72"/>
      <c r="T1577" s="73"/>
      <c r="U1577" s="35"/>
      <c r="V1577" s="35"/>
      <c r="W1577" s="35"/>
      <c r="X1577" s="35"/>
      <c r="Y1577" s="35"/>
      <c r="Z1577" s="35"/>
      <c r="AA1577" s="35"/>
      <c r="AB1577" s="35"/>
      <c r="AC1577" s="35"/>
      <c r="AD1577" s="35"/>
      <c r="AE1577" s="35"/>
      <c r="AT1577" s="18" t="s">
        <v>167</v>
      </c>
      <c r="AU1577" s="18" t="s">
        <v>86</v>
      </c>
    </row>
    <row r="1578" spans="1:65" s="13" customFormat="1" ht="11.25">
      <c r="B1578" s="212"/>
      <c r="C1578" s="213"/>
      <c r="D1578" s="207" t="s">
        <v>169</v>
      </c>
      <c r="E1578" s="214" t="s">
        <v>1</v>
      </c>
      <c r="F1578" s="215" t="s">
        <v>1677</v>
      </c>
      <c r="G1578" s="213"/>
      <c r="H1578" s="214" t="s">
        <v>1</v>
      </c>
      <c r="I1578" s="216"/>
      <c r="J1578" s="213"/>
      <c r="K1578" s="213"/>
      <c r="L1578" s="217"/>
      <c r="M1578" s="218"/>
      <c r="N1578" s="219"/>
      <c r="O1578" s="219"/>
      <c r="P1578" s="219"/>
      <c r="Q1578" s="219"/>
      <c r="R1578" s="219"/>
      <c r="S1578" s="219"/>
      <c r="T1578" s="220"/>
      <c r="AT1578" s="221" t="s">
        <v>169</v>
      </c>
      <c r="AU1578" s="221" t="s">
        <v>86</v>
      </c>
      <c r="AV1578" s="13" t="s">
        <v>84</v>
      </c>
      <c r="AW1578" s="13" t="s">
        <v>33</v>
      </c>
      <c r="AX1578" s="13" t="s">
        <v>76</v>
      </c>
      <c r="AY1578" s="221" t="s">
        <v>160</v>
      </c>
    </row>
    <row r="1579" spans="1:65" s="14" customFormat="1" ht="11.25">
      <c r="B1579" s="222"/>
      <c r="C1579" s="223"/>
      <c r="D1579" s="207" t="s">
        <v>169</v>
      </c>
      <c r="E1579" s="224" t="s">
        <v>1</v>
      </c>
      <c r="F1579" s="225" t="s">
        <v>1074</v>
      </c>
      <c r="G1579" s="223"/>
      <c r="H1579" s="226">
        <v>33</v>
      </c>
      <c r="I1579" s="227"/>
      <c r="J1579" s="223"/>
      <c r="K1579" s="223"/>
      <c r="L1579" s="228"/>
      <c r="M1579" s="229"/>
      <c r="N1579" s="230"/>
      <c r="O1579" s="230"/>
      <c r="P1579" s="230"/>
      <c r="Q1579" s="230"/>
      <c r="R1579" s="230"/>
      <c r="S1579" s="230"/>
      <c r="T1579" s="231"/>
      <c r="AT1579" s="232" t="s">
        <v>169</v>
      </c>
      <c r="AU1579" s="232" t="s">
        <v>86</v>
      </c>
      <c r="AV1579" s="14" t="s">
        <v>86</v>
      </c>
      <c r="AW1579" s="14" t="s">
        <v>33</v>
      </c>
      <c r="AX1579" s="14" t="s">
        <v>76</v>
      </c>
      <c r="AY1579" s="232" t="s">
        <v>160</v>
      </c>
    </row>
    <row r="1580" spans="1:65" s="15" customFormat="1" ht="11.25">
      <c r="B1580" s="233"/>
      <c r="C1580" s="234"/>
      <c r="D1580" s="207" t="s">
        <v>169</v>
      </c>
      <c r="E1580" s="235" t="s">
        <v>1</v>
      </c>
      <c r="F1580" s="236" t="s">
        <v>172</v>
      </c>
      <c r="G1580" s="234"/>
      <c r="H1580" s="237">
        <v>33</v>
      </c>
      <c r="I1580" s="238"/>
      <c r="J1580" s="234"/>
      <c r="K1580" s="234"/>
      <c r="L1580" s="239"/>
      <c r="M1580" s="240"/>
      <c r="N1580" s="241"/>
      <c r="O1580" s="241"/>
      <c r="P1580" s="241"/>
      <c r="Q1580" s="241"/>
      <c r="R1580" s="241"/>
      <c r="S1580" s="241"/>
      <c r="T1580" s="242"/>
      <c r="AT1580" s="243" t="s">
        <v>169</v>
      </c>
      <c r="AU1580" s="243" t="s">
        <v>86</v>
      </c>
      <c r="AV1580" s="15" t="s">
        <v>166</v>
      </c>
      <c r="AW1580" s="15" t="s">
        <v>33</v>
      </c>
      <c r="AX1580" s="15" t="s">
        <v>84</v>
      </c>
      <c r="AY1580" s="243" t="s">
        <v>160</v>
      </c>
    </row>
    <row r="1581" spans="1:65" s="2" customFormat="1" ht="33" customHeight="1">
      <c r="A1581" s="35"/>
      <c r="B1581" s="36"/>
      <c r="C1581" s="193" t="s">
        <v>1004</v>
      </c>
      <c r="D1581" s="193" t="s">
        <v>162</v>
      </c>
      <c r="E1581" s="194" t="s">
        <v>1678</v>
      </c>
      <c r="F1581" s="195" t="s">
        <v>1679</v>
      </c>
      <c r="G1581" s="196" t="s">
        <v>181</v>
      </c>
      <c r="H1581" s="197">
        <v>6.2</v>
      </c>
      <c r="I1581" s="198"/>
      <c r="J1581" s="199">
        <f>ROUND(I1581*H1581,2)</f>
        <v>0</v>
      </c>
      <c r="K1581" s="200"/>
      <c r="L1581" s="40"/>
      <c r="M1581" s="201" t="s">
        <v>1</v>
      </c>
      <c r="N1581" s="202" t="s">
        <v>41</v>
      </c>
      <c r="O1581" s="72"/>
      <c r="P1581" s="203">
        <f>O1581*H1581</f>
        <v>0</v>
      </c>
      <c r="Q1581" s="203">
        <v>0</v>
      </c>
      <c r="R1581" s="203">
        <f>Q1581*H1581</f>
        <v>0</v>
      </c>
      <c r="S1581" s="203">
        <v>0</v>
      </c>
      <c r="T1581" s="204">
        <f>S1581*H1581</f>
        <v>0</v>
      </c>
      <c r="U1581" s="35"/>
      <c r="V1581" s="35"/>
      <c r="W1581" s="35"/>
      <c r="X1581" s="35"/>
      <c r="Y1581" s="35"/>
      <c r="Z1581" s="35"/>
      <c r="AA1581" s="35"/>
      <c r="AB1581" s="35"/>
      <c r="AC1581" s="35"/>
      <c r="AD1581" s="35"/>
      <c r="AE1581" s="35"/>
      <c r="AR1581" s="205" t="s">
        <v>214</v>
      </c>
      <c r="AT1581" s="205" t="s">
        <v>162</v>
      </c>
      <c r="AU1581" s="205" t="s">
        <v>86</v>
      </c>
      <c r="AY1581" s="18" t="s">
        <v>160</v>
      </c>
      <c r="BE1581" s="206">
        <f>IF(N1581="základní",J1581,0)</f>
        <v>0</v>
      </c>
      <c r="BF1581" s="206">
        <f>IF(N1581="snížená",J1581,0)</f>
        <v>0</v>
      </c>
      <c r="BG1581" s="206">
        <f>IF(N1581="zákl. přenesená",J1581,0)</f>
        <v>0</v>
      </c>
      <c r="BH1581" s="206">
        <f>IF(N1581="sníž. přenesená",J1581,0)</f>
        <v>0</v>
      </c>
      <c r="BI1581" s="206">
        <f>IF(N1581="nulová",J1581,0)</f>
        <v>0</v>
      </c>
      <c r="BJ1581" s="18" t="s">
        <v>84</v>
      </c>
      <c r="BK1581" s="206">
        <f>ROUND(I1581*H1581,2)</f>
        <v>0</v>
      </c>
      <c r="BL1581" s="18" t="s">
        <v>214</v>
      </c>
      <c r="BM1581" s="205" t="s">
        <v>1680</v>
      </c>
    </row>
    <row r="1582" spans="1:65" s="2" customFormat="1" ht="19.5">
      <c r="A1582" s="35"/>
      <c r="B1582" s="36"/>
      <c r="C1582" s="37"/>
      <c r="D1582" s="207" t="s">
        <v>167</v>
      </c>
      <c r="E1582" s="37"/>
      <c r="F1582" s="208" t="s">
        <v>1681</v>
      </c>
      <c r="G1582" s="37"/>
      <c r="H1582" s="37"/>
      <c r="I1582" s="209"/>
      <c r="J1582" s="37"/>
      <c r="K1582" s="37"/>
      <c r="L1582" s="40"/>
      <c r="M1582" s="210"/>
      <c r="N1582" s="211"/>
      <c r="O1582" s="72"/>
      <c r="P1582" s="72"/>
      <c r="Q1582" s="72"/>
      <c r="R1582" s="72"/>
      <c r="S1582" s="72"/>
      <c r="T1582" s="73"/>
      <c r="U1582" s="35"/>
      <c r="V1582" s="35"/>
      <c r="W1582" s="35"/>
      <c r="X1582" s="35"/>
      <c r="Y1582" s="35"/>
      <c r="Z1582" s="35"/>
      <c r="AA1582" s="35"/>
      <c r="AB1582" s="35"/>
      <c r="AC1582" s="35"/>
      <c r="AD1582" s="35"/>
      <c r="AE1582" s="35"/>
      <c r="AT1582" s="18" t="s">
        <v>167</v>
      </c>
      <c r="AU1582" s="18" t="s">
        <v>86</v>
      </c>
    </row>
    <row r="1583" spans="1:65" s="13" customFormat="1" ht="11.25">
      <c r="B1583" s="212"/>
      <c r="C1583" s="213"/>
      <c r="D1583" s="207" t="s">
        <v>169</v>
      </c>
      <c r="E1583" s="214" t="s">
        <v>1</v>
      </c>
      <c r="F1583" s="215" t="s">
        <v>1682</v>
      </c>
      <c r="G1583" s="213"/>
      <c r="H1583" s="214" t="s">
        <v>1</v>
      </c>
      <c r="I1583" s="216"/>
      <c r="J1583" s="213"/>
      <c r="K1583" s="213"/>
      <c r="L1583" s="217"/>
      <c r="M1583" s="218"/>
      <c r="N1583" s="219"/>
      <c r="O1583" s="219"/>
      <c r="P1583" s="219"/>
      <c r="Q1583" s="219"/>
      <c r="R1583" s="219"/>
      <c r="S1583" s="219"/>
      <c r="T1583" s="220"/>
      <c r="AT1583" s="221" t="s">
        <v>169</v>
      </c>
      <c r="AU1583" s="221" t="s">
        <v>86</v>
      </c>
      <c r="AV1583" s="13" t="s">
        <v>84</v>
      </c>
      <c r="AW1583" s="13" t="s">
        <v>33</v>
      </c>
      <c r="AX1583" s="13" t="s">
        <v>76</v>
      </c>
      <c r="AY1583" s="221" t="s">
        <v>160</v>
      </c>
    </row>
    <row r="1584" spans="1:65" s="14" customFormat="1" ht="11.25">
      <c r="B1584" s="222"/>
      <c r="C1584" s="223"/>
      <c r="D1584" s="207" t="s">
        <v>169</v>
      </c>
      <c r="E1584" s="224" t="s">
        <v>1</v>
      </c>
      <c r="F1584" s="225" t="s">
        <v>1683</v>
      </c>
      <c r="G1584" s="223"/>
      <c r="H1584" s="226">
        <v>6.2</v>
      </c>
      <c r="I1584" s="227"/>
      <c r="J1584" s="223"/>
      <c r="K1584" s="223"/>
      <c r="L1584" s="228"/>
      <c r="M1584" s="229"/>
      <c r="N1584" s="230"/>
      <c r="O1584" s="230"/>
      <c r="P1584" s="230"/>
      <c r="Q1584" s="230"/>
      <c r="R1584" s="230"/>
      <c r="S1584" s="230"/>
      <c r="T1584" s="231"/>
      <c r="AT1584" s="232" t="s">
        <v>169</v>
      </c>
      <c r="AU1584" s="232" t="s">
        <v>86</v>
      </c>
      <c r="AV1584" s="14" t="s">
        <v>86</v>
      </c>
      <c r="AW1584" s="14" t="s">
        <v>33</v>
      </c>
      <c r="AX1584" s="14" t="s">
        <v>76</v>
      </c>
      <c r="AY1584" s="232" t="s">
        <v>160</v>
      </c>
    </row>
    <row r="1585" spans="1:65" s="15" customFormat="1" ht="11.25">
      <c r="B1585" s="233"/>
      <c r="C1585" s="234"/>
      <c r="D1585" s="207" t="s">
        <v>169</v>
      </c>
      <c r="E1585" s="235" t="s">
        <v>1</v>
      </c>
      <c r="F1585" s="236" t="s">
        <v>172</v>
      </c>
      <c r="G1585" s="234"/>
      <c r="H1585" s="237">
        <v>6.2</v>
      </c>
      <c r="I1585" s="238"/>
      <c r="J1585" s="234"/>
      <c r="K1585" s="234"/>
      <c r="L1585" s="239"/>
      <c r="M1585" s="240"/>
      <c r="N1585" s="241"/>
      <c r="O1585" s="241"/>
      <c r="P1585" s="241"/>
      <c r="Q1585" s="241"/>
      <c r="R1585" s="241"/>
      <c r="S1585" s="241"/>
      <c r="T1585" s="242"/>
      <c r="AT1585" s="243" t="s">
        <v>169</v>
      </c>
      <c r="AU1585" s="243" t="s">
        <v>86</v>
      </c>
      <c r="AV1585" s="15" t="s">
        <v>166</v>
      </c>
      <c r="AW1585" s="15" t="s">
        <v>33</v>
      </c>
      <c r="AX1585" s="15" t="s">
        <v>84</v>
      </c>
      <c r="AY1585" s="243" t="s">
        <v>160</v>
      </c>
    </row>
    <row r="1586" spans="1:65" s="2" customFormat="1" ht="24.2" customHeight="1">
      <c r="A1586" s="35"/>
      <c r="B1586" s="36"/>
      <c r="C1586" s="193" t="s">
        <v>1684</v>
      </c>
      <c r="D1586" s="193" t="s">
        <v>162</v>
      </c>
      <c r="E1586" s="194" t="s">
        <v>1685</v>
      </c>
      <c r="F1586" s="195" t="s">
        <v>1686</v>
      </c>
      <c r="G1586" s="196" t="s">
        <v>181</v>
      </c>
      <c r="H1586" s="197">
        <v>85.45</v>
      </c>
      <c r="I1586" s="198"/>
      <c r="J1586" s="199">
        <f>ROUND(I1586*H1586,2)</f>
        <v>0</v>
      </c>
      <c r="K1586" s="200"/>
      <c r="L1586" s="40"/>
      <c r="M1586" s="201" t="s">
        <v>1</v>
      </c>
      <c r="N1586" s="202" t="s">
        <v>41</v>
      </c>
      <c r="O1586" s="72"/>
      <c r="P1586" s="203">
        <f>O1586*H1586</f>
        <v>0</v>
      </c>
      <c r="Q1586" s="203">
        <v>0</v>
      </c>
      <c r="R1586" s="203">
        <f>Q1586*H1586</f>
        <v>0</v>
      </c>
      <c r="S1586" s="203">
        <v>0</v>
      </c>
      <c r="T1586" s="204">
        <f>S1586*H1586</f>
        <v>0</v>
      </c>
      <c r="U1586" s="35"/>
      <c r="V1586" s="35"/>
      <c r="W1586" s="35"/>
      <c r="X1586" s="35"/>
      <c r="Y1586" s="35"/>
      <c r="Z1586" s="35"/>
      <c r="AA1586" s="35"/>
      <c r="AB1586" s="35"/>
      <c r="AC1586" s="35"/>
      <c r="AD1586" s="35"/>
      <c r="AE1586" s="35"/>
      <c r="AR1586" s="205" t="s">
        <v>214</v>
      </c>
      <c r="AT1586" s="205" t="s">
        <v>162</v>
      </c>
      <c r="AU1586" s="205" t="s">
        <v>86</v>
      </c>
      <c r="AY1586" s="18" t="s">
        <v>160</v>
      </c>
      <c r="BE1586" s="206">
        <f>IF(N1586="základní",J1586,0)</f>
        <v>0</v>
      </c>
      <c r="BF1586" s="206">
        <f>IF(N1586="snížená",J1586,0)</f>
        <v>0</v>
      </c>
      <c r="BG1586" s="206">
        <f>IF(N1586="zákl. přenesená",J1586,0)</f>
        <v>0</v>
      </c>
      <c r="BH1586" s="206">
        <f>IF(N1586="sníž. přenesená",J1586,0)</f>
        <v>0</v>
      </c>
      <c r="BI1586" s="206">
        <f>IF(N1586="nulová",J1586,0)</f>
        <v>0</v>
      </c>
      <c r="BJ1586" s="18" t="s">
        <v>84</v>
      </c>
      <c r="BK1586" s="206">
        <f>ROUND(I1586*H1586,2)</f>
        <v>0</v>
      </c>
      <c r="BL1586" s="18" t="s">
        <v>214</v>
      </c>
      <c r="BM1586" s="205" t="s">
        <v>1687</v>
      </c>
    </row>
    <row r="1587" spans="1:65" s="2" customFormat="1" ht="19.5">
      <c r="A1587" s="35"/>
      <c r="B1587" s="36"/>
      <c r="C1587" s="37"/>
      <c r="D1587" s="207" t="s">
        <v>167</v>
      </c>
      <c r="E1587" s="37"/>
      <c r="F1587" s="208" t="s">
        <v>1688</v>
      </c>
      <c r="G1587" s="37"/>
      <c r="H1587" s="37"/>
      <c r="I1587" s="209"/>
      <c r="J1587" s="37"/>
      <c r="K1587" s="37"/>
      <c r="L1587" s="40"/>
      <c r="M1587" s="210"/>
      <c r="N1587" s="211"/>
      <c r="O1587" s="72"/>
      <c r="P1587" s="72"/>
      <c r="Q1587" s="72"/>
      <c r="R1587" s="72"/>
      <c r="S1587" s="72"/>
      <c r="T1587" s="73"/>
      <c r="U1587" s="35"/>
      <c r="V1587" s="35"/>
      <c r="W1587" s="35"/>
      <c r="X1587" s="35"/>
      <c r="Y1587" s="35"/>
      <c r="Z1587" s="35"/>
      <c r="AA1587" s="35"/>
      <c r="AB1587" s="35"/>
      <c r="AC1587" s="35"/>
      <c r="AD1587" s="35"/>
      <c r="AE1587" s="35"/>
      <c r="AT1587" s="18" t="s">
        <v>167</v>
      </c>
      <c r="AU1587" s="18" t="s">
        <v>86</v>
      </c>
    </row>
    <row r="1588" spans="1:65" s="13" customFormat="1" ht="11.25">
      <c r="B1588" s="212"/>
      <c r="C1588" s="213"/>
      <c r="D1588" s="207" t="s">
        <v>169</v>
      </c>
      <c r="E1588" s="214" t="s">
        <v>1</v>
      </c>
      <c r="F1588" s="215" t="s">
        <v>1582</v>
      </c>
      <c r="G1588" s="213"/>
      <c r="H1588" s="214" t="s">
        <v>1</v>
      </c>
      <c r="I1588" s="216"/>
      <c r="J1588" s="213"/>
      <c r="K1588" s="213"/>
      <c r="L1588" s="217"/>
      <c r="M1588" s="218"/>
      <c r="N1588" s="219"/>
      <c r="O1588" s="219"/>
      <c r="P1588" s="219"/>
      <c r="Q1588" s="219"/>
      <c r="R1588" s="219"/>
      <c r="S1588" s="219"/>
      <c r="T1588" s="220"/>
      <c r="AT1588" s="221" t="s">
        <v>169</v>
      </c>
      <c r="AU1588" s="221" t="s">
        <v>86</v>
      </c>
      <c r="AV1588" s="13" t="s">
        <v>84</v>
      </c>
      <c r="AW1588" s="13" t="s">
        <v>33</v>
      </c>
      <c r="AX1588" s="13" t="s">
        <v>76</v>
      </c>
      <c r="AY1588" s="221" t="s">
        <v>160</v>
      </c>
    </row>
    <row r="1589" spans="1:65" s="14" customFormat="1" ht="11.25">
      <c r="B1589" s="222"/>
      <c r="C1589" s="223"/>
      <c r="D1589" s="207" t="s">
        <v>169</v>
      </c>
      <c r="E1589" s="224" t="s">
        <v>1</v>
      </c>
      <c r="F1589" s="225" t="s">
        <v>1689</v>
      </c>
      <c r="G1589" s="223"/>
      <c r="H1589" s="226">
        <v>85.45</v>
      </c>
      <c r="I1589" s="227"/>
      <c r="J1589" s="223"/>
      <c r="K1589" s="223"/>
      <c r="L1589" s="228"/>
      <c r="M1589" s="229"/>
      <c r="N1589" s="230"/>
      <c r="O1589" s="230"/>
      <c r="P1589" s="230"/>
      <c r="Q1589" s="230"/>
      <c r="R1589" s="230"/>
      <c r="S1589" s="230"/>
      <c r="T1589" s="231"/>
      <c r="AT1589" s="232" t="s">
        <v>169</v>
      </c>
      <c r="AU1589" s="232" t="s">
        <v>86</v>
      </c>
      <c r="AV1589" s="14" t="s">
        <v>86</v>
      </c>
      <c r="AW1589" s="14" t="s">
        <v>33</v>
      </c>
      <c r="AX1589" s="14" t="s">
        <v>76</v>
      </c>
      <c r="AY1589" s="232" t="s">
        <v>160</v>
      </c>
    </row>
    <row r="1590" spans="1:65" s="15" customFormat="1" ht="11.25">
      <c r="B1590" s="233"/>
      <c r="C1590" s="234"/>
      <c r="D1590" s="207" t="s">
        <v>169</v>
      </c>
      <c r="E1590" s="235" t="s">
        <v>1</v>
      </c>
      <c r="F1590" s="236" t="s">
        <v>172</v>
      </c>
      <c r="G1590" s="234"/>
      <c r="H1590" s="237">
        <v>85.45</v>
      </c>
      <c r="I1590" s="238"/>
      <c r="J1590" s="234"/>
      <c r="K1590" s="234"/>
      <c r="L1590" s="239"/>
      <c r="M1590" s="240"/>
      <c r="N1590" s="241"/>
      <c r="O1590" s="241"/>
      <c r="P1590" s="241"/>
      <c r="Q1590" s="241"/>
      <c r="R1590" s="241"/>
      <c r="S1590" s="241"/>
      <c r="T1590" s="242"/>
      <c r="AT1590" s="243" t="s">
        <v>169</v>
      </c>
      <c r="AU1590" s="243" t="s">
        <v>86</v>
      </c>
      <c r="AV1590" s="15" t="s">
        <v>166</v>
      </c>
      <c r="AW1590" s="15" t="s">
        <v>33</v>
      </c>
      <c r="AX1590" s="15" t="s">
        <v>84</v>
      </c>
      <c r="AY1590" s="243" t="s">
        <v>160</v>
      </c>
    </row>
    <row r="1591" spans="1:65" s="2" customFormat="1" ht="24.2" customHeight="1">
      <c r="A1591" s="35"/>
      <c r="B1591" s="36"/>
      <c r="C1591" s="193" t="s">
        <v>1010</v>
      </c>
      <c r="D1591" s="193" t="s">
        <v>162</v>
      </c>
      <c r="E1591" s="194" t="s">
        <v>1690</v>
      </c>
      <c r="F1591" s="195" t="s">
        <v>1691</v>
      </c>
      <c r="G1591" s="196" t="s">
        <v>181</v>
      </c>
      <c r="H1591" s="197">
        <v>27.5</v>
      </c>
      <c r="I1591" s="198"/>
      <c r="J1591" s="199">
        <f>ROUND(I1591*H1591,2)</f>
        <v>0</v>
      </c>
      <c r="K1591" s="200"/>
      <c r="L1591" s="40"/>
      <c r="M1591" s="201" t="s">
        <v>1</v>
      </c>
      <c r="N1591" s="202" t="s">
        <v>41</v>
      </c>
      <c r="O1591" s="72"/>
      <c r="P1591" s="203">
        <f>O1591*H1591</f>
        <v>0</v>
      </c>
      <c r="Q1591" s="203">
        <v>0</v>
      </c>
      <c r="R1591" s="203">
        <f>Q1591*H1591</f>
        <v>0</v>
      </c>
      <c r="S1591" s="203">
        <v>0</v>
      </c>
      <c r="T1591" s="204">
        <f>S1591*H1591</f>
        <v>0</v>
      </c>
      <c r="U1591" s="35"/>
      <c r="V1591" s="35"/>
      <c r="W1591" s="35"/>
      <c r="X1591" s="35"/>
      <c r="Y1591" s="35"/>
      <c r="Z1591" s="35"/>
      <c r="AA1591" s="35"/>
      <c r="AB1591" s="35"/>
      <c r="AC1591" s="35"/>
      <c r="AD1591" s="35"/>
      <c r="AE1591" s="35"/>
      <c r="AR1591" s="205" t="s">
        <v>214</v>
      </c>
      <c r="AT1591" s="205" t="s">
        <v>162</v>
      </c>
      <c r="AU1591" s="205" t="s">
        <v>86</v>
      </c>
      <c r="AY1591" s="18" t="s">
        <v>160</v>
      </c>
      <c r="BE1591" s="206">
        <f>IF(N1591="základní",J1591,0)</f>
        <v>0</v>
      </c>
      <c r="BF1591" s="206">
        <f>IF(N1591="snížená",J1591,0)</f>
        <v>0</v>
      </c>
      <c r="BG1591" s="206">
        <f>IF(N1591="zákl. přenesená",J1591,0)</f>
        <v>0</v>
      </c>
      <c r="BH1591" s="206">
        <f>IF(N1591="sníž. přenesená",J1591,0)</f>
        <v>0</v>
      </c>
      <c r="BI1591" s="206">
        <f>IF(N1591="nulová",J1591,0)</f>
        <v>0</v>
      </c>
      <c r="BJ1591" s="18" t="s">
        <v>84</v>
      </c>
      <c r="BK1591" s="206">
        <f>ROUND(I1591*H1591,2)</f>
        <v>0</v>
      </c>
      <c r="BL1591" s="18" t="s">
        <v>214</v>
      </c>
      <c r="BM1591" s="205" t="s">
        <v>1692</v>
      </c>
    </row>
    <row r="1592" spans="1:65" s="2" customFormat="1" ht="29.25">
      <c r="A1592" s="35"/>
      <c r="B1592" s="36"/>
      <c r="C1592" s="37"/>
      <c r="D1592" s="207" t="s">
        <v>167</v>
      </c>
      <c r="E1592" s="37"/>
      <c r="F1592" s="208" t="s">
        <v>1693</v>
      </c>
      <c r="G1592" s="37"/>
      <c r="H1592" s="37"/>
      <c r="I1592" s="209"/>
      <c r="J1592" s="37"/>
      <c r="K1592" s="37"/>
      <c r="L1592" s="40"/>
      <c r="M1592" s="210"/>
      <c r="N1592" s="211"/>
      <c r="O1592" s="72"/>
      <c r="P1592" s="72"/>
      <c r="Q1592" s="72"/>
      <c r="R1592" s="72"/>
      <c r="S1592" s="72"/>
      <c r="T1592" s="73"/>
      <c r="U1592" s="35"/>
      <c r="V1592" s="35"/>
      <c r="W1592" s="35"/>
      <c r="X1592" s="35"/>
      <c r="Y1592" s="35"/>
      <c r="Z1592" s="35"/>
      <c r="AA1592" s="35"/>
      <c r="AB1592" s="35"/>
      <c r="AC1592" s="35"/>
      <c r="AD1592" s="35"/>
      <c r="AE1592" s="35"/>
      <c r="AT1592" s="18" t="s">
        <v>167</v>
      </c>
      <c r="AU1592" s="18" t="s">
        <v>86</v>
      </c>
    </row>
    <row r="1593" spans="1:65" s="13" customFormat="1" ht="11.25">
      <c r="B1593" s="212"/>
      <c r="C1593" s="213"/>
      <c r="D1593" s="207" t="s">
        <v>169</v>
      </c>
      <c r="E1593" s="214" t="s">
        <v>1</v>
      </c>
      <c r="F1593" s="215" t="s">
        <v>1664</v>
      </c>
      <c r="G1593" s="213"/>
      <c r="H1593" s="214" t="s">
        <v>1</v>
      </c>
      <c r="I1593" s="216"/>
      <c r="J1593" s="213"/>
      <c r="K1593" s="213"/>
      <c r="L1593" s="217"/>
      <c r="M1593" s="218"/>
      <c r="N1593" s="219"/>
      <c r="O1593" s="219"/>
      <c r="P1593" s="219"/>
      <c r="Q1593" s="219"/>
      <c r="R1593" s="219"/>
      <c r="S1593" s="219"/>
      <c r="T1593" s="220"/>
      <c r="AT1593" s="221" t="s">
        <v>169</v>
      </c>
      <c r="AU1593" s="221" t="s">
        <v>86</v>
      </c>
      <c r="AV1593" s="13" t="s">
        <v>84</v>
      </c>
      <c r="AW1593" s="13" t="s">
        <v>33</v>
      </c>
      <c r="AX1593" s="13" t="s">
        <v>76</v>
      </c>
      <c r="AY1593" s="221" t="s">
        <v>160</v>
      </c>
    </row>
    <row r="1594" spans="1:65" s="14" customFormat="1" ht="11.25">
      <c r="B1594" s="222"/>
      <c r="C1594" s="223"/>
      <c r="D1594" s="207" t="s">
        <v>169</v>
      </c>
      <c r="E1594" s="224" t="s">
        <v>1</v>
      </c>
      <c r="F1594" s="225" t="s">
        <v>1665</v>
      </c>
      <c r="G1594" s="223"/>
      <c r="H1594" s="226">
        <v>27.5</v>
      </c>
      <c r="I1594" s="227"/>
      <c r="J1594" s="223"/>
      <c r="K1594" s="223"/>
      <c r="L1594" s="228"/>
      <c r="M1594" s="229"/>
      <c r="N1594" s="230"/>
      <c r="O1594" s="230"/>
      <c r="P1594" s="230"/>
      <c r="Q1594" s="230"/>
      <c r="R1594" s="230"/>
      <c r="S1594" s="230"/>
      <c r="T1594" s="231"/>
      <c r="AT1594" s="232" t="s">
        <v>169</v>
      </c>
      <c r="AU1594" s="232" t="s">
        <v>86</v>
      </c>
      <c r="AV1594" s="14" t="s">
        <v>86</v>
      </c>
      <c r="AW1594" s="14" t="s">
        <v>33</v>
      </c>
      <c r="AX1594" s="14" t="s">
        <v>76</v>
      </c>
      <c r="AY1594" s="232" t="s">
        <v>160</v>
      </c>
    </row>
    <row r="1595" spans="1:65" s="15" customFormat="1" ht="11.25">
      <c r="B1595" s="233"/>
      <c r="C1595" s="234"/>
      <c r="D1595" s="207" t="s">
        <v>169</v>
      </c>
      <c r="E1595" s="235" t="s">
        <v>1</v>
      </c>
      <c r="F1595" s="236" t="s">
        <v>172</v>
      </c>
      <c r="G1595" s="234"/>
      <c r="H1595" s="237">
        <v>27.5</v>
      </c>
      <c r="I1595" s="238"/>
      <c r="J1595" s="234"/>
      <c r="K1595" s="234"/>
      <c r="L1595" s="239"/>
      <c r="M1595" s="240"/>
      <c r="N1595" s="241"/>
      <c r="O1595" s="241"/>
      <c r="P1595" s="241"/>
      <c r="Q1595" s="241"/>
      <c r="R1595" s="241"/>
      <c r="S1595" s="241"/>
      <c r="T1595" s="242"/>
      <c r="AT1595" s="243" t="s">
        <v>169</v>
      </c>
      <c r="AU1595" s="243" t="s">
        <v>86</v>
      </c>
      <c r="AV1595" s="15" t="s">
        <v>166</v>
      </c>
      <c r="AW1595" s="15" t="s">
        <v>33</v>
      </c>
      <c r="AX1595" s="15" t="s">
        <v>84</v>
      </c>
      <c r="AY1595" s="243" t="s">
        <v>160</v>
      </c>
    </row>
    <row r="1596" spans="1:65" s="2" customFormat="1" ht="24.2" customHeight="1">
      <c r="A1596" s="35"/>
      <c r="B1596" s="36"/>
      <c r="C1596" s="193" t="s">
        <v>1694</v>
      </c>
      <c r="D1596" s="193" t="s">
        <v>162</v>
      </c>
      <c r="E1596" s="194" t="s">
        <v>1695</v>
      </c>
      <c r="F1596" s="195" t="s">
        <v>1696</v>
      </c>
      <c r="G1596" s="196" t="s">
        <v>165</v>
      </c>
      <c r="H1596" s="197">
        <v>0.69</v>
      </c>
      <c r="I1596" s="198"/>
      <c r="J1596" s="199">
        <f>ROUND(I1596*H1596,2)</f>
        <v>0</v>
      </c>
      <c r="K1596" s="200"/>
      <c r="L1596" s="40"/>
      <c r="M1596" s="201" t="s">
        <v>1</v>
      </c>
      <c r="N1596" s="202" t="s">
        <v>41</v>
      </c>
      <c r="O1596" s="72"/>
      <c r="P1596" s="203">
        <f>O1596*H1596</f>
        <v>0</v>
      </c>
      <c r="Q1596" s="203">
        <v>0</v>
      </c>
      <c r="R1596" s="203">
        <f>Q1596*H1596</f>
        <v>0</v>
      </c>
      <c r="S1596" s="203">
        <v>0</v>
      </c>
      <c r="T1596" s="204">
        <f>S1596*H1596</f>
        <v>0</v>
      </c>
      <c r="U1596" s="35"/>
      <c r="V1596" s="35"/>
      <c r="W1596" s="35"/>
      <c r="X1596" s="35"/>
      <c r="Y1596" s="35"/>
      <c r="Z1596" s="35"/>
      <c r="AA1596" s="35"/>
      <c r="AB1596" s="35"/>
      <c r="AC1596" s="35"/>
      <c r="AD1596" s="35"/>
      <c r="AE1596" s="35"/>
      <c r="AR1596" s="205" t="s">
        <v>214</v>
      </c>
      <c r="AT1596" s="205" t="s">
        <v>162</v>
      </c>
      <c r="AU1596" s="205" t="s">
        <v>86</v>
      </c>
      <c r="AY1596" s="18" t="s">
        <v>160</v>
      </c>
      <c r="BE1596" s="206">
        <f>IF(N1596="základní",J1596,0)</f>
        <v>0</v>
      </c>
      <c r="BF1596" s="206">
        <f>IF(N1596="snížená",J1596,0)</f>
        <v>0</v>
      </c>
      <c r="BG1596" s="206">
        <f>IF(N1596="zákl. přenesená",J1596,0)</f>
        <v>0</v>
      </c>
      <c r="BH1596" s="206">
        <f>IF(N1596="sníž. přenesená",J1596,0)</f>
        <v>0</v>
      </c>
      <c r="BI1596" s="206">
        <f>IF(N1596="nulová",J1596,0)</f>
        <v>0</v>
      </c>
      <c r="BJ1596" s="18" t="s">
        <v>84</v>
      </c>
      <c r="BK1596" s="206">
        <f>ROUND(I1596*H1596,2)</f>
        <v>0</v>
      </c>
      <c r="BL1596" s="18" t="s">
        <v>214</v>
      </c>
      <c r="BM1596" s="205" t="s">
        <v>1697</v>
      </c>
    </row>
    <row r="1597" spans="1:65" s="2" customFormat="1" ht="19.5">
      <c r="A1597" s="35"/>
      <c r="B1597" s="36"/>
      <c r="C1597" s="37"/>
      <c r="D1597" s="207" t="s">
        <v>167</v>
      </c>
      <c r="E1597" s="37"/>
      <c r="F1597" s="208" t="s">
        <v>1698</v>
      </c>
      <c r="G1597" s="37"/>
      <c r="H1597" s="37"/>
      <c r="I1597" s="209"/>
      <c r="J1597" s="37"/>
      <c r="K1597" s="37"/>
      <c r="L1597" s="40"/>
      <c r="M1597" s="210"/>
      <c r="N1597" s="211"/>
      <c r="O1597" s="72"/>
      <c r="P1597" s="72"/>
      <c r="Q1597" s="72"/>
      <c r="R1597" s="72"/>
      <c r="S1597" s="72"/>
      <c r="T1597" s="73"/>
      <c r="U1597" s="35"/>
      <c r="V1597" s="35"/>
      <c r="W1597" s="35"/>
      <c r="X1597" s="35"/>
      <c r="Y1597" s="35"/>
      <c r="Z1597" s="35"/>
      <c r="AA1597" s="35"/>
      <c r="AB1597" s="35"/>
      <c r="AC1597" s="35"/>
      <c r="AD1597" s="35"/>
      <c r="AE1597" s="35"/>
      <c r="AT1597" s="18" t="s">
        <v>167</v>
      </c>
      <c r="AU1597" s="18" t="s">
        <v>86</v>
      </c>
    </row>
    <row r="1598" spans="1:65" s="13" customFormat="1" ht="11.25">
      <c r="B1598" s="212"/>
      <c r="C1598" s="213"/>
      <c r="D1598" s="207" t="s">
        <v>169</v>
      </c>
      <c r="E1598" s="214" t="s">
        <v>1</v>
      </c>
      <c r="F1598" s="215" t="s">
        <v>1699</v>
      </c>
      <c r="G1598" s="213"/>
      <c r="H1598" s="214" t="s">
        <v>1</v>
      </c>
      <c r="I1598" s="216"/>
      <c r="J1598" s="213"/>
      <c r="K1598" s="213"/>
      <c r="L1598" s="217"/>
      <c r="M1598" s="218"/>
      <c r="N1598" s="219"/>
      <c r="O1598" s="219"/>
      <c r="P1598" s="219"/>
      <c r="Q1598" s="219"/>
      <c r="R1598" s="219"/>
      <c r="S1598" s="219"/>
      <c r="T1598" s="220"/>
      <c r="AT1598" s="221" t="s">
        <v>169</v>
      </c>
      <c r="AU1598" s="221" t="s">
        <v>86</v>
      </c>
      <c r="AV1598" s="13" t="s">
        <v>84</v>
      </c>
      <c r="AW1598" s="13" t="s">
        <v>33</v>
      </c>
      <c r="AX1598" s="13" t="s">
        <v>76</v>
      </c>
      <c r="AY1598" s="221" t="s">
        <v>160</v>
      </c>
    </row>
    <row r="1599" spans="1:65" s="14" customFormat="1" ht="11.25">
      <c r="B1599" s="222"/>
      <c r="C1599" s="223"/>
      <c r="D1599" s="207" t="s">
        <v>169</v>
      </c>
      <c r="E1599" s="224" t="s">
        <v>1</v>
      </c>
      <c r="F1599" s="225" t="s">
        <v>1700</v>
      </c>
      <c r="G1599" s="223"/>
      <c r="H1599" s="226">
        <v>0.69</v>
      </c>
      <c r="I1599" s="227"/>
      <c r="J1599" s="223"/>
      <c r="K1599" s="223"/>
      <c r="L1599" s="228"/>
      <c r="M1599" s="229"/>
      <c r="N1599" s="230"/>
      <c r="O1599" s="230"/>
      <c r="P1599" s="230"/>
      <c r="Q1599" s="230"/>
      <c r="R1599" s="230"/>
      <c r="S1599" s="230"/>
      <c r="T1599" s="231"/>
      <c r="AT1599" s="232" t="s">
        <v>169</v>
      </c>
      <c r="AU1599" s="232" t="s">
        <v>86</v>
      </c>
      <c r="AV1599" s="14" t="s">
        <v>86</v>
      </c>
      <c r="AW1599" s="14" t="s">
        <v>33</v>
      </c>
      <c r="AX1599" s="14" t="s">
        <v>76</v>
      </c>
      <c r="AY1599" s="232" t="s">
        <v>160</v>
      </c>
    </row>
    <row r="1600" spans="1:65" s="15" customFormat="1" ht="11.25">
      <c r="B1600" s="233"/>
      <c r="C1600" s="234"/>
      <c r="D1600" s="207" t="s">
        <v>169</v>
      </c>
      <c r="E1600" s="235" t="s">
        <v>1</v>
      </c>
      <c r="F1600" s="236" t="s">
        <v>172</v>
      </c>
      <c r="G1600" s="234"/>
      <c r="H1600" s="237">
        <v>0.69</v>
      </c>
      <c r="I1600" s="238"/>
      <c r="J1600" s="234"/>
      <c r="K1600" s="234"/>
      <c r="L1600" s="239"/>
      <c r="M1600" s="240"/>
      <c r="N1600" s="241"/>
      <c r="O1600" s="241"/>
      <c r="P1600" s="241"/>
      <c r="Q1600" s="241"/>
      <c r="R1600" s="241"/>
      <c r="S1600" s="241"/>
      <c r="T1600" s="242"/>
      <c r="AT1600" s="243" t="s">
        <v>169</v>
      </c>
      <c r="AU1600" s="243" t="s">
        <v>86</v>
      </c>
      <c r="AV1600" s="15" t="s">
        <v>166</v>
      </c>
      <c r="AW1600" s="15" t="s">
        <v>33</v>
      </c>
      <c r="AX1600" s="15" t="s">
        <v>84</v>
      </c>
      <c r="AY1600" s="243" t="s">
        <v>160</v>
      </c>
    </row>
    <row r="1601" spans="1:65" s="2" customFormat="1" ht="24.2" customHeight="1">
      <c r="A1601" s="35"/>
      <c r="B1601" s="36"/>
      <c r="C1601" s="193" t="s">
        <v>1017</v>
      </c>
      <c r="D1601" s="193" t="s">
        <v>162</v>
      </c>
      <c r="E1601" s="194" t="s">
        <v>1701</v>
      </c>
      <c r="F1601" s="195" t="s">
        <v>1702</v>
      </c>
      <c r="G1601" s="196" t="s">
        <v>1386</v>
      </c>
      <c r="H1601" s="267"/>
      <c r="I1601" s="198"/>
      <c r="J1601" s="199">
        <f>ROUND(I1601*H1601,2)</f>
        <v>0</v>
      </c>
      <c r="K1601" s="200"/>
      <c r="L1601" s="40"/>
      <c r="M1601" s="201" t="s">
        <v>1</v>
      </c>
      <c r="N1601" s="202" t="s">
        <v>41</v>
      </c>
      <c r="O1601" s="72"/>
      <c r="P1601" s="203">
        <f>O1601*H1601</f>
        <v>0</v>
      </c>
      <c r="Q1601" s="203">
        <v>0</v>
      </c>
      <c r="R1601" s="203">
        <f>Q1601*H1601</f>
        <v>0</v>
      </c>
      <c r="S1601" s="203">
        <v>0</v>
      </c>
      <c r="T1601" s="204">
        <f>S1601*H1601</f>
        <v>0</v>
      </c>
      <c r="U1601" s="35"/>
      <c r="V1601" s="35"/>
      <c r="W1601" s="35"/>
      <c r="X1601" s="35"/>
      <c r="Y1601" s="35"/>
      <c r="Z1601" s="35"/>
      <c r="AA1601" s="35"/>
      <c r="AB1601" s="35"/>
      <c r="AC1601" s="35"/>
      <c r="AD1601" s="35"/>
      <c r="AE1601" s="35"/>
      <c r="AR1601" s="205" t="s">
        <v>214</v>
      </c>
      <c r="AT1601" s="205" t="s">
        <v>162</v>
      </c>
      <c r="AU1601" s="205" t="s">
        <v>86</v>
      </c>
      <c r="AY1601" s="18" t="s">
        <v>160</v>
      </c>
      <c r="BE1601" s="206">
        <f>IF(N1601="základní",J1601,0)</f>
        <v>0</v>
      </c>
      <c r="BF1601" s="206">
        <f>IF(N1601="snížená",J1601,0)</f>
        <v>0</v>
      </c>
      <c r="BG1601" s="206">
        <f>IF(N1601="zákl. přenesená",J1601,0)</f>
        <v>0</v>
      </c>
      <c r="BH1601" s="206">
        <f>IF(N1601="sníž. přenesená",J1601,0)</f>
        <v>0</v>
      </c>
      <c r="BI1601" s="206">
        <f>IF(N1601="nulová",J1601,0)</f>
        <v>0</v>
      </c>
      <c r="BJ1601" s="18" t="s">
        <v>84</v>
      </c>
      <c r="BK1601" s="206">
        <f>ROUND(I1601*H1601,2)</f>
        <v>0</v>
      </c>
      <c r="BL1601" s="18" t="s">
        <v>214</v>
      </c>
      <c r="BM1601" s="205" t="s">
        <v>1703</v>
      </c>
    </row>
    <row r="1602" spans="1:65" s="2" customFormat="1" ht="29.25">
      <c r="A1602" s="35"/>
      <c r="B1602" s="36"/>
      <c r="C1602" s="37"/>
      <c r="D1602" s="207" t="s">
        <v>167</v>
      </c>
      <c r="E1602" s="37"/>
      <c r="F1602" s="208" t="s">
        <v>1704</v>
      </c>
      <c r="G1602" s="37"/>
      <c r="H1602" s="37"/>
      <c r="I1602" s="209"/>
      <c r="J1602" s="37"/>
      <c r="K1602" s="37"/>
      <c r="L1602" s="40"/>
      <c r="M1602" s="210"/>
      <c r="N1602" s="211"/>
      <c r="O1602" s="72"/>
      <c r="P1602" s="72"/>
      <c r="Q1602" s="72"/>
      <c r="R1602" s="72"/>
      <c r="S1602" s="72"/>
      <c r="T1602" s="73"/>
      <c r="U1602" s="35"/>
      <c r="V1602" s="35"/>
      <c r="W1602" s="35"/>
      <c r="X1602" s="35"/>
      <c r="Y1602" s="35"/>
      <c r="Z1602" s="35"/>
      <c r="AA1602" s="35"/>
      <c r="AB1602" s="35"/>
      <c r="AC1602" s="35"/>
      <c r="AD1602" s="35"/>
      <c r="AE1602" s="35"/>
      <c r="AT1602" s="18" t="s">
        <v>167</v>
      </c>
      <c r="AU1602" s="18" t="s">
        <v>86</v>
      </c>
    </row>
    <row r="1603" spans="1:65" s="12" customFormat="1" ht="22.9" customHeight="1">
      <c r="B1603" s="177"/>
      <c r="C1603" s="178"/>
      <c r="D1603" s="179" t="s">
        <v>75</v>
      </c>
      <c r="E1603" s="191" t="s">
        <v>1705</v>
      </c>
      <c r="F1603" s="191" t="s">
        <v>1706</v>
      </c>
      <c r="G1603" s="178"/>
      <c r="H1603" s="178"/>
      <c r="I1603" s="181"/>
      <c r="J1603" s="192">
        <f>BK1603</f>
        <v>0</v>
      </c>
      <c r="K1603" s="178"/>
      <c r="L1603" s="183"/>
      <c r="M1603" s="184"/>
      <c r="N1603" s="185"/>
      <c r="O1603" s="185"/>
      <c r="P1603" s="186">
        <f>SUM(P1604:P1728)</f>
        <v>0</v>
      </c>
      <c r="Q1603" s="185"/>
      <c r="R1603" s="186">
        <f>SUM(R1604:R1728)</f>
        <v>0</v>
      </c>
      <c r="S1603" s="185"/>
      <c r="T1603" s="187">
        <f>SUM(T1604:T1728)</f>
        <v>0</v>
      </c>
      <c r="AR1603" s="188" t="s">
        <v>86</v>
      </c>
      <c r="AT1603" s="189" t="s">
        <v>75</v>
      </c>
      <c r="AU1603" s="189" t="s">
        <v>84</v>
      </c>
      <c r="AY1603" s="188" t="s">
        <v>160</v>
      </c>
      <c r="BK1603" s="190">
        <f>SUM(BK1604:BK1728)</f>
        <v>0</v>
      </c>
    </row>
    <row r="1604" spans="1:65" s="2" customFormat="1" ht="24.2" customHeight="1">
      <c r="A1604" s="35"/>
      <c r="B1604" s="36"/>
      <c r="C1604" s="193" t="s">
        <v>1707</v>
      </c>
      <c r="D1604" s="193" t="s">
        <v>162</v>
      </c>
      <c r="E1604" s="194" t="s">
        <v>1708</v>
      </c>
      <c r="F1604" s="195" t="s">
        <v>1709</v>
      </c>
      <c r="G1604" s="196" t="s">
        <v>165</v>
      </c>
      <c r="H1604" s="197">
        <v>128</v>
      </c>
      <c r="I1604" s="198"/>
      <c r="J1604" s="199">
        <f>ROUND(I1604*H1604,2)</f>
        <v>0</v>
      </c>
      <c r="K1604" s="200"/>
      <c r="L1604" s="40"/>
      <c r="M1604" s="201" t="s">
        <v>1</v>
      </c>
      <c r="N1604" s="202" t="s">
        <v>41</v>
      </c>
      <c r="O1604" s="72"/>
      <c r="P1604" s="203">
        <f>O1604*H1604</f>
        <v>0</v>
      </c>
      <c r="Q1604" s="203">
        <v>0</v>
      </c>
      <c r="R1604" s="203">
        <f>Q1604*H1604</f>
        <v>0</v>
      </c>
      <c r="S1604" s="203">
        <v>0</v>
      </c>
      <c r="T1604" s="204">
        <f>S1604*H1604</f>
        <v>0</v>
      </c>
      <c r="U1604" s="35"/>
      <c r="V1604" s="35"/>
      <c r="W1604" s="35"/>
      <c r="X1604" s="35"/>
      <c r="Y1604" s="35"/>
      <c r="Z1604" s="35"/>
      <c r="AA1604" s="35"/>
      <c r="AB1604" s="35"/>
      <c r="AC1604" s="35"/>
      <c r="AD1604" s="35"/>
      <c r="AE1604" s="35"/>
      <c r="AR1604" s="205" t="s">
        <v>214</v>
      </c>
      <c r="AT1604" s="205" t="s">
        <v>162</v>
      </c>
      <c r="AU1604" s="205" t="s">
        <v>86</v>
      </c>
      <c r="AY1604" s="18" t="s">
        <v>160</v>
      </c>
      <c r="BE1604" s="206">
        <f>IF(N1604="základní",J1604,0)</f>
        <v>0</v>
      </c>
      <c r="BF1604" s="206">
        <f>IF(N1604="snížená",J1604,0)</f>
        <v>0</v>
      </c>
      <c r="BG1604" s="206">
        <f>IF(N1604="zákl. přenesená",J1604,0)</f>
        <v>0</v>
      </c>
      <c r="BH1604" s="206">
        <f>IF(N1604="sníž. přenesená",J1604,0)</f>
        <v>0</v>
      </c>
      <c r="BI1604" s="206">
        <f>IF(N1604="nulová",J1604,0)</f>
        <v>0</v>
      </c>
      <c r="BJ1604" s="18" t="s">
        <v>84</v>
      </c>
      <c r="BK1604" s="206">
        <f>ROUND(I1604*H1604,2)</f>
        <v>0</v>
      </c>
      <c r="BL1604" s="18" t="s">
        <v>214</v>
      </c>
      <c r="BM1604" s="205" t="s">
        <v>1710</v>
      </c>
    </row>
    <row r="1605" spans="1:65" s="2" customFormat="1" ht="19.5">
      <c r="A1605" s="35"/>
      <c r="B1605" s="36"/>
      <c r="C1605" s="37"/>
      <c r="D1605" s="207" t="s">
        <v>167</v>
      </c>
      <c r="E1605" s="37"/>
      <c r="F1605" s="208" t="s">
        <v>1711</v>
      </c>
      <c r="G1605" s="37"/>
      <c r="H1605" s="37"/>
      <c r="I1605" s="209"/>
      <c r="J1605" s="37"/>
      <c r="K1605" s="37"/>
      <c r="L1605" s="40"/>
      <c r="M1605" s="210"/>
      <c r="N1605" s="211"/>
      <c r="O1605" s="72"/>
      <c r="P1605" s="72"/>
      <c r="Q1605" s="72"/>
      <c r="R1605" s="72"/>
      <c r="S1605" s="72"/>
      <c r="T1605" s="73"/>
      <c r="U1605" s="35"/>
      <c r="V1605" s="35"/>
      <c r="W1605" s="35"/>
      <c r="X1605" s="35"/>
      <c r="Y1605" s="35"/>
      <c r="Z1605" s="35"/>
      <c r="AA1605" s="35"/>
      <c r="AB1605" s="35"/>
      <c r="AC1605" s="35"/>
      <c r="AD1605" s="35"/>
      <c r="AE1605" s="35"/>
      <c r="AT1605" s="18" t="s">
        <v>167</v>
      </c>
      <c r="AU1605" s="18" t="s">
        <v>86</v>
      </c>
    </row>
    <row r="1606" spans="1:65" s="13" customFormat="1" ht="11.25">
      <c r="B1606" s="212"/>
      <c r="C1606" s="213"/>
      <c r="D1606" s="207" t="s">
        <v>169</v>
      </c>
      <c r="E1606" s="214" t="s">
        <v>1</v>
      </c>
      <c r="F1606" s="215" t="s">
        <v>1712</v>
      </c>
      <c r="G1606" s="213"/>
      <c r="H1606" s="214" t="s">
        <v>1</v>
      </c>
      <c r="I1606" s="216"/>
      <c r="J1606" s="213"/>
      <c r="K1606" s="213"/>
      <c r="L1606" s="217"/>
      <c r="M1606" s="218"/>
      <c r="N1606" s="219"/>
      <c r="O1606" s="219"/>
      <c r="P1606" s="219"/>
      <c r="Q1606" s="219"/>
      <c r="R1606" s="219"/>
      <c r="S1606" s="219"/>
      <c r="T1606" s="220"/>
      <c r="AT1606" s="221" t="s">
        <v>169</v>
      </c>
      <c r="AU1606" s="221" t="s">
        <v>86</v>
      </c>
      <c r="AV1606" s="13" t="s">
        <v>84</v>
      </c>
      <c r="AW1606" s="13" t="s">
        <v>33</v>
      </c>
      <c r="AX1606" s="13" t="s">
        <v>76</v>
      </c>
      <c r="AY1606" s="221" t="s">
        <v>160</v>
      </c>
    </row>
    <row r="1607" spans="1:65" s="14" customFormat="1" ht="11.25">
      <c r="B1607" s="222"/>
      <c r="C1607" s="223"/>
      <c r="D1607" s="207" t="s">
        <v>169</v>
      </c>
      <c r="E1607" s="224" t="s">
        <v>1</v>
      </c>
      <c r="F1607" s="225" t="s">
        <v>1713</v>
      </c>
      <c r="G1607" s="223"/>
      <c r="H1607" s="226">
        <v>128</v>
      </c>
      <c r="I1607" s="227"/>
      <c r="J1607" s="223"/>
      <c r="K1607" s="223"/>
      <c r="L1607" s="228"/>
      <c r="M1607" s="229"/>
      <c r="N1607" s="230"/>
      <c r="O1607" s="230"/>
      <c r="P1607" s="230"/>
      <c r="Q1607" s="230"/>
      <c r="R1607" s="230"/>
      <c r="S1607" s="230"/>
      <c r="T1607" s="231"/>
      <c r="AT1607" s="232" t="s">
        <v>169</v>
      </c>
      <c r="AU1607" s="232" t="s">
        <v>86</v>
      </c>
      <c r="AV1607" s="14" t="s">
        <v>86</v>
      </c>
      <c r="AW1607" s="14" t="s">
        <v>33</v>
      </c>
      <c r="AX1607" s="14" t="s">
        <v>76</v>
      </c>
      <c r="AY1607" s="232" t="s">
        <v>160</v>
      </c>
    </row>
    <row r="1608" spans="1:65" s="15" customFormat="1" ht="11.25">
      <c r="B1608" s="233"/>
      <c r="C1608" s="234"/>
      <c r="D1608" s="207" t="s">
        <v>169</v>
      </c>
      <c r="E1608" s="235" t="s">
        <v>1</v>
      </c>
      <c r="F1608" s="236" t="s">
        <v>172</v>
      </c>
      <c r="G1608" s="234"/>
      <c r="H1608" s="237">
        <v>128</v>
      </c>
      <c r="I1608" s="238"/>
      <c r="J1608" s="234"/>
      <c r="K1608" s="234"/>
      <c r="L1608" s="239"/>
      <c r="M1608" s="240"/>
      <c r="N1608" s="241"/>
      <c r="O1608" s="241"/>
      <c r="P1608" s="241"/>
      <c r="Q1608" s="241"/>
      <c r="R1608" s="241"/>
      <c r="S1608" s="241"/>
      <c r="T1608" s="242"/>
      <c r="AT1608" s="243" t="s">
        <v>169</v>
      </c>
      <c r="AU1608" s="243" t="s">
        <v>86</v>
      </c>
      <c r="AV1608" s="15" t="s">
        <v>166</v>
      </c>
      <c r="AW1608" s="15" t="s">
        <v>33</v>
      </c>
      <c r="AX1608" s="15" t="s">
        <v>84</v>
      </c>
      <c r="AY1608" s="243" t="s">
        <v>160</v>
      </c>
    </row>
    <row r="1609" spans="1:65" s="2" customFormat="1" ht="24.2" customHeight="1">
      <c r="A1609" s="35"/>
      <c r="B1609" s="36"/>
      <c r="C1609" s="244" t="s">
        <v>1021</v>
      </c>
      <c r="D1609" s="244" t="s">
        <v>245</v>
      </c>
      <c r="E1609" s="245" t="s">
        <v>1714</v>
      </c>
      <c r="F1609" s="246" t="s">
        <v>1715</v>
      </c>
      <c r="G1609" s="247" t="s">
        <v>165</v>
      </c>
      <c r="H1609" s="248">
        <v>140.80000000000001</v>
      </c>
      <c r="I1609" s="249"/>
      <c r="J1609" s="250">
        <f>ROUND(I1609*H1609,2)</f>
        <v>0</v>
      </c>
      <c r="K1609" s="251"/>
      <c r="L1609" s="252"/>
      <c r="M1609" s="253" t="s">
        <v>1</v>
      </c>
      <c r="N1609" s="254" t="s">
        <v>41</v>
      </c>
      <c r="O1609" s="72"/>
      <c r="P1609" s="203">
        <f>O1609*H1609</f>
        <v>0</v>
      </c>
      <c r="Q1609" s="203">
        <v>0</v>
      </c>
      <c r="R1609" s="203">
        <f>Q1609*H1609</f>
        <v>0</v>
      </c>
      <c r="S1609" s="203">
        <v>0</v>
      </c>
      <c r="T1609" s="204">
        <f>S1609*H1609</f>
        <v>0</v>
      </c>
      <c r="U1609" s="35"/>
      <c r="V1609" s="35"/>
      <c r="W1609" s="35"/>
      <c r="X1609" s="35"/>
      <c r="Y1609" s="35"/>
      <c r="Z1609" s="35"/>
      <c r="AA1609" s="35"/>
      <c r="AB1609" s="35"/>
      <c r="AC1609" s="35"/>
      <c r="AD1609" s="35"/>
      <c r="AE1609" s="35"/>
      <c r="AR1609" s="205" t="s">
        <v>262</v>
      </c>
      <c r="AT1609" s="205" t="s">
        <v>245</v>
      </c>
      <c r="AU1609" s="205" t="s">
        <v>86</v>
      </c>
      <c r="AY1609" s="18" t="s">
        <v>160</v>
      </c>
      <c r="BE1609" s="206">
        <f>IF(N1609="základní",J1609,0)</f>
        <v>0</v>
      </c>
      <c r="BF1609" s="206">
        <f>IF(N1609="snížená",J1609,0)</f>
        <v>0</v>
      </c>
      <c r="BG1609" s="206">
        <f>IF(N1609="zákl. přenesená",J1609,0)</f>
        <v>0</v>
      </c>
      <c r="BH1609" s="206">
        <f>IF(N1609="sníž. přenesená",J1609,0)</f>
        <v>0</v>
      </c>
      <c r="BI1609" s="206">
        <f>IF(N1609="nulová",J1609,0)</f>
        <v>0</v>
      </c>
      <c r="BJ1609" s="18" t="s">
        <v>84</v>
      </c>
      <c r="BK1609" s="206">
        <f>ROUND(I1609*H1609,2)</f>
        <v>0</v>
      </c>
      <c r="BL1609" s="18" t="s">
        <v>214</v>
      </c>
      <c r="BM1609" s="205" t="s">
        <v>1716</v>
      </c>
    </row>
    <row r="1610" spans="1:65" s="2" customFormat="1" ht="11.25">
      <c r="A1610" s="35"/>
      <c r="B1610" s="36"/>
      <c r="C1610" s="37"/>
      <c r="D1610" s="207" t="s">
        <v>167</v>
      </c>
      <c r="E1610" s="37"/>
      <c r="F1610" s="208" t="s">
        <v>1715</v>
      </c>
      <c r="G1610" s="37"/>
      <c r="H1610" s="37"/>
      <c r="I1610" s="209"/>
      <c r="J1610" s="37"/>
      <c r="K1610" s="37"/>
      <c r="L1610" s="40"/>
      <c r="M1610" s="210"/>
      <c r="N1610" s="211"/>
      <c r="O1610" s="72"/>
      <c r="P1610" s="72"/>
      <c r="Q1610" s="72"/>
      <c r="R1610" s="72"/>
      <c r="S1610" s="72"/>
      <c r="T1610" s="73"/>
      <c r="U1610" s="35"/>
      <c r="V1610" s="35"/>
      <c r="W1610" s="35"/>
      <c r="X1610" s="35"/>
      <c r="Y1610" s="35"/>
      <c r="Z1610" s="35"/>
      <c r="AA1610" s="35"/>
      <c r="AB1610" s="35"/>
      <c r="AC1610" s="35"/>
      <c r="AD1610" s="35"/>
      <c r="AE1610" s="35"/>
      <c r="AT1610" s="18" t="s">
        <v>167</v>
      </c>
      <c r="AU1610" s="18" t="s">
        <v>86</v>
      </c>
    </row>
    <row r="1611" spans="1:65" s="2" customFormat="1" ht="29.25">
      <c r="A1611" s="35"/>
      <c r="B1611" s="36"/>
      <c r="C1611" s="37"/>
      <c r="D1611" s="207" t="s">
        <v>510</v>
      </c>
      <c r="E1611" s="37"/>
      <c r="F1611" s="255" t="s">
        <v>1717</v>
      </c>
      <c r="G1611" s="37"/>
      <c r="H1611" s="37"/>
      <c r="I1611" s="209"/>
      <c r="J1611" s="37"/>
      <c r="K1611" s="37"/>
      <c r="L1611" s="40"/>
      <c r="M1611" s="210"/>
      <c r="N1611" s="211"/>
      <c r="O1611" s="72"/>
      <c r="P1611" s="72"/>
      <c r="Q1611" s="72"/>
      <c r="R1611" s="72"/>
      <c r="S1611" s="72"/>
      <c r="T1611" s="73"/>
      <c r="U1611" s="35"/>
      <c r="V1611" s="35"/>
      <c r="W1611" s="35"/>
      <c r="X1611" s="35"/>
      <c r="Y1611" s="35"/>
      <c r="Z1611" s="35"/>
      <c r="AA1611" s="35"/>
      <c r="AB1611" s="35"/>
      <c r="AC1611" s="35"/>
      <c r="AD1611" s="35"/>
      <c r="AE1611" s="35"/>
      <c r="AT1611" s="18" t="s">
        <v>510</v>
      </c>
      <c r="AU1611" s="18" t="s">
        <v>86</v>
      </c>
    </row>
    <row r="1612" spans="1:65" s="14" customFormat="1" ht="11.25">
      <c r="B1612" s="222"/>
      <c r="C1612" s="223"/>
      <c r="D1612" s="207" t="s">
        <v>169</v>
      </c>
      <c r="E1612" s="224" t="s">
        <v>1</v>
      </c>
      <c r="F1612" s="225" t="s">
        <v>1718</v>
      </c>
      <c r="G1612" s="223"/>
      <c r="H1612" s="226">
        <v>140.80000000000001</v>
      </c>
      <c r="I1612" s="227"/>
      <c r="J1612" s="223"/>
      <c r="K1612" s="223"/>
      <c r="L1612" s="228"/>
      <c r="M1612" s="229"/>
      <c r="N1612" s="230"/>
      <c r="O1612" s="230"/>
      <c r="P1612" s="230"/>
      <c r="Q1612" s="230"/>
      <c r="R1612" s="230"/>
      <c r="S1612" s="230"/>
      <c r="T1612" s="231"/>
      <c r="AT1612" s="232" t="s">
        <v>169</v>
      </c>
      <c r="AU1612" s="232" t="s">
        <v>86</v>
      </c>
      <c r="AV1612" s="14" t="s">
        <v>86</v>
      </c>
      <c r="AW1612" s="14" t="s">
        <v>33</v>
      </c>
      <c r="AX1612" s="14" t="s">
        <v>76</v>
      </c>
      <c r="AY1612" s="232" t="s">
        <v>160</v>
      </c>
    </row>
    <row r="1613" spans="1:65" s="15" customFormat="1" ht="11.25">
      <c r="B1613" s="233"/>
      <c r="C1613" s="234"/>
      <c r="D1613" s="207" t="s">
        <v>169</v>
      </c>
      <c r="E1613" s="235" t="s">
        <v>1</v>
      </c>
      <c r="F1613" s="236" t="s">
        <v>172</v>
      </c>
      <c r="G1613" s="234"/>
      <c r="H1613" s="237">
        <v>140.80000000000001</v>
      </c>
      <c r="I1613" s="238"/>
      <c r="J1613" s="234"/>
      <c r="K1613" s="234"/>
      <c r="L1613" s="239"/>
      <c r="M1613" s="240"/>
      <c r="N1613" s="241"/>
      <c r="O1613" s="241"/>
      <c r="P1613" s="241"/>
      <c r="Q1613" s="241"/>
      <c r="R1613" s="241"/>
      <c r="S1613" s="241"/>
      <c r="T1613" s="242"/>
      <c r="AT1613" s="243" t="s">
        <v>169</v>
      </c>
      <c r="AU1613" s="243" t="s">
        <v>86</v>
      </c>
      <c r="AV1613" s="15" t="s">
        <v>166</v>
      </c>
      <c r="AW1613" s="15" t="s">
        <v>33</v>
      </c>
      <c r="AX1613" s="15" t="s">
        <v>84</v>
      </c>
      <c r="AY1613" s="243" t="s">
        <v>160</v>
      </c>
    </row>
    <row r="1614" spans="1:65" s="2" customFormat="1" ht="16.5" customHeight="1">
      <c r="A1614" s="35"/>
      <c r="B1614" s="36"/>
      <c r="C1614" s="193" t="s">
        <v>1719</v>
      </c>
      <c r="D1614" s="193" t="s">
        <v>162</v>
      </c>
      <c r="E1614" s="194" t="s">
        <v>1720</v>
      </c>
      <c r="F1614" s="195" t="s">
        <v>1721</v>
      </c>
      <c r="G1614" s="196" t="s">
        <v>181</v>
      </c>
      <c r="H1614" s="197">
        <v>198.5</v>
      </c>
      <c r="I1614" s="198"/>
      <c r="J1614" s="199">
        <f>ROUND(I1614*H1614,2)</f>
        <v>0</v>
      </c>
      <c r="K1614" s="200"/>
      <c r="L1614" s="40"/>
      <c r="M1614" s="201" t="s">
        <v>1</v>
      </c>
      <c r="N1614" s="202" t="s">
        <v>41</v>
      </c>
      <c r="O1614" s="72"/>
      <c r="P1614" s="203">
        <f>O1614*H1614</f>
        <v>0</v>
      </c>
      <c r="Q1614" s="203">
        <v>0</v>
      </c>
      <c r="R1614" s="203">
        <f>Q1614*H1614</f>
        <v>0</v>
      </c>
      <c r="S1614" s="203">
        <v>0</v>
      </c>
      <c r="T1614" s="204">
        <f>S1614*H1614</f>
        <v>0</v>
      </c>
      <c r="U1614" s="35"/>
      <c r="V1614" s="35"/>
      <c r="W1614" s="35"/>
      <c r="X1614" s="35"/>
      <c r="Y1614" s="35"/>
      <c r="Z1614" s="35"/>
      <c r="AA1614" s="35"/>
      <c r="AB1614" s="35"/>
      <c r="AC1614" s="35"/>
      <c r="AD1614" s="35"/>
      <c r="AE1614" s="35"/>
      <c r="AR1614" s="205" t="s">
        <v>214</v>
      </c>
      <c r="AT1614" s="205" t="s">
        <v>162</v>
      </c>
      <c r="AU1614" s="205" t="s">
        <v>86</v>
      </c>
      <c r="AY1614" s="18" t="s">
        <v>160</v>
      </c>
      <c r="BE1614" s="206">
        <f>IF(N1614="základní",J1614,0)</f>
        <v>0</v>
      </c>
      <c r="BF1614" s="206">
        <f>IF(N1614="snížená",J1614,0)</f>
        <v>0</v>
      </c>
      <c r="BG1614" s="206">
        <f>IF(N1614="zákl. přenesená",J1614,0)</f>
        <v>0</v>
      </c>
      <c r="BH1614" s="206">
        <f>IF(N1614="sníž. přenesená",J1614,0)</f>
        <v>0</v>
      </c>
      <c r="BI1614" s="206">
        <f>IF(N1614="nulová",J1614,0)</f>
        <v>0</v>
      </c>
      <c r="BJ1614" s="18" t="s">
        <v>84</v>
      </c>
      <c r="BK1614" s="206">
        <f>ROUND(I1614*H1614,2)</f>
        <v>0</v>
      </c>
      <c r="BL1614" s="18" t="s">
        <v>214</v>
      </c>
      <c r="BM1614" s="205" t="s">
        <v>1722</v>
      </c>
    </row>
    <row r="1615" spans="1:65" s="2" customFormat="1" ht="11.25">
      <c r="A1615" s="35"/>
      <c r="B1615" s="36"/>
      <c r="C1615" s="37"/>
      <c r="D1615" s="207" t="s">
        <v>167</v>
      </c>
      <c r="E1615" s="37"/>
      <c r="F1615" s="208" t="s">
        <v>1723</v>
      </c>
      <c r="G1615" s="37"/>
      <c r="H1615" s="37"/>
      <c r="I1615" s="209"/>
      <c r="J1615" s="37"/>
      <c r="K1615" s="37"/>
      <c r="L1615" s="40"/>
      <c r="M1615" s="210"/>
      <c r="N1615" s="211"/>
      <c r="O1615" s="72"/>
      <c r="P1615" s="72"/>
      <c r="Q1615" s="72"/>
      <c r="R1615" s="72"/>
      <c r="S1615" s="72"/>
      <c r="T1615" s="73"/>
      <c r="U1615" s="35"/>
      <c r="V1615" s="35"/>
      <c r="W1615" s="35"/>
      <c r="X1615" s="35"/>
      <c r="Y1615" s="35"/>
      <c r="Z1615" s="35"/>
      <c r="AA1615" s="35"/>
      <c r="AB1615" s="35"/>
      <c r="AC1615" s="35"/>
      <c r="AD1615" s="35"/>
      <c r="AE1615" s="35"/>
      <c r="AT1615" s="18" t="s">
        <v>167</v>
      </c>
      <c r="AU1615" s="18" t="s">
        <v>86</v>
      </c>
    </row>
    <row r="1616" spans="1:65" s="13" customFormat="1" ht="11.25">
      <c r="B1616" s="212"/>
      <c r="C1616" s="213"/>
      <c r="D1616" s="207" t="s">
        <v>169</v>
      </c>
      <c r="E1616" s="214" t="s">
        <v>1</v>
      </c>
      <c r="F1616" s="215" t="s">
        <v>1724</v>
      </c>
      <c r="G1616" s="213"/>
      <c r="H1616" s="214" t="s">
        <v>1</v>
      </c>
      <c r="I1616" s="216"/>
      <c r="J1616" s="213"/>
      <c r="K1616" s="213"/>
      <c r="L1616" s="217"/>
      <c r="M1616" s="218"/>
      <c r="N1616" s="219"/>
      <c r="O1616" s="219"/>
      <c r="P1616" s="219"/>
      <c r="Q1616" s="219"/>
      <c r="R1616" s="219"/>
      <c r="S1616" s="219"/>
      <c r="T1616" s="220"/>
      <c r="AT1616" s="221" t="s">
        <v>169</v>
      </c>
      <c r="AU1616" s="221" t="s">
        <v>86</v>
      </c>
      <c r="AV1616" s="13" t="s">
        <v>84</v>
      </c>
      <c r="AW1616" s="13" t="s">
        <v>33</v>
      </c>
      <c r="AX1616" s="13" t="s">
        <v>76</v>
      </c>
      <c r="AY1616" s="221" t="s">
        <v>160</v>
      </c>
    </row>
    <row r="1617" spans="1:65" s="14" customFormat="1" ht="11.25">
      <c r="B1617" s="222"/>
      <c r="C1617" s="223"/>
      <c r="D1617" s="207" t="s">
        <v>169</v>
      </c>
      <c r="E1617" s="224" t="s">
        <v>1</v>
      </c>
      <c r="F1617" s="225" t="s">
        <v>1725</v>
      </c>
      <c r="G1617" s="223"/>
      <c r="H1617" s="226">
        <v>198.5</v>
      </c>
      <c r="I1617" s="227"/>
      <c r="J1617" s="223"/>
      <c r="K1617" s="223"/>
      <c r="L1617" s="228"/>
      <c r="M1617" s="229"/>
      <c r="N1617" s="230"/>
      <c r="O1617" s="230"/>
      <c r="P1617" s="230"/>
      <c r="Q1617" s="230"/>
      <c r="R1617" s="230"/>
      <c r="S1617" s="230"/>
      <c r="T1617" s="231"/>
      <c r="AT1617" s="232" t="s">
        <v>169</v>
      </c>
      <c r="AU1617" s="232" t="s">
        <v>86</v>
      </c>
      <c r="AV1617" s="14" t="s">
        <v>86</v>
      </c>
      <c r="AW1617" s="14" t="s">
        <v>33</v>
      </c>
      <c r="AX1617" s="14" t="s">
        <v>76</v>
      </c>
      <c r="AY1617" s="232" t="s">
        <v>160</v>
      </c>
    </row>
    <row r="1618" spans="1:65" s="15" customFormat="1" ht="11.25">
      <c r="B1618" s="233"/>
      <c r="C1618" s="234"/>
      <c r="D1618" s="207" t="s">
        <v>169</v>
      </c>
      <c r="E1618" s="235" t="s">
        <v>1</v>
      </c>
      <c r="F1618" s="236" t="s">
        <v>172</v>
      </c>
      <c r="G1618" s="234"/>
      <c r="H1618" s="237">
        <v>198.5</v>
      </c>
      <c r="I1618" s="238"/>
      <c r="J1618" s="234"/>
      <c r="K1618" s="234"/>
      <c r="L1618" s="239"/>
      <c r="M1618" s="240"/>
      <c r="N1618" s="241"/>
      <c r="O1618" s="241"/>
      <c r="P1618" s="241"/>
      <c r="Q1618" s="241"/>
      <c r="R1618" s="241"/>
      <c r="S1618" s="241"/>
      <c r="T1618" s="242"/>
      <c r="AT1618" s="243" t="s">
        <v>169</v>
      </c>
      <c r="AU1618" s="243" t="s">
        <v>86</v>
      </c>
      <c r="AV1618" s="15" t="s">
        <v>166</v>
      </c>
      <c r="AW1618" s="15" t="s">
        <v>33</v>
      </c>
      <c r="AX1618" s="15" t="s">
        <v>84</v>
      </c>
      <c r="AY1618" s="243" t="s">
        <v>160</v>
      </c>
    </row>
    <row r="1619" spans="1:65" s="2" customFormat="1" ht="16.5" customHeight="1">
      <c r="A1619" s="35"/>
      <c r="B1619" s="36"/>
      <c r="C1619" s="244" t="s">
        <v>1028</v>
      </c>
      <c r="D1619" s="244" t="s">
        <v>245</v>
      </c>
      <c r="E1619" s="245" t="s">
        <v>1726</v>
      </c>
      <c r="F1619" s="246" t="s">
        <v>1727</v>
      </c>
      <c r="G1619" s="247" t="s">
        <v>248</v>
      </c>
      <c r="H1619" s="248">
        <v>28.2</v>
      </c>
      <c r="I1619" s="249"/>
      <c r="J1619" s="250">
        <f>ROUND(I1619*H1619,2)</f>
        <v>0</v>
      </c>
      <c r="K1619" s="251"/>
      <c r="L1619" s="252"/>
      <c r="M1619" s="253" t="s">
        <v>1</v>
      </c>
      <c r="N1619" s="254" t="s">
        <v>41</v>
      </c>
      <c r="O1619" s="72"/>
      <c r="P1619" s="203">
        <f>O1619*H1619</f>
        <v>0</v>
      </c>
      <c r="Q1619" s="203">
        <v>0</v>
      </c>
      <c r="R1619" s="203">
        <f>Q1619*H1619</f>
        <v>0</v>
      </c>
      <c r="S1619" s="203">
        <v>0</v>
      </c>
      <c r="T1619" s="204">
        <f>S1619*H1619</f>
        <v>0</v>
      </c>
      <c r="U1619" s="35"/>
      <c r="V1619" s="35"/>
      <c r="W1619" s="35"/>
      <c r="X1619" s="35"/>
      <c r="Y1619" s="35"/>
      <c r="Z1619" s="35"/>
      <c r="AA1619" s="35"/>
      <c r="AB1619" s="35"/>
      <c r="AC1619" s="35"/>
      <c r="AD1619" s="35"/>
      <c r="AE1619" s="35"/>
      <c r="AR1619" s="205" t="s">
        <v>262</v>
      </c>
      <c r="AT1619" s="205" t="s">
        <v>245</v>
      </c>
      <c r="AU1619" s="205" t="s">
        <v>86</v>
      </c>
      <c r="AY1619" s="18" t="s">
        <v>160</v>
      </c>
      <c r="BE1619" s="206">
        <f>IF(N1619="základní",J1619,0)</f>
        <v>0</v>
      </c>
      <c r="BF1619" s="206">
        <f>IF(N1619="snížená",J1619,0)</f>
        <v>0</v>
      </c>
      <c r="BG1619" s="206">
        <f>IF(N1619="zákl. přenesená",J1619,0)</f>
        <v>0</v>
      </c>
      <c r="BH1619" s="206">
        <f>IF(N1619="sníž. přenesená",J1619,0)</f>
        <v>0</v>
      </c>
      <c r="BI1619" s="206">
        <f>IF(N1619="nulová",J1619,0)</f>
        <v>0</v>
      </c>
      <c r="BJ1619" s="18" t="s">
        <v>84</v>
      </c>
      <c r="BK1619" s="206">
        <f>ROUND(I1619*H1619,2)</f>
        <v>0</v>
      </c>
      <c r="BL1619" s="18" t="s">
        <v>214</v>
      </c>
      <c r="BM1619" s="205" t="s">
        <v>1728</v>
      </c>
    </row>
    <row r="1620" spans="1:65" s="2" customFormat="1" ht="11.25">
      <c r="A1620" s="35"/>
      <c r="B1620" s="36"/>
      <c r="C1620" s="37"/>
      <c r="D1620" s="207" t="s">
        <v>167</v>
      </c>
      <c r="E1620" s="37"/>
      <c r="F1620" s="208" t="s">
        <v>1727</v>
      </c>
      <c r="G1620" s="37"/>
      <c r="H1620" s="37"/>
      <c r="I1620" s="209"/>
      <c r="J1620" s="37"/>
      <c r="K1620" s="37"/>
      <c r="L1620" s="40"/>
      <c r="M1620" s="210"/>
      <c r="N1620" s="211"/>
      <c r="O1620" s="72"/>
      <c r="P1620" s="72"/>
      <c r="Q1620" s="72"/>
      <c r="R1620" s="72"/>
      <c r="S1620" s="72"/>
      <c r="T1620" s="73"/>
      <c r="U1620" s="35"/>
      <c r="V1620" s="35"/>
      <c r="W1620" s="35"/>
      <c r="X1620" s="35"/>
      <c r="Y1620" s="35"/>
      <c r="Z1620" s="35"/>
      <c r="AA1620" s="35"/>
      <c r="AB1620" s="35"/>
      <c r="AC1620" s="35"/>
      <c r="AD1620" s="35"/>
      <c r="AE1620" s="35"/>
      <c r="AT1620" s="18" t="s">
        <v>167</v>
      </c>
      <c r="AU1620" s="18" t="s">
        <v>86</v>
      </c>
    </row>
    <row r="1621" spans="1:65" s="2" customFormat="1" ht="24.2" customHeight="1">
      <c r="A1621" s="35"/>
      <c r="B1621" s="36"/>
      <c r="C1621" s="193" t="s">
        <v>1729</v>
      </c>
      <c r="D1621" s="193" t="s">
        <v>162</v>
      </c>
      <c r="E1621" s="194" t="s">
        <v>1730</v>
      </c>
      <c r="F1621" s="195" t="s">
        <v>1731</v>
      </c>
      <c r="G1621" s="196" t="s">
        <v>181</v>
      </c>
      <c r="H1621" s="197">
        <v>60.45</v>
      </c>
      <c r="I1621" s="198"/>
      <c r="J1621" s="199">
        <f>ROUND(I1621*H1621,2)</f>
        <v>0</v>
      </c>
      <c r="K1621" s="200"/>
      <c r="L1621" s="40"/>
      <c r="M1621" s="201" t="s">
        <v>1</v>
      </c>
      <c r="N1621" s="202" t="s">
        <v>41</v>
      </c>
      <c r="O1621" s="72"/>
      <c r="P1621" s="203">
        <f>O1621*H1621</f>
        <v>0</v>
      </c>
      <c r="Q1621" s="203">
        <v>0</v>
      </c>
      <c r="R1621" s="203">
        <f>Q1621*H1621</f>
        <v>0</v>
      </c>
      <c r="S1621" s="203">
        <v>0</v>
      </c>
      <c r="T1621" s="204">
        <f>S1621*H1621</f>
        <v>0</v>
      </c>
      <c r="U1621" s="35"/>
      <c r="V1621" s="35"/>
      <c r="W1621" s="35"/>
      <c r="X1621" s="35"/>
      <c r="Y1621" s="35"/>
      <c r="Z1621" s="35"/>
      <c r="AA1621" s="35"/>
      <c r="AB1621" s="35"/>
      <c r="AC1621" s="35"/>
      <c r="AD1621" s="35"/>
      <c r="AE1621" s="35"/>
      <c r="AR1621" s="205" t="s">
        <v>214</v>
      </c>
      <c r="AT1621" s="205" t="s">
        <v>162</v>
      </c>
      <c r="AU1621" s="205" t="s">
        <v>86</v>
      </c>
      <c r="AY1621" s="18" t="s">
        <v>160</v>
      </c>
      <c r="BE1621" s="206">
        <f>IF(N1621="základní",J1621,0)</f>
        <v>0</v>
      </c>
      <c r="BF1621" s="206">
        <f>IF(N1621="snížená",J1621,0)</f>
        <v>0</v>
      </c>
      <c r="BG1621" s="206">
        <f>IF(N1621="zákl. přenesená",J1621,0)</f>
        <v>0</v>
      </c>
      <c r="BH1621" s="206">
        <f>IF(N1621="sníž. přenesená",J1621,0)</f>
        <v>0</v>
      </c>
      <c r="BI1621" s="206">
        <f>IF(N1621="nulová",J1621,0)</f>
        <v>0</v>
      </c>
      <c r="BJ1621" s="18" t="s">
        <v>84</v>
      </c>
      <c r="BK1621" s="206">
        <f>ROUND(I1621*H1621,2)</f>
        <v>0</v>
      </c>
      <c r="BL1621" s="18" t="s">
        <v>214</v>
      </c>
      <c r="BM1621" s="205" t="s">
        <v>1732</v>
      </c>
    </row>
    <row r="1622" spans="1:65" s="2" customFormat="1" ht="19.5">
      <c r="A1622" s="35"/>
      <c r="B1622" s="36"/>
      <c r="C1622" s="37"/>
      <c r="D1622" s="207" t="s">
        <v>167</v>
      </c>
      <c r="E1622" s="37"/>
      <c r="F1622" s="208" t="s">
        <v>1733</v>
      </c>
      <c r="G1622" s="37"/>
      <c r="H1622" s="37"/>
      <c r="I1622" s="209"/>
      <c r="J1622" s="37"/>
      <c r="K1622" s="37"/>
      <c r="L1622" s="40"/>
      <c r="M1622" s="210"/>
      <c r="N1622" s="211"/>
      <c r="O1622" s="72"/>
      <c r="P1622" s="72"/>
      <c r="Q1622" s="72"/>
      <c r="R1622" s="72"/>
      <c r="S1622" s="72"/>
      <c r="T1622" s="73"/>
      <c r="U1622" s="35"/>
      <c r="V1622" s="35"/>
      <c r="W1622" s="35"/>
      <c r="X1622" s="35"/>
      <c r="Y1622" s="35"/>
      <c r="Z1622" s="35"/>
      <c r="AA1622" s="35"/>
      <c r="AB1622" s="35"/>
      <c r="AC1622" s="35"/>
      <c r="AD1622" s="35"/>
      <c r="AE1622" s="35"/>
      <c r="AT1622" s="18" t="s">
        <v>167</v>
      </c>
      <c r="AU1622" s="18" t="s">
        <v>86</v>
      </c>
    </row>
    <row r="1623" spans="1:65" s="13" customFormat="1" ht="11.25">
      <c r="B1623" s="212"/>
      <c r="C1623" s="213"/>
      <c r="D1623" s="207" t="s">
        <v>169</v>
      </c>
      <c r="E1623" s="214" t="s">
        <v>1</v>
      </c>
      <c r="F1623" s="215" t="s">
        <v>887</v>
      </c>
      <c r="G1623" s="213"/>
      <c r="H1623" s="214" t="s">
        <v>1</v>
      </c>
      <c r="I1623" s="216"/>
      <c r="J1623" s="213"/>
      <c r="K1623" s="213"/>
      <c r="L1623" s="217"/>
      <c r="M1623" s="218"/>
      <c r="N1623" s="219"/>
      <c r="O1623" s="219"/>
      <c r="P1623" s="219"/>
      <c r="Q1623" s="219"/>
      <c r="R1623" s="219"/>
      <c r="S1623" s="219"/>
      <c r="T1623" s="220"/>
      <c r="AT1623" s="221" t="s">
        <v>169</v>
      </c>
      <c r="AU1623" s="221" t="s">
        <v>86</v>
      </c>
      <c r="AV1623" s="13" t="s">
        <v>84</v>
      </c>
      <c r="AW1623" s="13" t="s">
        <v>33</v>
      </c>
      <c r="AX1623" s="13" t="s">
        <v>76</v>
      </c>
      <c r="AY1623" s="221" t="s">
        <v>160</v>
      </c>
    </row>
    <row r="1624" spans="1:65" s="14" customFormat="1" ht="11.25">
      <c r="B1624" s="222"/>
      <c r="C1624" s="223"/>
      <c r="D1624" s="207" t="s">
        <v>169</v>
      </c>
      <c r="E1624" s="224" t="s">
        <v>1</v>
      </c>
      <c r="F1624" s="225" t="s">
        <v>888</v>
      </c>
      <c r="G1624" s="223"/>
      <c r="H1624" s="226">
        <v>6.6749999999999998</v>
      </c>
      <c r="I1624" s="227"/>
      <c r="J1624" s="223"/>
      <c r="K1624" s="223"/>
      <c r="L1624" s="228"/>
      <c r="M1624" s="229"/>
      <c r="N1624" s="230"/>
      <c r="O1624" s="230"/>
      <c r="P1624" s="230"/>
      <c r="Q1624" s="230"/>
      <c r="R1624" s="230"/>
      <c r="S1624" s="230"/>
      <c r="T1624" s="231"/>
      <c r="AT1624" s="232" t="s">
        <v>169</v>
      </c>
      <c r="AU1624" s="232" t="s">
        <v>86</v>
      </c>
      <c r="AV1624" s="14" t="s">
        <v>86</v>
      </c>
      <c r="AW1624" s="14" t="s">
        <v>33</v>
      </c>
      <c r="AX1624" s="14" t="s">
        <v>76</v>
      </c>
      <c r="AY1624" s="232" t="s">
        <v>160</v>
      </c>
    </row>
    <row r="1625" spans="1:65" s="14" customFormat="1" ht="11.25">
      <c r="B1625" s="222"/>
      <c r="C1625" s="223"/>
      <c r="D1625" s="207" t="s">
        <v>169</v>
      </c>
      <c r="E1625" s="224" t="s">
        <v>1</v>
      </c>
      <c r="F1625" s="225" t="s">
        <v>889</v>
      </c>
      <c r="G1625" s="223"/>
      <c r="H1625" s="226">
        <v>6.11</v>
      </c>
      <c r="I1625" s="227"/>
      <c r="J1625" s="223"/>
      <c r="K1625" s="223"/>
      <c r="L1625" s="228"/>
      <c r="M1625" s="229"/>
      <c r="N1625" s="230"/>
      <c r="O1625" s="230"/>
      <c r="P1625" s="230"/>
      <c r="Q1625" s="230"/>
      <c r="R1625" s="230"/>
      <c r="S1625" s="230"/>
      <c r="T1625" s="231"/>
      <c r="AT1625" s="232" t="s">
        <v>169</v>
      </c>
      <c r="AU1625" s="232" t="s">
        <v>86</v>
      </c>
      <c r="AV1625" s="14" t="s">
        <v>86</v>
      </c>
      <c r="AW1625" s="14" t="s">
        <v>33</v>
      </c>
      <c r="AX1625" s="14" t="s">
        <v>76</v>
      </c>
      <c r="AY1625" s="232" t="s">
        <v>160</v>
      </c>
    </row>
    <row r="1626" spans="1:65" s="14" customFormat="1" ht="11.25">
      <c r="B1626" s="222"/>
      <c r="C1626" s="223"/>
      <c r="D1626" s="207" t="s">
        <v>169</v>
      </c>
      <c r="E1626" s="224" t="s">
        <v>1</v>
      </c>
      <c r="F1626" s="225" t="s">
        <v>890</v>
      </c>
      <c r="G1626" s="223"/>
      <c r="H1626" s="226">
        <v>7.5</v>
      </c>
      <c r="I1626" s="227"/>
      <c r="J1626" s="223"/>
      <c r="K1626" s="223"/>
      <c r="L1626" s="228"/>
      <c r="M1626" s="229"/>
      <c r="N1626" s="230"/>
      <c r="O1626" s="230"/>
      <c r="P1626" s="230"/>
      <c r="Q1626" s="230"/>
      <c r="R1626" s="230"/>
      <c r="S1626" s="230"/>
      <c r="T1626" s="231"/>
      <c r="AT1626" s="232" t="s">
        <v>169</v>
      </c>
      <c r="AU1626" s="232" t="s">
        <v>86</v>
      </c>
      <c r="AV1626" s="14" t="s">
        <v>86</v>
      </c>
      <c r="AW1626" s="14" t="s">
        <v>33</v>
      </c>
      <c r="AX1626" s="14" t="s">
        <v>76</v>
      </c>
      <c r="AY1626" s="232" t="s">
        <v>160</v>
      </c>
    </row>
    <row r="1627" spans="1:65" s="14" customFormat="1" ht="11.25">
      <c r="B1627" s="222"/>
      <c r="C1627" s="223"/>
      <c r="D1627" s="207" t="s">
        <v>169</v>
      </c>
      <c r="E1627" s="224" t="s">
        <v>1</v>
      </c>
      <c r="F1627" s="225" t="s">
        <v>891</v>
      </c>
      <c r="G1627" s="223"/>
      <c r="H1627" s="226">
        <v>15</v>
      </c>
      <c r="I1627" s="227"/>
      <c r="J1627" s="223"/>
      <c r="K1627" s="223"/>
      <c r="L1627" s="228"/>
      <c r="M1627" s="229"/>
      <c r="N1627" s="230"/>
      <c r="O1627" s="230"/>
      <c r="P1627" s="230"/>
      <c r="Q1627" s="230"/>
      <c r="R1627" s="230"/>
      <c r="S1627" s="230"/>
      <c r="T1627" s="231"/>
      <c r="AT1627" s="232" t="s">
        <v>169</v>
      </c>
      <c r="AU1627" s="232" t="s">
        <v>86</v>
      </c>
      <c r="AV1627" s="14" t="s">
        <v>86</v>
      </c>
      <c r="AW1627" s="14" t="s">
        <v>33</v>
      </c>
      <c r="AX1627" s="14" t="s">
        <v>76</v>
      </c>
      <c r="AY1627" s="232" t="s">
        <v>160</v>
      </c>
    </row>
    <row r="1628" spans="1:65" s="14" customFormat="1" ht="11.25">
      <c r="B1628" s="222"/>
      <c r="C1628" s="223"/>
      <c r="D1628" s="207" t="s">
        <v>169</v>
      </c>
      <c r="E1628" s="224" t="s">
        <v>1</v>
      </c>
      <c r="F1628" s="225" t="s">
        <v>892</v>
      </c>
      <c r="G1628" s="223"/>
      <c r="H1628" s="226">
        <v>4.6050000000000004</v>
      </c>
      <c r="I1628" s="227"/>
      <c r="J1628" s="223"/>
      <c r="K1628" s="223"/>
      <c r="L1628" s="228"/>
      <c r="M1628" s="229"/>
      <c r="N1628" s="230"/>
      <c r="O1628" s="230"/>
      <c r="P1628" s="230"/>
      <c r="Q1628" s="230"/>
      <c r="R1628" s="230"/>
      <c r="S1628" s="230"/>
      <c r="T1628" s="231"/>
      <c r="AT1628" s="232" t="s">
        <v>169</v>
      </c>
      <c r="AU1628" s="232" t="s">
        <v>86</v>
      </c>
      <c r="AV1628" s="14" t="s">
        <v>86</v>
      </c>
      <c r="AW1628" s="14" t="s">
        <v>33</v>
      </c>
      <c r="AX1628" s="14" t="s">
        <v>76</v>
      </c>
      <c r="AY1628" s="232" t="s">
        <v>160</v>
      </c>
    </row>
    <row r="1629" spans="1:65" s="14" customFormat="1" ht="11.25">
      <c r="B1629" s="222"/>
      <c r="C1629" s="223"/>
      <c r="D1629" s="207" t="s">
        <v>169</v>
      </c>
      <c r="E1629" s="224" t="s">
        <v>1</v>
      </c>
      <c r="F1629" s="225" t="s">
        <v>893</v>
      </c>
      <c r="G1629" s="223"/>
      <c r="H1629" s="226">
        <v>3.25</v>
      </c>
      <c r="I1629" s="227"/>
      <c r="J1629" s="223"/>
      <c r="K1629" s="223"/>
      <c r="L1629" s="228"/>
      <c r="M1629" s="229"/>
      <c r="N1629" s="230"/>
      <c r="O1629" s="230"/>
      <c r="P1629" s="230"/>
      <c r="Q1629" s="230"/>
      <c r="R1629" s="230"/>
      <c r="S1629" s="230"/>
      <c r="T1629" s="231"/>
      <c r="AT1629" s="232" t="s">
        <v>169</v>
      </c>
      <c r="AU1629" s="232" t="s">
        <v>86</v>
      </c>
      <c r="AV1629" s="14" t="s">
        <v>86</v>
      </c>
      <c r="AW1629" s="14" t="s">
        <v>33</v>
      </c>
      <c r="AX1629" s="14" t="s">
        <v>76</v>
      </c>
      <c r="AY1629" s="232" t="s">
        <v>160</v>
      </c>
    </row>
    <row r="1630" spans="1:65" s="14" customFormat="1" ht="11.25">
      <c r="B1630" s="222"/>
      <c r="C1630" s="223"/>
      <c r="D1630" s="207" t="s">
        <v>169</v>
      </c>
      <c r="E1630" s="224" t="s">
        <v>1</v>
      </c>
      <c r="F1630" s="225" t="s">
        <v>894</v>
      </c>
      <c r="G1630" s="223"/>
      <c r="H1630" s="226">
        <v>3.75</v>
      </c>
      <c r="I1630" s="227"/>
      <c r="J1630" s="223"/>
      <c r="K1630" s="223"/>
      <c r="L1630" s="228"/>
      <c r="M1630" s="229"/>
      <c r="N1630" s="230"/>
      <c r="O1630" s="230"/>
      <c r="P1630" s="230"/>
      <c r="Q1630" s="230"/>
      <c r="R1630" s="230"/>
      <c r="S1630" s="230"/>
      <c r="T1630" s="231"/>
      <c r="AT1630" s="232" t="s">
        <v>169</v>
      </c>
      <c r="AU1630" s="232" t="s">
        <v>86</v>
      </c>
      <c r="AV1630" s="14" t="s">
        <v>86</v>
      </c>
      <c r="AW1630" s="14" t="s">
        <v>33</v>
      </c>
      <c r="AX1630" s="14" t="s">
        <v>76</v>
      </c>
      <c r="AY1630" s="232" t="s">
        <v>160</v>
      </c>
    </row>
    <row r="1631" spans="1:65" s="13" customFormat="1" ht="11.25">
      <c r="B1631" s="212"/>
      <c r="C1631" s="213"/>
      <c r="D1631" s="207" t="s">
        <v>169</v>
      </c>
      <c r="E1631" s="214" t="s">
        <v>1</v>
      </c>
      <c r="F1631" s="215" t="s">
        <v>895</v>
      </c>
      <c r="G1631" s="213"/>
      <c r="H1631" s="214" t="s">
        <v>1</v>
      </c>
      <c r="I1631" s="216"/>
      <c r="J1631" s="213"/>
      <c r="K1631" s="213"/>
      <c r="L1631" s="217"/>
      <c r="M1631" s="218"/>
      <c r="N1631" s="219"/>
      <c r="O1631" s="219"/>
      <c r="P1631" s="219"/>
      <c r="Q1631" s="219"/>
      <c r="R1631" s="219"/>
      <c r="S1631" s="219"/>
      <c r="T1631" s="220"/>
      <c r="AT1631" s="221" t="s">
        <v>169</v>
      </c>
      <c r="AU1631" s="221" t="s">
        <v>86</v>
      </c>
      <c r="AV1631" s="13" t="s">
        <v>84</v>
      </c>
      <c r="AW1631" s="13" t="s">
        <v>33</v>
      </c>
      <c r="AX1631" s="13" t="s">
        <v>76</v>
      </c>
      <c r="AY1631" s="221" t="s">
        <v>160</v>
      </c>
    </row>
    <row r="1632" spans="1:65" s="14" customFormat="1" ht="11.25">
      <c r="B1632" s="222"/>
      <c r="C1632" s="223"/>
      <c r="D1632" s="207" t="s">
        <v>169</v>
      </c>
      <c r="E1632" s="224" t="s">
        <v>1</v>
      </c>
      <c r="F1632" s="225" t="s">
        <v>896</v>
      </c>
      <c r="G1632" s="223"/>
      <c r="H1632" s="226">
        <v>5.92</v>
      </c>
      <c r="I1632" s="227"/>
      <c r="J1632" s="223"/>
      <c r="K1632" s="223"/>
      <c r="L1632" s="228"/>
      <c r="M1632" s="229"/>
      <c r="N1632" s="230"/>
      <c r="O1632" s="230"/>
      <c r="P1632" s="230"/>
      <c r="Q1632" s="230"/>
      <c r="R1632" s="230"/>
      <c r="S1632" s="230"/>
      <c r="T1632" s="231"/>
      <c r="AT1632" s="232" t="s">
        <v>169</v>
      </c>
      <c r="AU1632" s="232" t="s">
        <v>86</v>
      </c>
      <c r="AV1632" s="14" t="s">
        <v>86</v>
      </c>
      <c r="AW1632" s="14" t="s">
        <v>33</v>
      </c>
      <c r="AX1632" s="14" t="s">
        <v>76</v>
      </c>
      <c r="AY1632" s="232" t="s">
        <v>160</v>
      </c>
    </row>
    <row r="1633" spans="1:65" s="13" customFormat="1" ht="11.25">
      <c r="B1633" s="212"/>
      <c r="C1633" s="213"/>
      <c r="D1633" s="207" t="s">
        <v>169</v>
      </c>
      <c r="E1633" s="214" t="s">
        <v>1</v>
      </c>
      <c r="F1633" s="215" t="s">
        <v>897</v>
      </c>
      <c r="G1633" s="213"/>
      <c r="H1633" s="214" t="s">
        <v>1</v>
      </c>
      <c r="I1633" s="216"/>
      <c r="J1633" s="213"/>
      <c r="K1633" s="213"/>
      <c r="L1633" s="217"/>
      <c r="M1633" s="218"/>
      <c r="N1633" s="219"/>
      <c r="O1633" s="219"/>
      <c r="P1633" s="219"/>
      <c r="Q1633" s="219"/>
      <c r="R1633" s="219"/>
      <c r="S1633" s="219"/>
      <c r="T1633" s="220"/>
      <c r="AT1633" s="221" t="s">
        <v>169</v>
      </c>
      <c r="AU1633" s="221" t="s">
        <v>86</v>
      </c>
      <c r="AV1633" s="13" t="s">
        <v>84</v>
      </c>
      <c r="AW1633" s="13" t="s">
        <v>33</v>
      </c>
      <c r="AX1633" s="13" t="s">
        <v>76</v>
      </c>
      <c r="AY1633" s="221" t="s">
        <v>160</v>
      </c>
    </row>
    <row r="1634" spans="1:65" s="14" customFormat="1" ht="11.25">
      <c r="B1634" s="222"/>
      <c r="C1634" s="223"/>
      <c r="D1634" s="207" t="s">
        <v>169</v>
      </c>
      <c r="E1634" s="224" t="s">
        <v>1</v>
      </c>
      <c r="F1634" s="225" t="s">
        <v>898</v>
      </c>
      <c r="G1634" s="223"/>
      <c r="H1634" s="226">
        <v>7.64</v>
      </c>
      <c r="I1634" s="227"/>
      <c r="J1634" s="223"/>
      <c r="K1634" s="223"/>
      <c r="L1634" s="228"/>
      <c r="M1634" s="229"/>
      <c r="N1634" s="230"/>
      <c r="O1634" s="230"/>
      <c r="P1634" s="230"/>
      <c r="Q1634" s="230"/>
      <c r="R1634" s="230"/>
      <c r="S1634" s="230"/>
      <c r="T1634" s="231"/>
      <c r="AT1634" s="232" t="s">
        <v>169</v>
      </c>
      <c r="AU1634" s="232" t="s">
        <v>86</v>
      </c>
      <c r="AV1634" s="14" t="s">
        <v>86</v>
      </c>
      <c r="AW1634" s="14" t="s">
        <v>33</v>
      </c>
      <c r="AX1634" s="14" t="s">
        <v>76</v>
      </c>
      <c r="AY1634" s="232" t="s">
        <v>160</v>
      </c>
    </row>
    <row r="1635" spans="1:65" s="15" customFormat="1" ht="11.25">
      <c r="B1635" s="233"/>
      <c r="C1635" s="234"/>
      <c r="D1635" s="207" t="s">
        <v>169</v>
      </c>
      <c r="E1635" s="235" t="s">
        <v>1</v>
      </c>
      <c r="F1635" s="236" t="s">
        <v>172</v>
      </c>
      <c r="G1635" s="234"/>
      <c r="H1635" s="237">
        <v>60.45</v>
      </c>
      <c r="I1635" s="238"/>
      <c r="J1635" s="234"/>
      <c r="K1635" s="234"/>
      <c r="L1635" s="239"/>
      <c r="M1635" s="240"/>
      <c r="N1635" s="241"/>
      <c r="O1635" s="241"/>
      <c r="P1635" s="241"/>
      <c r="Q1635" s="241"/>
      <c r="R1635" s="241"/>
      <c r="S1635" s="241"/>
      <c r="T1635" s="242"/>
      <c r="AT1635" s="243" t="s">
        <v>169</v>
      </c>
      <c r="AU1635" s="243" t="s">
        <v>86</v>
      </c>
      <c r="AV1635" s="15" t="s">
        <v>166</v>
      </c>
      <c r="AW1635" s="15" t="s">
        <v>33</v>
      </c>
      <c r="AX1635" s="15" t="s">
        <v>84</v>
      </c>
      <c r="AY1635" s="243" t="s">
        <v>160</v>
      </c>
    </row>
    <row r="1636" spans="1:65" s="2" customFormat="1" ht="24.2" customHeight="1">
      <c r="A1636" s="35"/>
      <c r="B1636" s="36"/>
      <c r="C1636" s="193" t="s">
        <v>1035</v>
      </c>
      <c r="D1636" s="193" t="s">
        <v>162</v>
      </c>
      <c r="E1636" s="194" t="s">
        <v>1734</v>
      </c>
      <c r="F1636" s="195" t="s">
        <v>1735</v>
      </c>
      <c r="G1636" s="196" t="s">
        <v>181</v>
      </c>
      <c r="H1636" s="197">
        <v>60.45</v>
      </c>
      <c r="I1636" s="198"/>
      <c r="J1636" s="199">
        <f>ROUND(I1636*H1636,2)</f>
        <v>0</v>
      </c>
      <c r="K1636" s="200"/>
      <c r="L1636" s="40"/>
      <c r="M1636" s="201" t="s">
        <v>1</v>
      </c>
      <c r="N1636" s="202" t="s">
        <v>41</v>
      </c>
      <c r="O1636" s="72"/>
      <c r="P1636" s="203">
        <f>O1636*H1636</f>
        <v>0</v>
      </c>
      <c r="Q1636" s="203">
        <v>0</v>
      </c>
      <c r="R1636" s="203">
        <f>Q1636*H1636</f>
        <v>0</v>
      </c>
      <c r="S1636" s="203">
        <v>0</v>
      </c>
      <c r="T1636" s="204">
        <f>S1636*H1636</f>
        <v>0</v>
      </c>
      <c r="U1636" s="35"/>
      <c r="V1636" s="35"/>
      <c r="W1636" s="35"/>
      <c r="X1636" s="35"/>
      <c r="Y1636" s="35"/>
      <c r="Z1636" s="35"/>
      <c r="AA1636" s="35"/>
      <c r="AB1636" s="35"/>
      <c r="AC1636" s="35"/>
      <c r="AD1636" s="35"/>
      <c r="AE1636" s="35"/>
      <c r="AR1636" s="205" t="s">
        <v>214</v>
      </c>
      <c r="AT1636" s="205" t="s">
        <v>162</v>
      </c>
      <c r="AU1636" s="205" t="s">
        <v>86</v>
      </c>
      <c r="AY1636" s="18" t="s">
        <v>160</v>
      </c>
      <c r="BE1636" s="206">
        <f>IF(N1636="základní",J1636,0)</f>
        <v>0</v>
      </c>
      <c r="BF1636" s="206">
        <f>IF(N1636="snížená",J1636,0)</f>
        <v>0</v>
      </c>
      <c r="BG1636" s="206">
        <f>IF(N1636="zákl. přenesená",J1636,0)</f>
        <v>0</v>
      </c>
      <c r="BH1636" s="206">
        <f>IF(N1636="sníž. přenesená",J1636,0)</f>
        <v>0</v>
      </c>
      <c r="BI1636" s="206">
        <f>IF(N1636="nulová",J1636,0)</f>
        <v>0</v>
      </c>
      <c r="BJ1636" s="18" t="s">
        <v>84</v>
      </c>
      <c r="BK1636" s="206">
        <f>ROUND(I1636*H1636,2)</f>
        <v>0</v>
      </c>
      <c r="BL1636" s="18" t="s">
        <v>214</v>
      </c>
      <c r="BM1636" s="205" t="s">
        <v>1736</v>
      </c>
    </row>
    <row r="1637" spans="1:65" s="2" customFormat="1" ht="29.25">
      <c r="A1637" s="35"/>
      <c r="B1637" s="36"/>
      <c r="C1637" s="37"/>
      <c r="D1637" s="207" t="s">
        <v>167</v>
      </c>
      <c r="E1637" s="37"/>
      <c r="F1637" s="208" t="s">
        <v>1737</v>
      </c>
      <c r="G1637" s="37"/>
      <c r="H1637" s="37"/>
      <c r="I1637" s="209"/>
      <c r="J1637" s="37"/>
      <c r="K1637" s="37"/>
      <c r="L1637" s="40"/>
      <c r="M1637" s="210"/>
      <c r="N1637" s="211"/>
      <c r="O1637" s="72"/>
      <c r="P1637" s="72"/>
      <c r="Q1637" s="72"/>
      <c r="R1637" s="72"/>
      <c r="S1637" s="72"/>
      <c r="T1637" s="73"/>
      <c r="U1637" s="35"/>
      <c r="V1637" s="35"/>
      <c r="W1637" s="35"/>
      <c r="X1637" s="35"/>
      <c r="Y1637" s="35"/>
      <c r="Z1637" s="35"/>
      <c r="AA1637" s="35"/>
      <c r="AB1637" s="35"/>
      <c r="AC1637" s="35"/>
      <c r="AD1637" s="35"/>
      <c r="AE1637" s="35"/>
      <c r="AT1637" s="18" t="s">
        <v>167</v>
      </c>
      <c r="AU1637" s="18" t="s">
        <v>86</v>
      </c>
    </row>
    <row r="1638" spans="1:65" s="13" customFormat="1" ht="11.25">
      <c r="B1638" s="212"/>
      <c r="C1638" s="213"/>
      <c r="D1638" s="207" t="s">
        <v>169</v>
      </c>
      <c r="E1638" s="214" t="s">
        <v>1</v>
      </c>
      <c r="F1638" s="215" t="s">
        <v>887</v>
      </c>
      <c r="G1638" s="213"/>
      <c r="H1638" s="214" t="s">
        <v>1</v>
      </c>
      <c r="I1638" s="216"/>
      <c r="J1638" s="213"/>
      <c r="K1638" s="213"/>
      <c r="L1638" s="217"/>
      <c r="M1638" s="218"/>
      <c r="N1638" s="219"/>
      <c r="O1638" s="219"/>
      <c r="P1638" s="219"/>
      <c r="Q1638" s="219"/>
      <c r="R1638" s="219"/>
      <c r="S1638" s="219"/>
      <c r="T1638" s="220"/>
      <c r="AT1638" s="221" t="s">
        <v>169</v>
      </c>
      <c r="AU1638" s="221" t="s">
        <v>86</v>
      </c>
      <c r="AV1638" s="13" t="s">
        <v>84</v>
      </c>
      <c r="AW1638" s="13" t="s">
        <v>33</v>
      </c>
      <c r="AX1638" s="13" t="s">
        <v>76</v>
      </c>
      <c r="AY1638" s="221" t="s">
        <v>160</v>
      </c>
    </row>
    <row r="1639" spans="1:65" s="14" customFormat="1" ht="11.25">
      <c r="B1639" s="222"/>
      <c r="C1639" s="223"/>
      <c r="D1639" s="207" t="s">
        <v>169</v>
      </c>
      <c r="E1639" s="224" t="s">
        <v>1</v>
      </c>
      <c r="F1639" s="225" t="s">
        <v>888</v>
      </c>
      <c r="G1639" s="223"/>
      <c r="H1639" s="226">
        <v>6.6749999999999998</v>
      </c>
      <c r="I1639" s="227"/>
      <c r="J1639" s="223"/>
      <c r="K1639" s="223"/>
      <c r="L1639" s="228"/>
      <c r="M1639" s="229"/>
      <c r="N1639" s="230"/>
      <c r="O1639" s="230"/>
      <c r="P1639" s="230"/>
      <c r="Q1639" s="230"/>
      <c r="R1639" s="230"/>
      <c r="S1639" s="230"/>
      <c r="T1639" s="231"/>
      <c r="AT1639" s="232" t="s">
        <v>169</v>
      </c>
      <c r="AU1639" s="232" t="s">
        <v>86</v>
      </c>
      <c r="AV1639" s="14" t="s">
        <v>86</v>
      </c>
      <c r="AW1639" s="14" t="s">
        <v>33</v>
      </c>
      <c r="AX1639" s="14" t="s">
        <v>76</v>
      </c>
      <c r="AY1639" s="232" t="s">
        <v>160</v>
      </c>
    </row>
    <row r="1640" spans="1:65" s="14" customFormat="1" ht="11.25">
      <c r="B1640" s="222"/>
      <c r="C1640" s="223"/>
      <c r="D1640" s="207" t="s">
        <v>169</v>
      </c>
      <c r="E1640" s="224" t="s">
        <v>1</v>
      </c>
      <c r="F1640" s="225" t="s">
        <v>889</v>
      </c>
      <c r="G1640" s="223"/>
      <c r="H1640" s="226">
        <v>6.11</v>
      </c>
      <c r="I1640" s="227"/>
      <c r="J1640" s="223"/>
      <c r="K1640" s="223"/>
      <c r="L1640" s="228"/>
      <c r="M1640" s="229"/>
      <c r="N1640" s="230"/>
      <c r="O1640" s="230"/>
      <c r="P1640" s="230"/>
      <c r="Q1640" s="230"/>
      <c r="R1640" s="230"/>
      <c r="S1640" s="230"/>
      <c r="T1640" s="231"/>
      <c r="AT1640" s="232" t="s">
        <v>169</v>
      </c>
      <c r="AU1640" s="232" t="s">
        <v>86</v>
      </c>
      <c r="AV1640" s="14" t="s">
        <v>86</v>
      </c>
      <c r="AW1640" s="14" t="s">
        <v>33</v>
      </c>
      <c r="AX1640" s="14" t="s">
        <v>76</v>
      </c>
      <c r="AY1640" s="232" t="s">
        <v>160</v>
      </c>
    </row>
    <row r="1641" spans="1:65" s="14" customFormat="1" ht="11.25">
      <c r="B1641" s="222"/>
      <c r="C1641" s="223"/>
      <c r="D1641" s="207" t="s">
        <v>169</v>
      </c>
      <c r="E1641" s="224" t="s">
        <v>1</v>
      </c>
      <c r="F1641" s="225" t="s">
        <v>890</v>
      </c>
      <c r="G1641" s="223"/>
      <c r="H1641" s="226">
        <v>7.5</v>
      </c>
      <c r="I1641" s="227"/>
      <c r="J1641" s="223"/>
      <c r="K1641" s="223"/>
      <c r="L1641" s="228"/>
      <c r="M1641" s="229"/>
      <c r="N1641" s="230"/>
      <c r="O1641" s="230"/>
      <c r="P1641" s="230"/>
      <c r="Q1641" s="230"/>
      <c r="R1641" s="230"/>
      <c r="S1641" s="230"/>
      <c r="T1641" s="231"/>
      <c r="AT1641" s="232" t="s">
        <v>169</v>
      </c>
      <c r="AU1641" s="232" t="s">
        <v>86</v>
      </c>
      <c r="AV1641" s="14" t="s">
        <v>86</v>
      </c>
      <c r="AW1641" s="14" t="s">
        <v>33</v>
      </c>
      <c r="AX1641" s="14" t="s">
        <v>76</v>
      </c>
      <c r="AY1641" s="232" t="s">
        <v>160</v>
      </c>
    </row>
    <row r="1642" spans="1:65" s="14" customFormat="1" ht="11.25">
      <c r="B1642" s="222"/>
      <c r="C1642" s="223"/>
      <c r="D1642" s="207" t="s">
        <v>169</v>
      </c>
      <c r="E1642" s="224" t="s">
        <v>1</v>
      </c>
      <c r="F1642" s="225" t="s">
        <v>891</v>
      </c>
      <c r="G1642" s="223"/>
      <c r="H1642" s="226">
        <v>15</v>
      </c>
      <c r="I1642" s="227"/>
      <c r="J1642" s="223"/>
      <c r="K1642" s="223"/>
      <c r="L1642" s="228"/>
      <c r="M1642" s="229"/>
      <c r="N1642" s="230"/>
      <c r="O1642" s="230"/>
      <c r="P1642" s="230"/>
      <c r="Q1642" s="230"/>
      <c r="R1642" s="230"/>
      <c r="S1642" s="230"/>
      <c r="T1642" s="231"/>
      <c r="AT1642" s="232" t="s">
        <v>169</v>
      </c>
      <c r="AU1642" s="232" t="s">
        <v>86</v>
      </c>
      <c r="AV1642" s="14" t="s">
        <v>86</v>
      </c>
      <c r="AW1642" s="14" t="s">
        <v>33</v>
      </c>
      <c r="AX1642" s="14" t="s">
        <v>76</v>
      </c>
      <c r="AY1642" s="232" t="s">
        <v>160</v>
      </c>
    </row>
    <row r="1643" spans="1:65" s="14" customFormat="1" ht="11.25">
      <c r="B1643" s="222"/>
      <c r="C1643" s="223"/>
      <c r="D1643" s="207" t="s">
        <v>169</v>
      </c>
      <c r="E1643" s="224" t="s">
        <v>1</v>
      </c>
      <c r="F1643" s="225" t="s">
        <v>892</v>
      </c>
      <c r="G1643" s="223"/>
      <c r="H1643" s="226">
        <v>4.6050000000000004</v>
      </c>
      <c r="I1643" s="227"/>
      <c r="J1643" s="223"/>
      <c r="K1643" s="223"/>
      <c r="L1643" s="228"/>
      <c r="M1643" s="229"/>
      <c r="N1643" s="230"/>
      <c r="O1643" s="230"/>
      <c r="P1643" s="230"/>
      <c r="Q1643" s="230"/>
      <c r="R1643" s="230"/>
      <c r="S1643" s="230"/>
      <c r="T1643" s="231"/>
      <c r="AT1643" s="232" t="s">
        <v>169</v>
      </c>
      <c r="AU1643" s="232" t="s">
        <v>86</v>
      </c>
      <c r="AV1643" s="14" t="s">
        <v>86</v>
      </c>
      <c r="AW1643" s="14" t="s">
        <v>33</v>
      </c>
      <c r="AX1643" s="14" t="s">
        <v>76</v>
      </c>
      <c r="AY1643" s="232" t="s">
        <v>160</v>
      </c>
    </row>
    <row r="1644" spans="1:65" s="14" customFormat="1" ht="11.25">
      <c r="B1644" s="222"/>
      <c r="C1644" s="223"/>
      <c r="D1644" s="207" t="s">
        <v>169</v>
      </c>
      <c r="E1644" s="224" t="s">
        <v>1</v>
      </c>
      <c r="F1644" s="225" t="s">
        <v>893</v>
      </c>
      <c r="G1644" s="223"/>
      <c r="H1644" s="226">
        <v>3.25</v>
      </c>
      <c r="I1644" s="227"/>
      <c r="J1644" s="223"/>
      <c r="K1644" s="223"/>
      <c r="L1644" s="228"/>
      <c r="M1644" s="229"/>
      <c r="N1644" s="230"/>
      <c r="O1644" s="230"/>
      <c r="P1644" s="230"/>
      <c r="Q1644" s="230"/>
      <c r="R1644" s="230"/>
      <c r="S1644" s="230"/>
      <c r="T1644" s="231"/>
      <c r="AT1644" s="232" t="s">
        <v>169</v>
      </c>
      <c r="AU1644" s="232" t="s">
        <v>86</v>
      </c>
      <c r="AV1644" s="14" t="s">
        <v>86</v>
      </c>
      <c r="AW1644" s="14" t="s">
        <v>33</v>
      </c>
      <c r="AX1644" s="14" t="s">
        <v>76</v>
      </c>
      <c r="AY1644" s="232" t="s">
        <v>160</v>
      </c>
    </row>
    <row r="1645" spans="1:65" s="14" customFormat="1" ht="11.25">
      <c r="B1645" s="222"/>
      <c r="C1645" s="223"/>
      <c r="D1645" s="207" t="s">
        <v>169</v>
      </c>
      <c r="E1645" s="224" t="s">
        <v>1</v>
      </c>
      <c r="F1645" s="225" t="s">
        <v>894</v>
      </c>
      <c r="G1645" s="223"/>
      <c r="H1645" s="226">
        <v>3.75</v>
      </c>
      <c r="I1645" s="227"/>
      <c r="J1645" s="223"/>
      <c r="K1645" s="223"/>
      <c r="L1645" s="228"/>
      <c r="M1645" s="229"/>
      <c r="N1645" s="230"/>
      <c r="O1645" s="230"/>
      <c r="P1645" s="230"/>
      <c r="Q1645" s="230"/>
      <c r="R1645" s="230"/>
      <c r="S1645" s="230"/>
      <c r="T1645" s="231"/>
      <c r="AT1645" s="232" t="s">
        <v>169</v>
      </c>
      <c r="AU1645" s="232" t="s">
        <v>86</v>
      </c>
      <c r="AV1645" s="14" t="s">
        <v>86</v>
      </c>
      <c r="AW1645" s="14" t="s">
        <v>33</v>
      </c>
      <c r="AX1645" s="14" t="s">
        <v>76</v>
      </c>
      <c r="AY1645" s="232" t="s">
        <v>160</v>
      </c>
    </row>
    <row r="1646" spans="1:65" s="13" customFormat="1" ht="11.25">
      <c r="B1646" s="212"/>
      <c r="C1646" s="213"/>
      <c r="D1646" s="207" t="s">
        <v>169</v>
      </c>
      <c r="E1646" s="214" t="s">
        <v>1</v>
      </c>
      <c r="F1646" s="215" t="s">
        <v>895</v>
      </c>
      <c r="G1646" s="213"/>
      <c r="H1646" s="214" t="s">
        <v>1</v>
      </c>
      <c r="I1646" s="216"/>
      <c r="J1646" s="213"/>
      <c r="K1646" s="213"/>
      <c r="L1646" s="217"/>
      <c r="M1646" s="218"/>
      <c r="N1646" s="219"/>
      <c r="O1646" s="219"/>
      <c r="P1646" s="219"/>
      <c r="Q1646" s="219"/>
      <c r="R1646" s="219"/>
      <c r="S1646" s="219"/>
      <c r="T1646" s="220"/>
      <c r="AT1646" s="221" t="s">
        <v>169</v>
      </c>
      <c r="AU1646" s="221" t="s">
        <v>86</v>
      </c>
      <c r="AV1646" s="13" t="s">
        <v>84</v>
      </c>
      <c r="AW1646" s="13" t="s">
        <v>33</v>
      </c>
      <c r="AX1646" s="13" t="s">
        <v>76</v>
      </c>
      <c r="AY1646" s="221" t="s">
        <v>160</v>
      </c>
    </row>
    <row r="1647" spans="1:65" s="14" customFormat="1" ht="11.25">
      <c r="B1647" s="222"/>
      <c r="C1647" s="223"/>
      <c r="D1647" s="207" t="s">
        <v>169</v>
      </c>
      <c r="E1647" s="224" t="s">
        <v>1</v>
      </c>
      <c r="F1647" s="225" t="s">
        <v>896</v>
      </c>
      <c r="G1647" s="223"/>
      <c r="H1647" s="226">
        <v>5.92</v>
      </c>
      <c r="I1647" s="227"/>
      <c r="J1647" s="223"/>
      <c r="K1647" s="223"/>
      <c r="L1647" s="228"/>
      <c r="M1647" s="229"/>
      <c r="N1647" s="230"/>
      <c r="O1647" s="230"/>
      <c r="P1647" s="230"/>
      <c r="Q1647" s="230"/>
      <c r="R1647" s="230"/>
      <c r="S1647" s="230"/>
      <c r="T1647" s="231"/>
      <c r="AT1647" s="232" t="s">
        <v>169</v>
      </c>
      <c r="AU1647" s="232" t="s">
        <v>86</v>
      </c>
      <c r="AV1647" s="14" t="s">
        <v>86</v>
      </c>
      <c r="AW1647" s="14" t="s">
        <v>33</v>
      </c>
      <c r="AX1647" s="14" t="s">
        <v>76</v>
      </c>
      <c r="AY1647" s="232" t="s">
        <v>160</v>
      </c>
    </row>
    <row r="1648" spans="1:65" s="13" customFormat="1" ht="11.25">
      <c r="B1648" s="212"/>
      <c r="C1648" s="213"/>
      <c r="D1648" s="207" t="s">
        <v>169</v>
      </c>
      <c r="E1648" s="214" t="s">
        <v>1</v>
      </c>
      <c r="F1648" s="215" t="s">
        <v>897</v>
      </c>
      <c r="G1648" s="213"/>
      <c r="H1648" s="214" t="s">
        <v>1</v>
      </c>
      <c r="I1648" s="216"/>
      <c r="J1648" s="213"/>
      <c r="K1648" s="213"/>
      <c r="L1648" s="217"/>
      <c r="M1648" s="218"/>
      <c r="N1648" s="219"/>
      <c r="O1648" s="219"/>
      <c r="P1648" s="219"/>
      <c r="Q1648" s="219"/>
      <c r="R1648" s="219"/>
      <c r="S1648" s="219"/>
      <c r="T1648" s="220"/>
      <c r="AT1648" s="221" t="s">
        <v>169</v>
      </c>
      <c r="AU1648" s="221" t="s">
        <v>86</v>
      </c>
      <c r="AV1648" s="13" t="s">
        <v>84</v>
      </c>
      <c r="AW1648" s="13" t="s">
        <v>33</v>
      </c>
      <c r="AX1648" s="13" t="s">
        <v>76</v>
      </c>
      <c r="AY1648" s="221" t="s">
        <v>160</v>
      </c>
    </row>
    <row r="1649" spans="1:65" s="14" customFormat="1" ht="11.25">
      <c r="B1649" s="222"/>
      <c r="C1649" s="223"/>
      <c r="D1649" s="207" t="s">
        <v>169</v>
      </c>
      <c r="E1649" s="224" t="s">
        <v>1</v>
      </c>
      <c r="F1649" s="225" t="s">
        <v>898</v>
      </c>
      <c r="G1649" s="223"/>
      <c r="H1649" s="226">
        <v>7.64</v>
      </c>
      <c r="I1649" s="227"/>
      <c r="J1649" s="223"/>
      <c r="K1649" s="223"/>
      <c r="L1649" s="228"/>
      <c r="M1649" s="229"/>
      <c r="N1649" s="230"/>
      <c r="O1649" s="230"/>
      <c r="P1649" s="230"/>
      <c r="Q1649" s="230"/>
      <c r="R1649" s="230"/>
      <c r="S1649" s="230"/>
      <c r="T1649" s="231"/>
      <c r="AT1649" s="232" t="s">
        <v>169</v>
      </c>
      <c r="AU1649" s="232" t="s">
        <v>86</v>
      </c>
      <c r="AV1649" s="14" t="s">
        <v>86</v>
      </c>
      <c r="AW1649" s="14" t="s">
        <v>33</v>
      </c>
      <c r="AX1649" s="14" t="s">
        <v>76</v>
      </c>
      <c r="AY1649" s="232" t="s">
        <v>160</v>
      </c>
    </row>
    <row r="1650" spans="1:65" s="15" customFormat="1" ht="11.25">
      <c r="B1650" s="233"/>
      <c r="C1650" s="234"/>
      <c r="D1650" s="207" t="s">
        <v>169</v>
      </c>
      <c r="E1650" s="235" t="s">
        <v>1</v>
      </c>
      <c r="F1650" s="236" t="s">
        <v>172</v>
      </c>
      <c r="G1650" s="234"/>
      <c r="H1650" s="237">
        <v>60.45</v>
      </c>
      <c r="I1650" s="238"/>
      <c r="J1650" s="234"/>
      <c r="K1650" s="234"/>
      <c r="L1650" s="239"/>
      <c r="M1650" s="240"/>
      <c r="N1650" s="241"/>
      <c r="O1650" s="241"/>
      <c r="P1650" s="241"/>
      <c r="Q1650" s="241"/>
      <c r="R1650" s="241"/>
      <c r="S1650" s="241"/>
      <c r="T1650" s="242"/>
      <c r="AT1650" s="243" t="s">
        <v>169</v>
      </c>
      <c r="AU1650" s="243" t="s">
        <v>86</v>
      </c>
      <c r="AV1650" s="15" t="s">
        <v>166</v>
      </c>
      <c r="AW1650" s="15" t="s">
        <v>33</v>
      </c>
      <c r="AX1650" s="15" t="s">
        <v>84</v>
      </c>
      <c r="AY1650" s="243" t="s">
        <v>160</v>
      </c>
    </row>
    <row r="1651" spans="1:65" s="2" customFormat="1" ht="24.2" customHeight="1">
      <c r="A1651" s="35"/>
      <c r="B1651" s="36"/>
      <c r="C1651" s="193" t="s">
        <v>1738</v>
      </c>
      <c r="D1651" s="193" t="s">
        <v>162</v>
      </c>
      <c r="E1651" s="194" t="s">
        <v>1739</v>
      </c>
      <c r="F1651" s="195" t="s">
        <v>1740</v>
      </c>
      <c r="G1651" s="196" t="s">
        <v>312</v>
      </c>
      <c r="H1651" s="197">
        <v>1</v>
      </c>
      <c r="I1651" s="198"/>
      <c r="J1651" s="199">
        <f>ROUND(I1651*H1651,2)</f>
        <v>0</v>
      </c>
      <c r="K1651" s="200"/>
      <c r="L1651" s="40"/>
      <c r="M1651" s="201" t="s">
        <v>1</v>
      </c>
      <c r="N1651" s="202" t="s">
        <v>41</v>
      </c>
      <c r="O1651" s="72"/>
      <c r="P1651" s="203">
        <f>O1651*H1651</f>
        <v>0</v>
      </c>
      <c r="Q1651" s="203">
        <v>0</v>
      </c>
      <c r="R1651" s="203">
        <f>Q1651*H1651</f>
        <v>0</v>
      </c>
      <c r="S1651" s="203">
        <v>0</v>
      </c>
      <c r="T1651" s="204">
        <f>S1651*H1651</f>
        <v>0</v>
      </c>
      <c r="U1651" s="35"/>
      <c r="V1651" s="35"/>
      <c r="W1651" s="35"/>
      <c r="X1651" s="35"/>
      <c r="Y1651" s="35"/>
      <c r="Z1651" s="35"/>
      <c r="AA1651" s="35"/>
      <c r="AB1651" s="35"/>
      <c r="AC1651" s="35"/>
      <c r="AD1651" s="35"/>
      <c r="AE1651" s="35"/>
      <c r="AR1651" s="205" t="s">
        <v>214</v>
      </c>
      <c r="AT1651" s="205" t="s">
        <v>162</v>
      </c>
      <c r="AU1651" s="205" t="s">
        <v>86</v>
      </c>
      <c r="AY1651" s="18" t="s">
        <v>160</v>
      </c>
      <c r="BE1651" s="206">
        <f>IF(N1651="základní",J1651,0)</f>
        <v>0</v>
      </c>
      <c r="BF1651" s="206">
        <f>IF(N1651="snížená",J1651,0)</f>
        <v>0</v>
      </c>
      <c r="BG1651" s="206">
        <f>IF(N1651="zákl. přenesená",J1651,0)</f>
        <v>0</v>
      </c>
      <c r="BH1651" s="206">
        <f>IF(N1651="sníž. přenesená",J1651,0)</f>
        <v>0</v>
      </c>
      <c r="BI1651" s="206">
        <f>IF(N1651="nulová",J1651,0)</f>
        <v>0</v>
      </c>
      <c r="BJ1651" s="18" t="s">
        <v>84</v>
      </c>
      <c r="BK1651" s="206">
        <f>ROUND(I1651*H1651,2)</f>
        <v>0</v>
      </c>
      <c r="BL1651" s="18" t="s">
        <v>214</v>
      </c>
      <c r="BM1651" s="205" t="s">
        <v>1741</v>
      </c>
    </row>
    <row r="1652" spans="1:65" s="2" customFormat="1" ht="19.5">
      <c r="A1652" s="35"/>
      <c r="B1652" s="36"/>
      <c r="C1652" s="37"/>
      <c r="D1652" s="207" t="s">
        <v>167</v>
      </c>
      <c r="E1652" s="37"/>
      <c r="F1652" s="208" t="s">
        <v>1742</v>
      </c>
      <c r="G1652" s="37"/>
      <c r="H1652" s="37"/>
      <c r="I1652" s="209"/>
      <c r="J1652" s="37"/>
      <c r="K1652" s="37"/>
      <c r="L1652" s="40"/>
      <c r="M1652" s="210"/>
      <c r="N1652" s="211"/>
      <c r="O1652" s="72"/>
      <c r="P1652" s="72"/>
      <c r="Q1652" s="72"/>
      <c r="R1652" s="72"/>
      <c r="S1652" s="72"/>
      <c r="T1652" s="73"/>
      <c r="U1652" s="35"/>
      <c r="V1652" s="35"/>
      <c r="W1652" s="35"/>
      <c r="X1652" s="35"/>
      <c r="Y1652" s="35"/>
      <c r="Z1652" s="35"/>
      <c r="AA1652" s="35"/>
      <c r="AB1652" s="35"/>
      <c r="AC1652" s="35"/>
      <c r="AD1652" s="35"/>
      <c r="AE1652" s="35"/>
      <c r="AT1652" s="18" t="s">
        <v>167</v>
      </c>
      <c r="AU1652" s="18" t="s">
        <v>86</v>
      </c>
    </row>
    <row r="1653" spans="1:65" s="13" customFormat="1" ht="11.25">
      <c r="B1653" s="212"/>
      <c r="C1653" s="213"/>
      <c r="D1653" s="207" t="s">
        <v>169</v>
      </c>
      <c r="E1653" s="214" t="s">
        <v>1</v>
      </c>
      <c r="F1653" s="215" t="s">
        <v>852</v>
      </c>
      <c r="G1653" s="213"/>
      <c r="H1653" s="214" t="s">
        <v>1</v>
      </c>
      <c r="I1653" s="216"/>
      <c r="J1653" s="213"/>
      <c r="K1653" s="213"/>
      <c r="L1653" s="217"/>
      <c r="M1653" s="218"/>
      <c r="N1653" s="219"/>
      <c r="O1653" s="219"/>
      <c r="P1653" s="219"/>
      <c r="Q1653" s="219"/>
      <c r="R1653" s="219"/>
      <c r="S1653" s="219"/>
      <c r="T1653" s="220"/>
      <c r="AT1653" s="221" t="s">
        <v>169</v>
      </c>
      <c r="AU1653" s="221" t="s">
        <v>86</v>
      </c>
      <c r="AV1653" s="13" t="s">
        <v>84</v>
      </c>
      <c r="AW1653" s="13" t="s">
        <v>33</v>
      </c>
      <c r="AX1653" s="13" t="s">
        <v>76</v>
      </c>
      <c r="AY1653" s="221" t="s">
        <v>160</v>
      </c>
    </row>
    <row r="1654" spans="1:65" s="14" customFormat="1" ht="11.25">
      <c r="B1654" s="222"/>
      <c r="C1654" s="223"/>
      <c r="D1654" s="207" t="s">
        <v>169</v>
      </c>
      <c r="E1654" s="224" t="s">
        <v>1</v>
      </c>
      <c r="F1654" s="225" t="s">
        <v>84</v>
      </c>
      <c r="G1654" s="223"/>
      <c r="H1654" s="226">
        <v>1</v>
      </c>
      <c r="I1654" s="227"/>
      <c r="J1654" s="223"/>
      <c r="K1654" s="223"/>
      <c r="L1654" s="228"/>
      <c r="M1654" s="229"/>
      <c r="N1654" s="230"/>
      <c r="O1654" s="230"/>
      <c r="P1654" s="230"/>
      <c r="Q1654" s="230"/>
      <c r="R1654" s="230"/>
      <c r="S1654" s="230"/>
      <c r="T1654" s="231"/>
      <c r="AT1654" s="232" t="s">
        <v>169</v>
      </c>
      <c r="AU1654" s="232" t="s">
        <v>86</v>
      </c>
      <c r="AV1654" s="14" t="s">
        <v>86</v>
      </c>
      <c r="AW1654" s="14" t="s">
        <v>33</v>
      </c>
      <c r="AX1654" s="14" t="s">
        <v>76</v>
      </c>
      <c r="AY1654" s="232" t="s">
        <v>160</v>
      </c>
    </row>
    <row r="1655" spans="1:65" s="15" customFormat="1" ht="11.25">
      <c r="B1655" s="233"/>
      <c r="C1655" s="234"/>
      <c r="D1655" s="207" t="s">
        <v>169</v>
      </c>
      <c r="E1655" s="235" t="s">
        <v>1</v>
      </c>
      <c r="F1655" s="236" t="s">
        <v>172</v>
      </c>
      <c r="G1655" s="234"/>
      <c r="H1655" s="237">
        <v>1</v>
      </c>
      <c r="I1655" s="238"/>
      <c r="J1655" s="234"/>
      <c r="K1655" s="234"/>
      <c r="L1655" s="239"/>
      <c r="M1655" s="240"/>
      <c r="N1655" s="241"/>
      <c r="O1655" s="241"/>
      <c r="P1655" s="241"/>
      <c r="Q1655" s="241"/>
      <c r="R1655" s="241"/>
      <c r="S1655" s="241"/>
      <c r="T1655" s="242"/>
      <c r="AT1655" s="243" t="s">
        <v>169</v>
      </c>
      <c r="AU1655" s="243" t="s">
        <v>86</v>
      </c>
      <c r="AV1655" s="15" t="s">
        <v>166</v>
      </c>
      <c r="AW1655" s="15" t="s">
        <v>33</v>
      </c>
      <c r="AX1655" s="15" t="s">
        <v>84</v>
      </c>
      <c r="AY1655" s="243" t="s">
        <v>160</v>
      </c>
    </row>
    <row r="1656" spans="1:65" s="2" customFormat="1" ht="33" customHeight="1">
      <c r="A1656" s="35"/>
      <c r="B1656" s="36"/>
      <c r="C1656" s="244" t="s">
        <v>1042</v>
      </c>
      <c r="D1656" s="244" t="s">
        <v>245</v>
      </c>
      <c r="E1656" s="245" t="s">
        <v>1743</v>
      </c>
      <c r="F1656" s="246" t="s">
        <v>1744</v>
      </c>
      <c r="G1656" s="247" t="s">
        <v>312</v>
      </c>
      <c r="H1656" s="248">
        <v>1</v>
      </c>
      <c r="I1656" s="249"/>
      <c r="J1656" s="250">
        <f>ROUND(I1656*H1656,2)</f>
        <v>0</v>
      </c>
      <c r="K1656" s="251"/>
      <c r="L1656" s="252"/>
      <c r="M1656" s="253" t="s">
        <v>1</v>
      </c>
      <c r="N1656" s="254" t="s">
        <v>41</v>
      </c>
      <c r="O1656" s="72"/>
      <c r="P1656" s="203">
        <f>O1656*H1656</f>
        <v>0</v>
      </c>
      <c r="Q1656" s="203">
        <v>0</v>
      </c>
      <c r="R1656" s="203">
        <f>Q1656*H1656</f>
        <v>0</v>
      </c>
      <c r="S1656" s="203">
        <v>0</v>
      </c>
      <c r="T1656" s="204">
        <f>S1656*H1656</f>
        <v>0</v>
      </c>
      <c r="U1656" s="35"/>
      <c r="V1656" s="35"/>
      <c r="W1656" s="35"/>
      <c r="X1656" s="35"/>
      <c r="Y1656" s="35"/>
      <c r="Z1656" s="35"/>
      <c r="AA1656" s="35"/>
      <c r="AB1656" s="35"/>
      <c r="AC1656" s="35"/>
      <c r="AD1656" s="35"/>
      <c r="AE1656" s="35"/>
      <c r="AR1656" s="205" t="s">
        <v>262</v>
      </c>
      <c r="AT1656" s="205" t="s">
        <v>245</v>
      </c>
      <c r="AU1656" s="205" t="s">
        <v>86</v>
      </c>
      <c r="AY1656" s="18" t="s">
        <v>160</v>
      </c>
      <c r="BE1656" s="206">
        <f>IF(N1656="základní",J1656,0)</f>
        <v>0</v>
      </c>
      <c r="BF1656" s="206">
        <f>IF(N1656="snížená",J1656,0)</f>
        <v>0</v>
      </c>
      <c r="BG1656" s="206">
        <f>IF(N1656="zákl. přenesená",J1656,0)</f>
        <v>0</v>
      </c>
      <c r="BH1656" s="206">
        <f>IF(N1656="sníž. přenesená",J1656,0)</f>
        <v>0</v>
      </c>
      <c r="BI1656" s="206">
        <f>IF(N1656="nulová",J1656,0)</f>
        <v>0</v>
      </c>
      <c r="BJ1656" s="18" t="s">
        <v>84</v>
      </c>
      <c r="BK1656" s="206">
        <f>ROUND(I1656*H1656,2)</f>
        <v>0</v>
      </c>
      <c r="BL1656" s="18" t="s">
        <v>214</v>
      </c>
      <c r="BM1656" s="205" t="s">
        <v>1745</v>
      </c>
    </row>
    <row r="1657" spans="1:65" s="2" customFormat="1" ht="19.5">
      <c r="A1657" s="35"/>
      <c r="B1657" s="36"/>
      <c r="C1657" s="37"/>
      <c r="D1657" s="207" t="s">
        <v>167</v>
      </c>
      <c r="E1657" s="37"/>
      <c r="F1657" s="208" t="s">
        <v>1744</v>
      </c>
      <c r="G1657" s="37"/>
      <c r="H1657" s="37"/>
      <c r="I1657" s="209"/>
      <c r="J1657" s="37"/>
      <c r="K1657" s="37"/>
      <c r="L1657" s="40"/>
      <c r="M1657" s="210"/>
      <c r="N1657" s="211"/>
      <c r="O1657" s="72"/>
      <c r="P1657" s="72"/>
      <c r="Q1657" s="72"/>
      <c r="R1657" s="72"/>
      <c r="S1657" s="72"/>
      <c r="T1657" s="73"/>
      <c r="U1657" s="35"/>
      <c r="V1657" s="35"/>
      <c r="W1657" s="35"/>
      <c r="X1657" s="35"/>
      <c r="Y1657" s="35"/>
      <c r="Z1657" s="35"/>
      <c r="AA1657" s="35"/>
      <c r="AB1657" s="35"/>
      <c r="AC1657" s="35"/>
      <c r="AD1657" s="35"/>
      <c r="AE1657" s="35"/>
      <c r="AT1657" s="18" t="s">
        <v>167</v>
      </c>
      <c r="AU1657" s="18" t="s">
        <v>86</v>
      </c>
    </row>
    <row r="1658" spans="1:65" s="13" customFormat="1" ht="11.25">
      <c r="B1658" s="212"/>
      <c r="C1658" s="213"/>
      <c r="D1658" s="207" t="s">
        <v>169</v>
      </c>
      <c r="E1658" s="214" t="s">
        <v>1</v>
      </c>
      <c r="F1658" s="215" t="s">
        <v>852</v>
      </c>
      <c r="G1658" s="213"/>
      <c r="H1658" s="214" t="s">
        <v>1</v>
      </c>
      <c r="I1658" s="216"/>
      <c r="J1658" s="213"/>
      <c r="K1658" s="213"/>
      <c r="L1658" s="217"/>
      <c r="M1658" s="218"/>
      <c r="N1658" s="219"/>
      <c r="O1658" s="219"/>
      <c r="P1658" s="219"/>
      <c r="Q1658" s="219"/>
      <c r="R1658" s="219"/>
      <c r="S1658" s="219"/>
      <c r="T1658" s="220"/>
      <c r="AT1658" s="221" t="s">
        <v>169</v>
      </c>
      <c r="AU1658" s="221" t="s">
        <v>86</v>
      </c>
      <c r="AV1658" s="13" t="s">
        <v>84</v>
      </c>
      <c r="AW1658" s="13" t="s">
        <v>33</v>
      </c>
      <c r="AX1658" s="13" t="s">
        <v>76</v>
      </c>
      <c r="AY1658" s="221" t="s">
        <v>160</v>
      </c>
    </row>
    <row r="1659" spans="1:65" s="14" customFormat="1" ht="11.25">
      <c r="B1659" s="222"/>
      <c r="C1659" s="223"/>
      <c r="D1659" s="207" t="s">
        <v>169</v>
      </c>
      <c r="E1659" s="224" t="s">
        <v>1</v>
      </c>
      <c r="F1659" s="225" t="s">
        <v>84</v>
      </c>
      <c r="G1659" s="223"/>
      <c r="H1659" s="226">
        <v>1</v>
      </c>
      <c r="I1659" s="227"/>
      <c r="J1659" s="223"/>
      <c r="K1659" s="223"/>
      <c r="L1659" s="228"/>
      <c r="M1659" s="229"/>
      <c r="N1659" s="230"/>
      <c r="O1659" s="230"/>
      <c r="P1659" s="230"/>
      <c r="Q1659" s="230"/>
      <c r="R1659" s="230"/>
      <c r="S1659" s="230"/>
      <c r="T1659" s="231"/>
      <c r="AT1659" s="232" t="s">
        <v>169</v>
      </c>
      <c r="AU1659" s="232" t="s">
        <v>86</v>
      </c>
      <c r="AV1659" s="14" t="s">
        <v>86</v>
      </c>
      <c r="AW1659" s="14" t="s">
        <v>33</v>
      </c>
      <c r="AX1659" s="14" t="s">
        <v>76</v>
      </c>
      <c r="AY1659" s="232" t="s">
        <v>160</v>
      </c>
    </row>
    <row r="1660" spans="1:65" s="15" customFormat="1" ht="11.25">
      <c r="B1660" s="233"/>
      <c r="C1660" s="234"/>
      <c r="D1660" s="207" t="s">
        <v>169</v>
      </c>
      <c r="E1660" s="235" t="s">
        <v>1</v>
      </c>
      <c r="F1660" s="236" t="s">
        <v>172</v>
      </c>
      <c r="G1660" s="234"/>
      <c r="H1660" s="237">
        <v>1</v>
      </c>
      <c r="I1660" s="238"/>
      <c r="J1660" s="234"/>
      <c r="K1660" s="234"/>
      <c r="L1660" s="239"/>
      <c r="M1660" s="240"/>
      <c r="N1660" s="241"/>
      <c r="O1660" s="241"/>
      <c r="P1660" s="241"/>
      <c r="Q1660" s="241"/>
      <c r="R1660" s="241"/>
      <c r="S1660" s="241"/>
      <c r="T1660" s="242"/>
      <c r="AT1660" s="243" t="s">
        <v>169</v>
      </c>
      <c r="AU1660" s="243" t="s">
        <v>86</v>
      </c>
      <c r="AV1660" s="15" t="s">
        <v>166</v>
      </c>
      <c r="AW1660" s="15" t="s">
        <v>33</v>
      </c>
      <c r="AX1660" s="15" t="s">
        <v>84</v>
      </c>
      <c r="AY1660" s="243" t="s">
        <v>160</v>
      </c>
    </row>
    <row r="1661" spans="1:65" s="2" customFormat="1" ht="24.2" customHeight="1">
      <c r="A1661" s="35"/>
      <c r="B1661" s="36"/>
      <c r="C1661" s="193" t="s">
        <v>1746</v>
      </c>
      <c r="D1661" s="193" t="s">
        <v>162</v>
      </c>
      <c r="E1661" s="194" t="s">
        <v>1747</v>
      </c>
      <c r="F1661" s="195" t="s">
        <v>1748</v>
      </c>
      <c r="G1661" s="196" t="s">
        <v>312</v>
      </c>
      <c r="H1661" s="197">
        <v>1</v>
      </c>
      <c r="I1661" s="198"/>
      <c r="J1661" s="199">
        <f>ROUND(I1661*H1661,2)</f>
        <v>0</v>
      </c>
      <c r="K1661" s="200"/>
      <c r="L1661" s="40"/>
      <c r="M1661" s="201" t="s">
        <v>1</v>
      </c>
      <c r="N1661" s="202" t="s">
        <v>41</v>
      </c>
      <c r="O1661" s="72"/>
      <c r="P1661" s="203">
        <f>O1661*H1661</f>
        <v>0</v>
      </c>
      <c r="Q1661" s="203">
        <v>0</v>
      </c>
      <c r="R1661" s="203">
        <f>Q1661*H1661</f>
        <v>0</v>
      </c>
      <c r="S1661" s="203">
        <v>0</v>
      </c>
      <c r="T1661" s="204">
        <f>S1661*H1661</f>
        <v>0</v>
      </c>
      <c r="U1661" s="35"/>
      <c r="V1661" s="35"/>
      <c r="W1661" s="35"/>
      <c r="X1661" s="35"/>
      <c r="Y1661" s="35"/>
      <c r="Z1661" s="35"/>
      <c r="AA1661" s="35"/>
      <c r="AB1661" s="35"/>
      <c r="AC1661" s="35"/>
      <c r="AD1661" s="35"/>
      <c r="AE1661" s="35"/>
      <c r="AR1661" s="205" t="s">
        <v>214</v>
      </c>
      <c r="AT1661" s="205" t="s">
        <v>162</v>
      </c>
      <c r="AU1661" s="205" t="s">
        <v>86</v>
      </c>
      <c r="AY1661" s="18" t="s">
        <v>160</v>
      </c>
      <c r="BE1661" s="206">
        <f>IF(N1661="základní",J1661,0)</f>
        <v>0</v>
      </c>
      <c r="BF1661" s="206">
        <f>IF(N1661="snížená",J1661,0)</f>
        <v>0</v>
      </c>
      <c r="BG1661" s="206">
        <f>IF(N1661="zákl. přenesená",J1661,0)</f>
        <v>0</v>
      </c>
      <c r="BH1661" s="206">
        <f>IF(N1661="sníž. přenesená",J1661,0)</f>
        <v>0</v>
      </c>
      <c r="BI1661" s="206">
        <f>IF(N1661="nulová",J1661,0)</f>
        <v>0</v>
      </c>
      <c r="BJ1661" s="18" t="s">
        <v>84</v>
      </c>
      <c r="BK1661" s="206">
        <f>ROUND(I1661*H1661,2)</f>
        <v>0</v>
      </c>
      <c r="BL1661" s="18" t="s">
        <v>214</v>
      </c>
      <c r="BM1661" s="205" t="s">
        <v>1749</v>
      </c>
    </row>
    <row r="1662" spans="1:65" s="2" customFormat="1" ht="11.25">
      <c r="A1662" s="35"/>
      <c r="B1662" s="36"/>
      <c r="C1662" s="37"/>
      <c r="D1662" s="207" t="s">
        <v>167</v>
      </c>
      <c r="E1662" s="37"/>
      <c r="F1662" s="208" t="s">
        <v>1750</v>
      </c>
      <c r="G1662" s="37"/>
      <c r="H1662" s="37"/>
      <c r="I1662" s="209"/>
      <c r="J1662" s="37"/>
      <c r="K1662" s="37"/>
      <c r="L1662" s="40"/>
      <c r="M1662" s="210"/>
      <c r="N1662" s="211"/>
      <c r="O1662" s="72"/>
      <c r="P1662" s="72"/>
      <c r="Q1662" s="72"/>
      <c r="R1662" s="72"/>
      <c r="S1662" s="72"/>
      <c r="T1662" s="73"/>
      <c r="U1662" s="35"/>
      <c r="V1662" s="35"/>
      <c r="W1662" s="35"/>
      <c r="X1662" s="35"/>
      <c r="Y1662" s="35"/>
      <c r="Z1662" s="35"/>
      <c r="AA1662" s="35"/>
      <c r="AB1662" s="35"/>
      <c r="AC1662" s="35"/>
      <c r="AD1662" s="35"/>
      <c r="AE1662" s="35"/>
      <c r="AT1662" s="18" t="s">
        <v>167</v>
      </c>
      <c r="AU1662" s="18" t="s">
        <v>86</v>
      </c>
    </row>
    <row r="1663" spans="1:65" s="13" customFormat="1" ht="11.25">
      <c r="B1663" s="212"/>
      <c r="C1663" s="213"/>
      <c r="D1663" s="207" t="s">
        <v>169</v>
      </c>
      <c r="E1663" s="214" t="s">
        <v>1</v>
      </c>
      <c r="F1663" s="215" t="s">
        <v>852</v>
      </c>
      <c r="G1663" s="213"/>
      <c r="H1663" s="214" t="s">
        <v>1</v>
      </c>
      <c r="I1663" s="216"/>
      <c r="J1663" s="213"/>
      <c r="K1663" s="213"/>
      <c r="L1663" s="217"/>
      <c r="M1663" s="218"/>
      <c r="N1663" s="219"/>
      <c r="O1663" s="219"/>
      <c r="P1663" s="219"/>
      <c r="Q1663" s="219"/>
      <c r="R1663" s="219"/>
      <c r="S1663" s="219"/>
      <c r="T1663" s="220"/>
      <c r="AT1663" s="221" t="s">
        <v>169</v>
      </c>
      <c r="AU1663" s="221" t="s">
        <v>86</v>
      </c>
      <c r="AV1663" s="13" t="s">
        <v>84</v>
      </c>
      <c r="AW1663" s="13" t="s">
        <v>33</v>
      </c>
      <c r="AX1663" s="13" t="s">
        <v>76</v>
      </c>
      <c r="AY1663" s="221" t="s">
        <v>160</v>
      </c>
    </row>
    <row r="1664" spans="1:65" s="14" customFormat="1" ht="11.25">
      <c r="B1664" s="222"/>
      <c r="C1664" s="223"/>
      <c r="D1664" s="207" t="s">
        <v>169</v>
      </c>
      <c r="E1664" s="224" t="s">
        <v>1</v>
      </c>
      <c r="F1664" s="225" t="s">
        <v>84</v>
      </c>
      <c r="G1664" s="223"/>
      <c r="H1664" s="226">
        <v>1</v>
      </c>
      <c r="I1664" s="227"/>
      <c r="J1664" s="223"/>
      <c r="K1664" s="223"/>
      <c r="L1664" s="228"/>
      <c r="M1664" s="229"/>
      <c r="N1664" s="230"/>
      <c r="O1664" s="230"/>
      <c r="P1664" s="230"/>
      <c r="Q1664" s="230"/>
      <c r="R1664" s="230"/>
      <c r="S1664" s="230"/>
      <c r="T1664" s="231"/>
      <c r="AT1664" s="232" t="s">
        <v>169</v>
      </c>
      <c r="AU1664" s="232" t="s">
        <v>86</v>
      </c>
      <c r="AV1664" s="14" t="s">
        <v>86</v>
      </c>
      <c r="AW1664" s="14" t="s">
        <v>33</v>
      </c>
      <c r="AX1664" s="14" t="s">
        <v>76</v>
      </c>
      <c r="AY1664" s="232" t="s">
        <v>160</v>
      </c>
    </row>
    <row r="1665" spans="1:65" s="15" customFormat="1" ht="11.25">
      <c r="B1665" s="233"/>
      <c r="C1665" s="234"/>
      <c r="D1665" s="207" t="s">
        <v>169</v>
      </c>
      <c r="E1665" s="235" t="s">
        <v>1</v>
      </c>
      <c r="F1665" s="236" t="s">
        <v>172</v>
      </c>
      <c r="G1665" s="234"/>
      <c r="H1665" s="237">
        <v>1</v>
      </c>
      <c r="I1665" s="238"/>
      <c r="J1665" s="234"/>
      <c r="K1665" s="234"/>
      <c r="L1665" s="239"/>
      <c r="M1665" s="240"/>
      <c r="N1665" s="241"/>
      <c r="O1665" s="241"/>
      <c r="P1665" s="241"/>
      <c r="Q1665" s="241"/>
      <c r="R1665" s="241"/>
      <c r="S1665" s="241"/>
      <c r="T1665" s="242"/>
      <c r="AT1665" s="243" t="s">
        <v>169</v>
      </c>
      <c r="AU1665" s="243" t="s">
        <v>86</v>
      </c>
      <c r="AV1665" s="15" t="s">
        <v>166</v>
      </c>
      <c r="AW1665" s="15" t="s">
        <v>33</v>
      </c>
      <c r="AX1665" s="15" t="s">
        <v>84</v>
      </c>
      <c r="AY1665" s="243" t="s">
        <v>160</v>
      </c>
    </row>
    <row r="1666" spans="1:65" s="2" customFormat="1" ht="21.75" customHeight="1">
      <c r="A1666" s="35"/>
      <c r="B1666" s="36"/>
      <c r="C1666" s="244" t="s">
        <v>1046</v>
      </c>
      <c r="D1666" s="244" t="s">
        <v>245</v>
      </c>
      <c r="E1666" s="245" t="s">
        <v>1751</v>
      </c>
      <c r="F1666" s="246" t="s">
        <v>1752</v>
      </c>
      <c r="G1666" s="247" t="s">
        <v>312</v>
      </c>
      <c r="H1666" s="248">
        <v>1</v>
      </c>
      <c r="I1666" s="249"/>
      <c r="J1666" s="250">
        <f>ROUND(I1666*H1666,2)</f>
        <v>0</v>
      </c>
      <c r="K1666" s="251"/>
      <c r="L1666" s="252"/>
      <c r="M1666" s="253" t="s">
        <v>1</v>
      </c>
      <c r="N1666" s="254" t="s">
        <v>41</v>
      </c>
      <c r="O1666" s="72"/>
      <c r="P1666" s="203">
        <f>O1666*H1666</f>
        <v>0</v>
      </c>
      <c r="Q1666" s="203">
        <v>0</v>
      </c>
      <c r="R1666" s="203">
        <f>Q1666*H1666</f>
        <v>0</v>
      </c>
      <c r="S1666" s="203">
        <v>0</v>
      </c>
      <c r="T1666" s="204">
        <f>S1666*H1666</f>
        <v>0</v>
      </c>
      <c r="U1666" s="35"/>
      <c r="V1666" s="35"/>
      <c r="W1666" s="35"/>
      <c r="X1666" s="35"/>
      <c r="Y1666" s="35"/>
      <c r="Z1666" s="35"/>
      <c r="AA1666" s="35"/>
      <c r="AB1666" s="35"/>
      <c r="AC1666" s="35"/>
      <c r="AD1666" s="35"/>
      <c r="AE1666" s="35"/>
      <c r="AR1666" s="205" t="s">
        <v>262</v>
      </c>
      <c r="AT1666" s="205" t="s">
        <v>245</v>
      </c>
      <c r="AU1666" s="205" t="s">
        <v>86</v>
      </c>
      <c r="AY1666" s="18" t="s">
        <v>160</v>
      </c>
      <c r="BE1666" s="206">
        <f>IF(N1666="základní",J1666,0)</f>
        <v>0</v>
      </c>
      <c r="BF1666" s="206">
        <f>IF(N1666="snížená",J1666,0)</f>
        <v>0</v>
      </c>
      <c r="BG1666" s="206">
        <f>IF(N1666="zákl. přenesená",J1666,0)</f>
        <v>0</v>
      </c>
      <c r="BH1666" s="206">
        <f>IF(N1666="sníž. přenesená",J1666,0)</f>
        <v>0</v>
      </c>
      <c r="BI1666" s="206">
        <f>IF(N1666="nulová",J1666,0)</f>
        <v>0</v>
      </c>
      <c r="BJ1666" s="18" t="s">
        <v>84</v>
      </c>
      <c r="BK1666" s="206">
        <f>ROUND(I1666*H1666,2)</f>
        <v>0</v>
      </c>
      <c r="BL1666" s="18" t="s">
        <v>214</v>
      </c>
      <c r="BM1666" s="205" t="s">
        <v>1753</v>
      </c>
    </row>
    <row r="1667" spans="1:65" s="2" customFormat="1" ht="11.25">
      <c r="A1667" s="35"/>
      <c r="B1667" s="36"/>
      <c r="C1667" s="37"/>
      <c r="D1667" s="207" t="s">
        <v>167</v>
      </c>
      <c r="E1667" s="37"/>
      <c r="F1667" s="208" t="s">
        <v>1752</v>
      </c>
      <c r="G1667" s="37"/>
      <c r="H1667" s="37"/>
      <c r="I1667" s="209"/>
      <c r="J1667" s="37"/>
      <c r="K1667" s="37"/>
      <c r="L1667" s="40"/>
      <c r="M1667" s="210"/>
      <c r="N1667" s="211"/>
      <c r="O1667" s="72"/>
      <c r="P1667" s="72"/>
      <c r="Q1667" s="72"/>
      <c r="R1667" s="72"/>
      <c r="S1667" s="72"/>
      <c r="T1667" s="73"/>
      <c r="U1667" s="35"/>
      <c r="V1667" s="35"/>
      <c r="W1667" s="35"/>
      <c r="X1667" s="35"/>
      <c r="Y1667" s="35"/>
      <c r="Z1667" s="35"/>
      <c r="AA1667" s="35"/>
      <c r="AB1667" s="35"/>
      <c r="AC1667" s="35"/>
      <c r="AD1667" s="35"/>
      <c r="AE1667" s="35"/>
      <c r="AT1667" s="18" t="s">
        <v>167</v>
      </c>
      <c r="AU1667" s="18" t="s">
        <v>86</v>
      </c>
    </row>
    <row r="1668" spans="1:65" s="2" customFormat="1" ht="16.5" customHeight="1">
      <c r="A1668" s="35"/>
      <c r="B1668" s="36"/>
      <c r="C1668" s="193" t="s">
        <v>1754</v>
      </c>
      <c r="D1668" s="193" t="s">
        <v>162</v>
      </c>
      <c r="E1668" s="194" t="s">
        <v>1755</v>
      </c>
      <c r="F1668" s="195" t="s">
        <v>1756</v>
      </c>
      <c r="G1668" s="196" t="s">
        <v>312</v>
      </c>
      <c r="H1668" s="197">
        <v>1</v>
      </c>
      <c r="I1668" s="198"/>
      <c r="J1668" s="199">
        <f>ROUND(I1668*H1668,2)</f>
        <v>0</v>
      </c>
      <c r="K1668" s="200"/>
      <c r="L1668" s="40"/>
      <c r="M1668" s="201" t="s">
        <v>1</v>
      </c>
      <c r="N1668" s="202" t="s">
        <v>41</v>
      </c>
      <c r="O1668" s="72"/>
      <c r="P1668" s="203">
        <f>O1668*H1668</f>
        <v>0</v>
      </c>
      <c r="Q1668" s="203">
        <v>0</v>
      </c>
      <c r="R1668" s="203">
        <f>Q1668*H1668</f>
        <v>0</v>
      </c>
      <c r="S1668" s="203">
        <v>0</v>
      </c>
      <c r="T1668" s="204">
        <f>S1668*H1668</f>
        <v>0</v>
      </c>
      <c r="U1668" s="35"/>
      <c r="V1668" s="35"/>
      <c r="W1668" s="35"/>
      <c r="X1668" s="35"/>
      <c r="Y1668" s="35"/>
      <c r="Z1668" s="35"/>
      <c r="AA1668" s="35"/>
      <c r="AB1668" s="35"/>
      <c r="AC1668" s="35"/>
      <c r="AD1668" s="35"/>
      <c r="AE1668" s="35"/>
      <c r="AR1668" s="205" t="s">
        <v>214</v>
      </c>
      <c r="AT1668" s="205" t="s">
        <v>162</v>
      </c>
      <c r="AU1668" s="205" t="s">
        <v>86</v>
      </c>
      <c r="AY1668" s="18" t="s">
        <v>160</v>
      </c>
      <c r="BE1668" s="206">
        <f>IF(N1668="základní",J1668,0)</f>
        <v>0</v>
      </c>
      <c r="BF1668" s="206">
        <f>IF(N1668="snížená",J1668,0)</f>
        <v>0</v>
      </c>
      <c r="BG1668" s="206">
        <f>IF(N1668="zákl. přenesená",J1668,0)</f>
        <v>0</v>
      </c>
      <c r="BH1668" s="206">
        <f>IF(N1668="sníž. přenesená",J1668,0)</f>
        <v>0</v>
      </c>
      <c r="BI1668" s="206">
        <f>IF(N1668="nulová",J1668,0)</f>
        <v>0</v>
      </c>
      <c r="BJ1668" s="18" t="s">
        <v>84</v>
      </c>
      <c r="BK1668" s="206">
        <f>ROUND(I1668*H1668,2)</f>
        <v>0</v>
      </c>
      <c r="BL1668" s="18" t="s">
        <v>214</v>
      </c>
      <c r="BM1668" s="205" t="s">
        <v>1757</v>
      </c>
    </row>
    <row r="1669" spans="1:65" s="2" customFormat="1" ht="11.25">
      <c r="A1669" s="35"/>
      <c r="B1669" s="36"/>
      <c r="C1669" s="37"/>
      <c r="D1669" s="207" t="s">
        <v>167</v>
      </c>
      <c r="E1669" s="37"/>
      <c r="F1669" s="208" t="s">
        <v>1758</v>
      </c>
      <c r="G1669" s="37"/>
      <c r="H1669" s="37"/>
      <c r="I1669" s="209"/>
      <c r="J1669" s="37"/>
      <c r="K1669" s="37"/>
      <c r="L1669" s="40"/>
      <c r="M1669" s="210"/>
      <c r="N1669" s="211"/>
      <c r="O1669" s="72"/>
      <c r="P1669" s="72"/>
      <c r="Q1669" s="72"/>
      <c r="R1669" s="72"/>
      <c r="S1669" s="72"/>
      <c r="T1669" s="73"/>
      <c r="U1669" s="35"/>
      <c r="V1669" s="35"/>
      <c r="W1669" s="35"/>
      <c r="X1669" s="35"/>
      <c r="Y1669" s="35"/>
      <c r="Z1669" s="35"/>
      <c r="AA1669" s="35"/>
      <c r="AB1669" s="35"/>
      <c r="AC1669" s="35"/>
      <c r="AD1669" s="35"/>
      <c r="AE1669" s="35"/>
      <c r="AT1669" s="18" t="s">
        <v>167</v>
      </c>
      <c r="AU1669" s="18" t="s">
        <v>86</v>
      </c>
    </row>
    <row r="1670" spans="1:65" s="13" customFormat="1" ht="11.25">
      <c r="B1670" s="212"/>
      <c r="C1670" s="213"/>
      <c r="D1670" s="207" t="s">
        <v>169</v>
      </c>
      <c r="E1670" s="214" t="s">
        <v>1</v>
      </c>
      <c r="F1670" s="215" t="s">
        <v>852</v>
      </c>
      <c r="G1670" s="213"/>
      <c r="H1670" s="214" t="s">
        <v>1</v>
      </c>
      <c r="I1670" s="216"/>
      <c r="J1670" s="213"/>
      <c r="K1670" s="213"/>
      <c r="L1670" s="217"/>
      <c r="M1670" s="218"/>
      <c r="N1670" s="219"/>
      <c r="O1670" s="219"/>
      <c r="P1670" s="219"/>
      <c r="Q1670" s="219"/>
      <c r="R1670" s="219"/>
      <c r="S1670" s="219"/>
      <c r="T1670" s="220"/>
      <c r="AT1670" s="221" t="s">
        <v>169</v>
      </c>
      <c r="AU1670" s="221" t="s">
        <v>86</v>
      </c>
      <c r="AV1670" s="13" t="s">
        <v>84</v>
      </c>
      <c r="AW1670" s="13" t="s">
        <v>33</v>
      </c>
      <c r="AX1670" s="13" t="s">
        <v>76</v>
      </c>
      <c r="AY1670" s="221" t="s">
        <v>160</v>
      </c>
    </row>
    <row r="1671" spans="1:65" s="14" customFormat="1" ht="11.25">
      <c r="B1671" s="222"/>
      <c r="C1671" s="223"/>
      <c r="D1671" s="207" t="s">
        <v>169</v>
      </c>
      <c r="E1671" s="224" t="s">
        <v>1</v>
      </c>
      <c r="F1671" s="225" t="s">
        <v>84</v>
      </c>
      <c r="G1671" s="223"/>
      <c r="H1671" s="226">
        <v>1</v>
      </c>
      <c r="I1671" s="227"/>
      <c r="J1671" s="223"/>
      <c r="K1671" s="223"/>
      <c r="L1671" s="228"/>
      <c r="M1671" s="229"/>
      <c r="N1671" s="230"/>
      <c r="O1671" s="230"/>
      <c r="P1671" s="230"/>
      <c r="Q1671" s="230"/>
      <c r="R1671" s="230"/>
      <c r="S1671" s="230"/>
      <c r="T1671" s="231"/>
      <c r="AT1671" s="232" t="s">
        <v>169</v>
      </c>
      <c r="AU1671" s="232" t="s">
        <v>86</v>
      </c>
      <c r="AV1671" s="14" t="s">
        <v>86</v>
      </c>
      <c r="AW1671" s="14" t="s">
        <v>33</v>
      </c>
      <c r="AX1671" s="14" t="s">
        <v>76</v>
      </c>
      <c r="AY1671" s="232" t="s">
        <v>160</v>
      </c>
    </row>
    <row r="1672" spans="1:65" s="15" customFormat="1" ht="11.25">
      <c r="B1672" s="233"/>
      <c r="C1672" s="234"/>
      <c r="D1672" s="207" t="s">
        <v>169</v>
      </c>
      <c r="E1672" s="235" t="s">
        <v>1</v>
      </c>
      <c r="F1672" s="236" t="s">
        <v>172</v>
      </c>
      <c r="G1672" s="234"/>
      <c r="H1672" s="237">
        <v>1</v>
      </c>
      <c r="I1672" s="238"/>
      <c r="J1672" s="234"/>
      <c r="K1672" s="234"/>
      <c r="L1672" s="239"/>
      <c r="M1672" s="240"/>
      <c r="N1672" s="241"/>
      <c r="O1672" s="241"/>
      <c r="P1672" s="241"/>
      <c r="Q1672" s="241"/>
      <c r="R1672" s="241"/>
      <c r="S1672" s="241"/>
      <c r="T1672" s="242"/>
      <c r="AT1672" s="243" t="s">
        <v>169</v>
      </c>
      <c r="AU1672" s="243" t="s">
        <v>86</v>
      </c>
      <c r="AV1672" s="15" t="s">
        <v>166</v>
      </c>
      <c r="AW1672" s="15" t="s">
        <v>33</v>
      </c>
      <c r="AX1672" s="15" t="s">
        <v>84</v>
      </c>
      <c r="AY1672" s="243" t="s">
        <v>160</v>
      </c>
    </row>
    <row r="1673" spans="1:65" s="2" customFormat="1" ht="24.2" customHeight="1">
      <c r="A1673" s="35"/>
      <c r="B1673" s="36"/>
      <c r="C1673" s="244" t="s">
        <v>1053</v>
      </c>
      <c r="D1673" s="244" t="s">
        <v>245</v>
      </c>
      <c r="E1673" s="245" t="s">
        <v>1759</v>
      </c>
      <c r="F1673" s="246" t="s">
        <v>1760</v>
      </c>
      <c r="G1673" s="247" t="s">
        <v>312</v>
      </c>
      <c r="H1673" s="248">
        <v>1</v>
      </c>
      <c r="I1673" s="249"/>
      <c r="J1673" s="250">
        <f>ROUND(I1673*H1673,2)</f>
        <v>0</v>
      </c>
      <c r="K1673" s="251"/>
      <c r="L1673" s="252"/>
      <c r="M1673" s="253" t="s">
        <v>1</v>
      </c>
      <c r="N1673" s="254" t="s">
        <v>41</v>
      </c>
      <c r="O1673" s="72"/>
      <c r="P1673" s="203">
        <f>O1673*H1673</f>
        <v>0</v>
      </c>
      <c r="Q1673" s="203">
        <v>0</v>
      </c>
      <c r="R1673" s="203">
        <f>Q1673*H1673</f>
        <v>0</v>
      </c>
      <c r="S1673" s="203">
        <v>0</v>
      </c>
      <c r="T1673" s="204">
        <f>S1673*H1673</f>
        <v>0</v>
      </c>
      <c r="U1673" s="35"/>
      <c r="V1673" s="35"/>
      <c r="W1673" s="35"/>
      <c r="X1673" s="35"/>
      <c r="Y1673" s="35"/>
      <c r="Z1673" s="35"/>
      <c r="AA1673" s="35"/>
      <c r="AB1673" s="35"/>
      <c r="AC1673" s="35"/>
      <c r="AD1673" s="35"/>
      <c r="AE1673" s="35"/>
      <c r="AR1673" s="205" t="s">
        <v>262</v>
      </c>
      <c r="AT1673" s="205" t="s">
        <v>245</v>
      </c>
      <c r="AU1673" s="205" t="s">
        <v>86</v>
      </c>
      <c r="AY1673" s="18" t="s">
        <v>160</v>
      </c>
      <c r="BE1673" s="206">
        <f>IF(N1673="základní",J1673,0)</f>
        <v>0</v>
      </c>
      <c r="BF1673" s="206">
        <f>IF(N1673="snížená",J1673,0)</f>
        <v>0</v>
      </c>
      <c r="BG1673" s="206">
        <f>IF(N1673="zákl. přenesená",J1673,0)</f>
        <v>0</v>
      </c>
      <c r="BH1673" s="206">
        <f>IF(N1673="sníž. přenesená",J1673,0)</f>
        <v>0</v>
      </c>
      <c r="BI1673" s="206">
        <f>IF(N1673="nulová",J1673,0)</f>
        <v>0</v>
      </c>
      <c r="BJ1673" s="18" t="s">
        <v>84</v>
      </c>
      <c r="BK1673" s="206">
        <f>ROUND(I1673*H1673,2)</f>
        <v>0</v>
      </c>
      <c r="BL1673" s="18" t="s">
        <v>214</v>
      </c>
      <c r="BM1673" s="205" t="s">
        <v>1761</v>
      </c>
    </row>
    <row r="1674" spans="1:65" s="2" customFormat="1" ht="19.5">
      <c r="A1674" s="35"/>
      <c r="B1674" s="36"/>
      <c r="C1674" s="37"/>
      <c r="D1674" s="207" t="s">
        <v>167</v>
      </c>
      <c r="E1674" s="37"/>
      <c r="F1674" s="208" t="s">
        <v>1760</v>
      </c>
      <c r="G1674" s="37"/>
      <c r="H1674" s="37"/>
      <c r="I1674" s="209"/>
      <c r="J1674" s="37"/>
      <c r="K1674" s="37"/>
      <c r="L1674" s="40"/>
      <c r="M1674" s="210"/>
      <c r="N1674" s="211"/>
      <c r="O1674" s="72"/>
      <c r="P1674" s="72"/>
      <c r="Q1674" s="72"/>
      <c r="R1674" s="72"/>
      <c r="S1674" s="72"/>
      <c r="T1674" s="73"/>
      <c r="U1674" s="35"/>
      <c r="V1674" s="35"/>
      <c r="W1674" s="35"/>
      <c r="X1674" s="35"/>
      <c r="Y1674" s="35"/>
      <c r="Z1674" s="35"/>
      <c r="AA1674" s="35"/>
      <c r="AB1674" s="35"/>
      <c r="AC1674" s="35"/>
      <c r="AD1674" s="35"/>
      <c r="AE1674" s="35"/>
      <c r="AT1674" s="18" t="s">
        <v>167</v>
      </c>
      <c r="AU1674" s="18" t="s">
        <v>86</v>
      </c>
    </row>
    <row r="1675" spans="1:65" s="2" customFormat="1" ht="21.75" customHeight="1">
      <c r="A1675" s="35"/>
      <c r="B1675" s="36"/>
      <c r="C1675" s="193" t="s">
        <v>1762</v>
      </c>
      <c r="D1675" s="193" t="s">
        <v>162</v>
      </c>
      <c r="E1675" s="194" t="s">
        <v>1763</v>
      </c>
      <c r="F1675" s="195" t="s">
        <v>1764</v>
      </c>
      <c r="G1675" s="196" t="s">
        <v>312</v>
      </c>
      <c r="H1675" s="197">
        <v>1</v>
      </c>
      <c r="I1675" s="198"/>
      <c r="J1675" s="199">
        <f>ROUND(I1675*H1675,2)</f>
        <v>0</v>
      </c>
      <c r="K1675" s="200"/>
      <c r="L1675" s="40"/>
      <c r="M1675" s="201" t="s">
        <v>1</v>
      </c>
      <c r="N1675" s="202" t="s">
        <v>41</v>
      </c>
      <c r="O1675" s="72"/>
      <c r="P1675" s="203">
        <f>O1675*H1675</f>
        <v>0</v>
      </c>
      <c r="Q1675" s="203">
        <v>0</v>
      </c>
      <c r="R1675" s="203">
        <f>Q1675*H1675</f>
        <v>0</v>
      </c>
      <c r="S1675" s="203">
        <v>0</v>
      </c>
      <c r="T1675" s="204">
        <f>S1675*H1675</f>
        <v>0</v>
      </c>
      <c r="U1675" s="35"/>
      <c r="V1675" s="35"/>
      <c r="W1675" s="35"/>
      <c r="X1675" s="35"/>
      <c r="Y1675" s="35"/>
      <c r="Z1675" s="35"/>
      <c r="AA1675" s="35"/>
      <c r="AB1675" s="35"/>
      <c r="AC1675" s="35"/>
      <c r="AD1675" s="35"/>
      <c r="AE1675" s="35"/>
      <c r="AR1675" s="205" t="s">
        <v>214</v>
      </c>
      <c r="AT1675" s="205" t="s">
        <v>162</v>
      </c>
      <c r="AU1675" s="205" t="s">
        <v>86</v>
      </c>
      <c r="AY1675" s="18" t="s">
        <v>160</v>
      </c>
      <c r="BE1675" s="206">
        <f>IF(N1675="základní",J1675,0)</f>
        <v>0</v>
      </c>
      <c r="BF1675" s="206">
        <f>IF(N1675="snížená",J1675,0)</f>
        <v>0</v>
      </c>
      <c r="BG1675" s="206">
        <f>IF(N1675="zákl. přenesená",J1675,0)</f>
        <v>0</v>
      </c>
      <c r="BH1675" s="206">
        <f>IF(N1675="sníž. přenesená",J1675,0)</f>
        <v>0</v>
      </c>
      <c r="BI1675" s="206">
        <f>IF(N1675="nulová",J1675,0)</f>
        <v>0</v>
      </c>
      <c r="BJ1675" s="18" t="s">
        <v>84</v>
      </c>
      <c r="BK1675" s="206">
        <f>ROUND(I1675*H1675,2)</f>
        <v>0</v>
      </c>
      <c r="BL1675" s="18" t="s">
        <v>214</v>
      </c>
      <c r="BM1675" s="205" t="s">
        <v>1765</v>
      </c>
    </row>
    <row r="1676" spans="1:65" s="2" customFormat="1" ht="19.5">
      <c r="A1676" s="35"/>
      <c r="B1676" s="36"/>
      <c r="C1676" s="37"/>
      <c r="D1676" s="207" t="s">
        <v>167</v>
      </c>
      <c r="E1676" s="37"/>
      <c r="F1676" s="208" t="s">
        <v>1766</v>
      </c>
      <c r="G1676" s="37"/>
      <c r="H1676" s="37"/>
      <c r="I1676" s="209"/>
      <c r="J1676" s="37"/>
      <c r="K1676" s="37"/>
      <c r="L1676" s="40"/>
      <c r="M1676" s="210"/>
      <c r="N1676" s="211"/>
      <c r="O1676" s="72"/>
      <c r="P1676" s="72"/>
      <c r="Q1676" s="72"/>
      <c r="R1676" s="72"/>
      <c r="S1676" s="72"/>
      <c r="T1676" s="73"/>
      <c r="U1676" s="35"/>
      <c r="V1676" s="35"/>
      <c r="W1676" s="35"/>
      <c r="X1676" s="35"/>
      <c r="Y1676" s="35"/>
      <c r="Z1676" s="35"/>
      <c r="AA1676" s="35"/>
      <c r="AB1676" s="35"/>
      <c r="AC1676" s="35"/>
      <c r="AD1676" s="35"/>
      <c r="AE1676" s="35"/>
      <c r="AT1676" s="18" t="s">
        <v>167</v>
      </c>
      <c r="AU1676" s="18" t="s">
        <v>86</v>
      </c>
    </row>
    <row r="1677" spans="1:65" s="13" customFormat="1" ht="11.25">
      <c r="B1677" s="212"/>
      <c r="C1677" s="213"/>
      <c r="D1677" s="207" t="s">
        <v>169</v>
      </c>
      <c r="E1677" s="214" t="s">
        <v>1</v>
      </c>
      <c r="F1677" s="215" t="s">
        <v>852</v>
      </c>
      <c r="G1677" s="213"/>
      <c r="H1677" s="214" t="s">
        <v>1</v>
      </c>
      <c r="I1677" s="216"/>
      <c r="J1677" s="213"/>
      <c r="K1677" s="213"/>
      <c r="L1677" s="217"/>
      <c r="M1677" s="218"/>
      <c r="N1677" s="219"/>
      <c r="O1677" s="219"/>
      <c r="P1677" s="219"/>
      <c r="Q1677" s="219"/>
      <c r="R1677" s="219"/>
      <c r="S1677" s="219"/>
      <c r="T1677" s="220"/>
      <c r="AT1677" s="221" t="s">
        <v>169</v>
      </c>
      <c r="AU1677" s="221" t="s">
        <v>86</v>
      </c>
      <c r="AV1677" s="13" t="s">
        <v>84</v>
      </c>
      <c r="AW1677" s="13" t="s">
        <v>33</v>
      </c>
      <c r="AX1677" s="13" t="s">
        <v>76</v>
      </c>
      <c r="AY1677" s="221" t="s">
        <v>160</v>
      </c>
    </row>
    <row r="1678" spans="1:65" s="14" customFormat="1" ht="11.25">
      <c r="B1678" s="222"/>
      <c r="C1678" s="223"/>
      <c r="D1678" s="207" t="s">
        <v>169</v>
      </c>
      <c r="E1678" s="224" t="s">
        <v>1</v>
      </c>
      <c r="F1678" s="225" t="s">
        <v>84</v>
      </c>
      <c r="G1678" s="223"/>
      <c r="H1678" s="226">
        <v>1</v>
      </c>
      <c r="I1678" s="227"/>
      <c r="J1678" s="223"/>
      <c r="K1678" s="223"/>
      <c r="L1678" s="228"/>
      <c r="M1678" s="229"/>
      <c r="N1678" s="230"/>
      <c r="O1678" s="230"/>
      <c r="P1678" s="230"/>
      <c r="Q1678" s="230"/>
      <c r="R1678" s="230"/>
      <c r="S1678" s="230"/>
      <c r="T1678" s="231"/>
      <c r="AT1678" s="232" t="s">
        <v>169</v>
      </c>
      <c r="AU1678" s="232" t="s">
        <v>86</v>
      </c>
      <c r="AV1678" s="14" t="s">
        <v>86</v>
      </c>
      <c r="AW1678" s="14" t="s">
        <v>33</v>
      </c>
      <c r="AX1678" s="14" t="s">
        <v>76</v>
      </c>
      <c r="AY1678" s="232" t="s">
        <v>160</v>
      </c>
    </row>
    <row r="1679" spans="1:65" s="15" customFormat="1" ht="11.25">
      <c r="B1679" s="233"/>
      <c r="C1679" s="234"/>
      <c r="D1679" s="207" t="s">
        <v>169</v>
      </c>
      <c r="E1679" s="235" t="s">
        <v>1</v>
      </c>
      <c r="F1679" s="236" t="s">
        <v>172</v>
      </c>
      <c r="G1679" s="234"/>
      <c r="H1679" s="237">
        <v>1</v>
      </c>
      <c r="I1679" s="238"/>
      <c r="J1679" s="234"/>
      <c r="K1679" s="234"/>
      <c r="L1679" s="239"/>
      <c r="M1679" s="240"/>
      <c r="N1679" s="241"/>
      <c r="O1679" s="241"/>
      <c r="P1679" s="241"/>
      <c r="Q1679" s="241"/>
      <c r="R1679" s="241"/>
      <c r="S1679" s="241"/>
      <c r="T1679" s="242"/>
      <c r="AT1679" s="243" t="s">
        <v>169</v>
      </c>
      <c r="AU1679" s="243" t="s">
        <v>86</v>
      </c>
      <c r="AV1679" s="15" t="s">
        <v>166</v>
      </c>
      <c r="AW1679" s="15" t="s">
        <v>33</v>
      </c>
      <c r="AX1679" s="15" t="s">
        <v>84</v>
      </c>
      <c r="AY1679" s="243" t="s">
        <v>160</v>
      </c>
    </row>
    <row r="1680" spans="1:65" s="2" customFormat="1" ht="24.2" customHeight="1">
      <c r="A1680" s="35"/>
      <c r="B1680" s="36"/>
      <c r="C1680" s="244" t="s">
        <v>1058</v>
      </c>
      <c r="D1680" s="244" t="s">
        <v>245</v>
      </c>
      <c r="E1680" s="245" t="s">
        <v>1767</v>
      </c>
      <c r="F1680" s="246" t="s">
        <v>1768</v>
      </c>
      <c r="G1680" s="247" t="s">
        <v>312</v>
      </c>
      <c r="H1680" s="248">
        <v>1</v>
      </c>
      <c r="I1680" s="249"/>
      <c r="J1680" s="250">
        <f>ROUND(I1680*H1680,2)</f>
        <v>0</v>
      </c>
      <c r="K1680" s="251"/>
      <c r="L1680" s="252"/>
      <c r="M1680" s="253" t="s">
        <v>1</v>
      </c>
      <c r="N1680" s="254" t="s">
        <v>41</v>
      </c>
      <c r="O1680" s="72"/>
      <c r="P1680" s="203">
        <f>O1680*H1680</f>
        <v>0</v>
      </c>
      <c r="Q1680" s="203">
        <v>0</v>
      </c>
      <c r="R1680" s="203">
        <f>Q1680*H1680</f>
        <v>0</v>
      </c>
      <c r="S1680" s="203">
        <v>0</v>
      </c>
      <c r="T1680" s="204">
        <f>S1680*H1680</f>
        <v>0</v>
      </c>
      <c r="U1680" s="35"/>
      <c r="V1680" s="35"/>
      <c r="W1680" s="35"/>
      <c r="X1680" s="35"/>
      <c r="Y1680" s="35"/>
      <c r="Z1680" s="35"/>
      <c r="AA1680" s="35"/>
      <c r="AB1680" s="35"/>
      <c r="AC1680" s="35"/>
      <c r="AD1680" s="35"/>
      <c r="AE1680" s="35"/>
      <c r="AR1680" s="205" t="s">
        <v>262</v>
      </c>
      <c r="AT1680" s="205" t="s">
        <v>245</v>
      </c>
      <c r="AU1680" s="205" t="s">
        <v>86</v>
      </c>
      <c r="AY1680" s="18" t="s">
        <v>160</v>
      </c>
      <c r="BE1680" s="206">
        <f>IF(N1680="základní",J1680,0)</f>
        <v>0</v>
      </c>
      <c r="BF1680" s="206">
        <f>IF(N1680="snížená",J1680,0)</f>
        <v>0</v>
      </c>
      <c r="BG1680" s="206">
        <f>IF(N1680="zákl. přenesená",J1680,0)</f>
        <v>0</v>
      </c>
      <c r="BH1680" s="206">
        <f>IF(N1680="sníž. přenesená",J1680,0)</f>
        <v>0</v>
      </c>
      <c r="BI1680" s="206">
        <f>IF(N1680="nulová",J1680,0)</f>
        <v>0</v>
      </c>
      <c r="BJ1680" s="18" t="s">
        <v>84</v>
      </c>
      <c r="BK1680" s="206">
        <f>ROUND(I1680*H1680,2)</f>
        <v>0</v>
      </c>
      <c r="BL1680" s="18" t="s">
        <v>214</v>
      </c>
      <c r="BM1680" s="205" t="s">
        <v>1769</v>
      </c>
    </row>
    <row r="1681" spans="1:65" s="2" customFormat="1" ht="19.5">
      <c r="A1681" s="35"/>
      <c r="B1681" s="36"/>
      <c r="C1681" s="37"/>
      <c r="D1681" s="207" t="s">
        <v>167</v>
      </c>
      <c r="E1681" s="37"/>
      <c r="F1681" s="208" t="s">
        <v>1768</v>
      </c>
      <c r="G1681" s="37"/>
      <c r="H1681" s="37"/>
      <c r="I1681" s="209"/>
      <c r="J1681" s="37"/>
      <c r="K1681" s="37"/>
      <c r="L1681" s="40"/>
      <c r="M1681" s="210"/>
      <c r="N1681" s="211"/>
      <c r="O1681" s="72"/>
      <c r="P1681" s="72"/>
      <c r="Q1681" s="72"/>
      <c r="R1681" s="72"/>
      <c r="S1681" s="72"/>
      <c r="T1681" s="73"/>
      <c r="U1681" s="35"/>
      <c r="V1681" s="35"/>
      <c r="W1681" s="35"/>
      <c r="X1681" s="35"/>
      <c r="Y1681" s="35"/>
      <c r="Z1681" s="35"/>
      <c r="AA1681" s="35"/>
      <c r="AB1681" s="35"/>
      <c r="AC1681" s="35"/>
      <c r="AD1681" s="35"/>
      <c r="AE1681" s="35"/>
      <c r="AT1681" s="18" t="s">
        <v>167</v>
      </c>
      <c r="AU1681" s="18" t="s">
        <v>86</v>
      </c>
    </row>
    <row r="1682" spans="1:65" s="2" customFormat="1" ht="16.5" customHeight="1">
      <c r="A1682" s="35"/>
      <c r="B1682" s="36"/>
      <c r="C1682" s="193" t="s">
        <v>1770</v>
      </c>
      <c r="D1682" s="193" t="s">
        <v>162</v>
      </c>
      <c r="E1682" s="194" t="s">
        <v>1771</v>
      </c>
      <c r="F1682" s="195" t="s">
        <v>1772</v>
      </c>
      <c r="G1682" s="196" t="s">
        <v>312</v>
      </c>
      <c r="H1682" s="197">
        <v>1</v>
      </c>
      <c r="I1682" s="198"/>
      <c r="J1682" s="199">
        <f>ROUND(I1682*H1682,2)</f>
        <v>0</v>
      </c>
      <c r="K1682" s="200"/>
      <c r="L1682" s="40"/>
      <c r="M1682" s="201" t="s">
        <v>1</v>
      </c>
      <c r="N1682" s="202" t="s">
        <v>41</v>
      </c>
      <c r="O1682" s="72"/>
      <c r="P1682" s="203">
        <f>O1682*H1682</f>
        <v>0</v>
      </c>
      <c r="Q1682" s="203">
        <v>0</v>
      </c>
      <c r="R1682" s="203">
        <f>Q1682*H1682</f>
        <v>0</v>
      </c>
      <c r="S1682" s="203">
        <v>0</v>
      </c>
      <c r="T1682" s="204">
        <f>S1682*H1682</f>
        <v>0</v>
      </c>
      <c r="U1682" s="35"/>
      <c r="V1682" s="35"/>
      <c r="W1682" s="35"/>
      <c r="X1682" s="35"/>
      <c r="Y1682" s="35"/>
      <c r="Z1682" s="35"/>
      <c r="AA1682" s="35"/>
      <c r="AB1682" s="35"/>
      <c r="AC1682" s="35"/>
      <c r="AD1682" s="35"/>
      <c r="AE1682" s="35"/>
      <c r="AR1682" s="205" t="s">
        <v>214</v>
      </c>
      <c r="AT1682" s="205" t="s">
        <v>162</v>
      </c>
      <c r="AU1682" s="205" t="s">
        <v>86</v>
      </c>
      <c r="AY1682" s="18" t="s">
        <v>160</v>
      </c>
      <c r="BE1682" s="206">
        <f>IF(N1682="základní",J1682,0)</f>
        <v>0</v>
      </c>
      <c r="BF1682" s="206">
        <f>IF(N1682="snížená",J1682,0)</f>
        <v>0</v>
      </c>
      <c r="BG1682" s="206">
        <f>IF(N1682="zákl. přenesená",J1682,0)</f>
        <v>0</v>
      </c>
      <c r="BH1682" s="206">
        <f>IF(N1682="sníž. přenesená",J1682,0)</f>
        <v>0</v>
      </c>
      <c r="BI1682" s="206">
        <f>IF(N1682="nulová",J1682,0)</f>
        <v>0</v>
      </c>
      <c r="BJ1682" s="18" t="s">
        <v>84</v>
      </c>
      <c r="BK1682" s="206">
        <f>ROUND(I1682*H1682,2)</f>
        <v>0</v>
      </c>
      <c r="BL1682" s="18" t="s">
        <v>214</v>
      </c>
      <c r="BM1682" s="205" t="s">
        <v>1773</v>
      </c>
    </row>
    <row r="1683" spans="1:65" s="2" customFormat="1" ht="11.25">
      <c r="A1683" s="35"/>
      <c r="B1683" s="36"/>
      <c r="C1683" s="37"/>
      <c r="D1683" s="207" t="s">
        <v>167</v>
      </c>
      <c r="E1683" s="37"/>
      <c r="F1683" s="208" t="s">
        <v>1774</v>
      </c>
      <c r="G1683" s="37"/>
      <c r="H1683" s="37"/>
      <c r="I1683" s="209"/>
      <c r="J1683" s="37"/>
      <c r="K1683" s="37"/>
      <c r="L1683" s="40"/>
      <c r="M1683" s="210"/>
      <c r="N1683" s="211"/>
      <c r="O1683" s="72"/>
      <c r="P1683" s="72"/>
      <c r="Q1683" s="72"/>
      <c r="R1683" s="72"/>
      <c r="S1683" s="72"/>
      <c r="T1683" s="73"/>
      <c r="U1683" s="35"/>
      <c r="V1683" s="35"/>
      <c r="W1683" s="35"/>
      <c r="X1683" s="35"/>
      <c r="Y1683" s="35"/>
      <c r="Z1683" s="35"/>
      <c r="AA1683" s="35"/>
      <c r="AB1683" s="35"/>
      <c r="AC1683" s="35"/>
      <c r="AD1683" s="35"/>
      <c r="AE1683" s="35"/>
      <c r="AT1683" s="18" t="s">
        <v>167</v>
      </c>
      <c r="AU1683" s="18" t="s">
        <v>86</v>
      </c>
    </row>
    <row r="1684" spans="1:65" s="13" customFormat="1" ht="11.25">
      <c r="B1684" s="212"/>
      <c r="C1684" s="213"/>
      <c r="D1684" s="207" t="s">
        <v>169</v>
      </c>
      <c r="E1684" s="214" t="s">
        <v>1</v>
      </c>
      <c r="F1684" s="215" t="s">
        <v>852</v>
      </c>
      <c r="G1684" s="213"/>
      <c r="H1684" s="214" t="s">
        <v>1</v>
      </c>
      <c r="I1684" s="216"/>
      <c r="J1684" s="213"/>
      <c r="K1684" s="213"/>
      <c r="L1684" s="217"/>
      <c r="M1684" s="218"/>
      <c r="N1684" s="219"/>
      <c r="O1684" s="219"/>
      <c r="P1684" s="219"/>
      <c r="Q1684" s="219"/>
      <c r="R1684" s="219"/>
      <c r="S1684" s="219"/>
      <c r="T1684" s="220"/>
      <c r="AT1684" s="221" t="s">
        <v>169</v>
      </c>
      <c r="AU1684" s="221" t="s">
        <v>86</v>
      </c>
      <c r="AV1684" s="13" t="s">
        <v>84</v>
      </c>
      <c r="AW1684" s="13" t="s">
        <v>33</v>
      </c>
      <c r="AX1684" s="13" t="s">
        <v>76</v>
      </c>
      <c r="AY1684" s="221" t="s">
        <v>160</v>
      </c>
    </row>
    <row r="1685" spans="1:65" s="14" customFormat="1" ht="11.25">
      <c r="B1685" s="222"/>
      <c r="C1685" s="223"/>
      <c r="D1685" s="207" t="s">
        <v>169</v>
      </c>
      <c r="E1685" s="224" t="s">
        <v>1</v>
      </c>
      <c r="F1685" s="225" t="s">
        <v>84</v>
      </c>
      <c r="G1685" s="223"/>
      <c r="H1685" s="226">
        <v>1</v>
      </c>
      <c r="I1685" s="227"/>
      <c r="J1685" s="223"/>
      <c r="K1685" s="223"/>
      <c r="L1685" s="228"/>
      <c r="M1685" s="229"/>
      <c r="N1685" s="230"/>
      <c r="O1685" s="230"/>
      <c r="P1685" s="230"/>
      <c r="Q1685" s="230"/>
      <c r="R1685" s="230"/>
      <c r="S1685" s="230"/>
      <c r="T1685" s="231"/>
      <c r="AT1685" s="232" t="s">
        <v>169</v>
      </c>
      <c r="AU1685" s="232" t="s">
        <v>86</v>
      </c>
      <c r="AV1685" s="14" t="s">
        <v>86</v>
      </c>
      <c r="AW1685" s="14" t="s">
        <v>33</v>
      </c>
      <c r="AX1685" s="14" t="s">
        <v>76</v>
      </c>
      <c r="AY1685" s="232" t="s">
        <v>160</v>
      </c>
    </row>
    <row r="1686" spans="1:65" s="15" customFormat="1" ht="11.25">
      <c r="B1686" s="233"/>
      <c r="C1686" s="234"/>
      <c r="D1686" s="207" t="s">
        <v>169</v>
      </c>
      <c r="E1686" s="235" t="s">
        <v>1</v>
      </c>
      <c r="F1686" s="236" t="s">
        <v>172</v>
      </c>
      <c r="G1686" s="234"/>
      <c r="H1686" s="237">
        <v>1</v>
      </c>
      <c r="I1686" s="238"/>
      <c r="J1686" s="234"/>
      <c r="K1686" s="234"/>
      <c r="L1686" s="239"/>
      <c r="M1686" s="240"/>
      <c r="N1686" s="241"/>
      <c r="O1686" s="241"/>
      <c r="P1686" s="241"/>
      <c r="Q1686" s="241"/>
      <c r="R1686" s="241"/>
      <c r="S1686" s="241"/>
      <c r="T1686" s="242"/>
      <c r="AT1686" s="243" t="s">
        <v>169</v>
      </c>
      <c r="AU1686" s="243" t="s">
        <v>86</v>
      </c>
      <c r="AV1686" s="15" t="s">
        <v>166</v>
      </c>
      <c r="AW1686" s="15" t="s">
        <v>33</v>
      </c>
      <c r="AX1686" s="15" t="s">
        <v>84</v>
      </c>
      <c r="AY1686" s="243" t="s">
        <v>160</v>
      </c>
    </row>
    <row r="1687" spans="1:65" s="2" customFormat="1" ht="16.5" customHeight="1">
      <c r="A1687" s="35"/>
      <c r="B1687" s="36"/>
      <c r="C1687" s="244" t="s">
        <v>1066</v>
      </c>
      <c r="D1687" s="244" t="s">
        <v>245</v>
      </c>
      <c r="E1687" s="245" t="s">
        <v>1775</v>
      </c>
      <c r="F1687" s="246" t="s">
        <v>1776</v>
      </c>
      <c r="G1687" s="247" t="s">
        <v>312</v>
      </c>
      <c r="H1687" s="248">
        <v>1</v>
      </c>
      <c r="I1687" s="249"/>
      <c r="J1687" s="250">
        <f>ROUND(I1687*H1687,2)</f>
        <v>0</v>
      </c>
      <c r="K1687" s="251"/>
      <c r="L1687" s="252"/>
      <c r="M1687" s="253" t="s">
        <v>1</v>
      </c>
      <c r="N1687" s="254" t="s">
        <v>41</v>
      </c>
      <c r="O1687" s="72"/>
      <c r="P1687" s="203">
        <f>O1687*H1687</f>
        <v>0</v>
      </c>
      <c r="Q1687" s="203">
        <v>0</v>
      </c>
      <c r="R1687" s="203">
        <f>Q1687*H1687</f>
        <v>0</v>
      </c>
      <c r="S1687" s="203">
        <v>0</v>
      </c>
      <c r="T1687" s="204">
        <f>S1687*H1687</f>
        <v>0</v>
      </c>
      <c r="U1687" s="35"/>
      <c r="V1687" s="35"/>
      <c r="W1687" s="35"/>
      <c r="X1687" s="35"/>
      <c r="Y1687" s="35"/>
      <c r="Z1687" s="35"/>
      <c r="AA1687" s="35"/>
      <c r="AB1687" s="35"/>
      <c r="AC1687" s="35"/>
      <c r="AD1687" s="35"/>
      <c r="AE1687" s="35"/>
      <c r="AR1687" s="205" t="s">
        <v>262</v>
      </c>
      <c r="AT1687" s="205" t="s">
        <v>245</v>
      </c>
      <c r="AU1687" s="205" t="s">
        <v>86</v>
      </c>
      <c r="AY1687" s="18" t="s">
        <v>160</v>
      </c>
      <c r="BE1687" s="206">
        <f>IF(N1687="základní",J1687,0)</f>
        <v>0</v>
      </c>
      <c r="BF1687" s="206">
        <f>IF(N1687="snížená",J1687,0)</f>
        <v>0</v>
      </c>
      <c r="BG1687" s="206">
        <f>IF(N1687="zákl. přenesená",J1687,0)</f>
        <v>0</v>
      </c>
      <c r="BH1687" s="206">
        <f>IF(N1687="sníž. přenesená",J1687,0)</f>
        <v>0</v>
      </c>
      <c r="BI1687" s="206">
        <f>IF(N1687="nulová",J1687,0)</f>
        <v>0</v>
      </c>
      <c r="BJ1687" s="18" t="s">
        <v>84</v>
      </c>
      <c r="BK1687" s="206">
        <f>ROUND(I1687*H1687,2)</f>
        <v>0</v>
      </c>
      <c r="BL1687" s="18" t="s">
        <v>214</v>
      </c>
      <c r="BM1687" s="205" t="s">
        <v>1777</v>
      </c>
    </row>
    <row r="1688" spans="1:65" s="2" customFormat="1" ht="11.25">
      <c r="A1688" s="35"/>
      <c r="B1688" s="36"/>
      <c r="C1688" s="37"/>
      <c r="D1688" s="207" t="s">
        <v>167</v>
      </c>
      <c r="E1688" s="37"/>
      <c r="F1688" s="208" t="s">
        <v>1776</v>
      </c>
      <c r="G1688" s="37"/>
      <c r="H1688" s="37"/>
      <c r="I1688" s="209"/>
      <c r="J1688" s="37"/>
      <c r="K1688" s="37"/>
      <c r="L1688" s="40"/>
      <c r="M1688" s="210"/>
      <c r="N1688" s="211"/>
      <c r="O1688" s="72"/>
      <c r="P1688" s="72"/>
      <c r="Q1688" s="72"/>
      <c r="R1688" s="72"/>
      <c r="S1688" s="72"/>
      <c r="T1688" s="73"/>
      <c r="U1688" s="35"/>
      <c r="V1688" s="35"/>
      <c r="W1688" s="35"/>
      <c r="X1688" s="35"/>
      <c r="Y1688" s="35"/>
      <c r="Z1688" s="35"/>
      <c r="AA1688" s="35"/>
      <c r="AB1688" s="35"/>
      <c r="AC1688" s="35"/>
      <c r="AD1688" s="35"/>
      <c r="AE1688" s="35"/>
      <c r="AT1688" s="18" t="s">
        <v>167</v>
      </c>
      <c r="AU1688" s="18" t="s">
        <v>86</v>
      </c>
    </row>
    <row r="1689" spans="1:65" s="2" customFormat="1" ht="19.5">
      <c r="A1689" s="35"/>
      <c r="B1689" s="36"/>
      <c r="C1689" s="37"/>
      <c r="D1689" s="207" t="s">
        <v>510</v>
      </c>
      <c r="E1689" s="37"/>
      <c r="F1689" s="255" t="s">
        <v>1778</v>
      </c>
      <c r="G1689" s="37"/>
      <c r="H1689" s="37"/>
      <c r="I1689" s="209"/>
      <c r="J1689" s="37"/>
      <c r="K1689" s="37"/>
      <c r="L1689" s="40"/>
      <c r="M1689" s="210"/>
      <c r="N1689" s="211"/>
      <c r="O1689" s="72"/>
      <c r="P1689" s="72"/>
      <c r="Q1689" s="72"/>
      <c r="R1689" s="72"/>
      <c r="S1689" s="72"/>
      <c r="T1689" s="73"/>
      <c r="U1689" s="35"/>
      <c r="V1689" s="35"/>
      <c r="W1689" s="35"/>
      <c r="X1689" s="35"/>
      <c r="Y1689" s="35"/>
      <c r="Z1689" s="35"/>
      <c r="AA1689" s="35"/>
      <c r="AB1689" s="35"/>
      <c r="AC1689" s="35"/>
      <c r="AD1689" s="35"/>
      <c r="AE1689" s="35"/>
      <c r="AT1689" s="18" t="s">
        <v>510</v>
      </c>
      <c r="AU1689" s="18" t="s">
        <v>86</v>
      </c>
    </row>
    <row r="1690" spans="1:65" s="2" customFormat="1" ht="21.75" customHeight="1">
      <c r="A1690" s="35"/>
      <c r="B1690" s="36"/>
      <c r="C1690" s="193" t="s">
        <v>1779</v>
      </c>
      <c r="D1690" s="193" t="s">
        <v>162</v>
      </c>
      <c r="E1690" s="194" t="s">
        <v>1780</v>
      </c>
      <c r="F1690" s="195" t="s">
        <v>1781</v>
      </c>
      <c r="G1690" s="196" t="s">
        <v>181</v>
      </c>
      <c r="H1690" s="197">
        <v>28.8</v>
      </c>
      <c r="I1690" s="198"/>
      <c r="J1690" s="199">
        <f>ROUND(I1690*H1690,2)</f>
        <v>0</v>
      </c>
      <c r="K1690" s="200"/>
      <c r="L1690" s="40"/>
      <c r="M1690" s="201" t="s">
        <v>1</v>
      </c>
      <c r="N1690" s="202" t="s">
        <v>41</v>
      </c>
      <c r="O1690" s="72"/>
      <c r="P1690" s="203">
        <f>O1690*H1690</f>
        <v>0</v>
      </c>
      <c r="Q1690" s="203">
        <v>0</v>
      </c>
      <c r="R1690" s="203">
        <f>Q1690*H1690</f>
        <v>0</v>
      </c>
      <c r="S1690" s="203">
        <v>0</v>
      </c>
      <c r="T1690" s="204">
        <f>S1690*H1690</f>
        <v>0</v>
      </c>
      <c r="U1690" s="35"/>
      <c r="V1690" s="35"/>
      <c r="W1690" s="35"/>
      <c r="X1690" s="35"/>
      <c r="Y1690" s="35"/>
      <c r="Z1690" s="35"/>
      <c r="AA1690" s="35"/>
      <c r="AB1690" s="35"/>
      <c r="AC1690" s="35"/>
      <c r="AD1690" s="35"/>
      <c r="AE1690" s="35"/>
      <c r="AR1690" s="205" t="s">
        <v>214</v>
      </c>
      <c r="AT1690" s="205" t="s">
        <v>162</v>
      </c>
      <c r="AU1690" s="205" t="s">
        <v>86</v>
      </c>
      <c r="AY1690" s="18" t="s">
        <v>160</v>
      </c>
      <c r="BE1690" s="206">
        <f>IF(N1690="základní",J1690,0)</f>
        <v>0</v>
      </c>
      <c r="BF1690" s="206">
        <f>IF(N1690="snížená",J1690,0)</f>
        <v>0</v>
      </c>
      <c r="BG1690" s="206">
        <f>IF(N1690="zákl. přenesená",J1690,0)</f>
        <v>0</v>
      </c>
      <c r="BH1690" s="206">
        <f>IF(N1690="sníž. přenesená",J1690,0)</f>
        <v>0</v>
      </c>
      <c r="BI1690" s="206">
        <f>IF(N1690="nulová",J1690,0)</f>
        <v>0</v>
      </c>
      <c r="BJ1690" s="18" t="s">
        <v>84</v>
      </c>
      <c r="BK1690" s="206">
        <f>ROUND(I1690*H1690,2)</f>
        <v>0</v>
      </c>
      <c r="BL1690" s="18" t="s">
        <v>214</v>
      </c>
      <c r="BM1690" s="205" t="s">
        <v>1782</v>
      </c>
    </row>
    <row r="1691" spans="1:65" s="2" customFormat="1" ht="11.25">
      <c r="A1691" s="35"/>
      <c r="B1691" s="36"/>
      <c r="C1691" s="37"/>
      <c r="D1691" s="207" t="s">
        <v>167</v>
      </c>
      <c r="E1691" s="37"/>
      <c r="F1691" s="208" t="s">
        <v>1781</v>
      </c>
      <c r="G1691" s="37"/>
      <c r="H1691" s="37"/>
      <c r="I1691" s="209"/>
      <c r="J1691" s="37"/>
      <c r="K1691" s="37"/>
      <c r="L1691" s="40"/>
      <c r="M1691" s="210"/>
      <c r="N1691" s="211"/>
      <c r="O1691" s="72"/>
      <c r="P1691" s="72"/>
      <c r="Q1691" s="72"/>
      <c r="R1691" s="72"/>
      <c r="S1691" s="72"/>
      <c r="T1691" s="73"/>
      <c r="U1691" s="35"/>
      <c r="V1691" s="35"/>
      <c r="W1691" s="35"/>
      <c r="X1691" s="35"/>
      <c r="Y1691" s="35"/>
      <c r="Z1691" s="35"/>
      <c r="AA1691" s="35"/>
      <c r="AB1691" s="35"/>
      <c r="AC1691" s="35"/>
      <c r="AD1691" s="35"/>
      <c r="AE1691" s="35"/>
      <c r="AT1691" s="18" t="s">
        <v>167</v>
      </c>
      <c r="AU1691" s="18" t="s">
        <v>86</v>
      </c>
    </row>
    <row r="1692" spans="1:65" s="13" customFormat="1" ht="11.25">
      <c r="B1692" s="212"/>
      <c r="C1692" s="213"/>
      <c r="D1692" s="207" t="s">
        <v>169</v>
      </c>
      <c r="E1692" s="214" t="s">
        <v>1</v>
      </c>
      <c r="F1692" s="215" t="s">
        <v>887</v>
      </c>
      <c r="G1692" s="213"/>
      <c r="H1692" s="214" t="s">
        <v>1</v>
      </c>
      <c r="I1692" s="216"/>
      <c r="J1692" s="213"/>
      <c r="K1692" s="213"/>
      <c r="L1692" s="217"/>
      <c r="M1692" s="218"/>
      <c r="N1692" s="219"/>
      <c r="O1692" s="219"/>
      <c r="P1692" s="219"/>
      <c r="Q1692" s="219"/>
      <c r="R1692" s="219"/>
      <c r="S1692" s="219"/>
      <c r="T1692" s="220"/>
      <c r="AT1692" s="221" t="s">
        <v>169</v>
      </c>
      <c r="AU1692" s="221" t="s">
        <v>86</v>
      </c>
      <c r="AV1692" s="13" t="s">
        <v>84</v>
      </c>
      <c r="AW1692" s="13" t="s">
        <v>33</v>
      </c>
      <c r="AX1692" s="13" t="s">
        <v>76</v>
      </c>
      <c r="AY1692" s="221" t="s">
        <v>160</v>
      </c>
    </row>
    <row r="1693" spans="1:65" s="14" customFormat="1" ht="11.25">
      <c r="B1693" s="222"/>
      <c r="C1693" s="223"/>
      <c r="D1693" s="207" t="s">
        <v>169</v>
      </c>
      <c r="E1693" s="224" t="s">
        <v>1</v>
      </c>
      <c r="F1693" s="225" t="s">
        <v>1783</v>
      </c>
      <c r="G1693" s="223"/>
      <c r="H1693" s="226">
        <v>28.8</v>
      </c>
      <c r="I1693" s="227"/>
      <c r="J1693" s="223"/>
      <c r="K1693" s="223"/>
      <c r="L1693" s="228"/>
      <c r="M1693" s="229"/>
      <c r="N1693" s="230"/>
      <c r="O1693" s="230"/>
      <c r="P1693" s="230"/>
      <c r="Q1693" s="230"/>
      <c r="R1693" s="230"/>
      <c r="S1693" s="230"/>
      <c r="T1693" s="231"/>
      <c r="AT1693" s="232" t="s">
        <v>169</v>
      </c>
      <c r="AU1693" s="232" t="s">
        <v>86</v>
      </c>
      <c r="AV1693" s="14" t="s">
        <v>86</v>
      </c>
      <c r="AW1693" s="14" t="s">
        <v>33</v>
      </c>
      <c r="AX1693" s="14" t="s">
        <v>76</v>
      </c>
      <c r="AY1693" s="232" t="s">
        <v>160</v>
      </c>
    </row>
    <row r="1694" spans="1:65" s="15" customFormat="1" ht="11.25">
      <c r="B1694" s="233"/>
      <c r="C1694" s="234"/>
      <c r="D1694" s="207" t="s">
        <v>169</v>
      </c>
      <c r="E1694" s="235" t="s">
        <v>1</v>
      </c>
      <c r="F1694" s="236" t="s">
        <v>172</v>
      </c>
      <c r="G1694" s="234"/>
      <c r="H1694" s="237">
        <v>28.8</v>
      </c>
      <c r="I1694" s="238"/>
      <c r="J1694" s="234"/>
      <c r="K1694" s="234"/>
      <c r="L1694" s="239"/>
      <c r="M1694" s="240"/>
      <c r="N1694" s="241"/>
      <c r="O1694" s="241"/>
      <c r="P1694" s="241"/>
      <c r="Q1694" s="241"/>
      <c r="R1694" s="241"/>
      <c r="S1694" s="241"/>
      <c r="T1694" s="242"/>
      <c r="AT1694" s="243" t="s">
        <v>169</v>
      </c>
      <c r="AU1694" s="243" t="s">
        <v>86</v>
      </c>
      <c r="AV1694" s="15" t="s">
        <v>166</v>
      </c>
      <c r="AW1694" s="15" t="s">
        <v>33</v>
      </c>
      <c r="AX1694" s="15" t="s">
        <v>84</v>
      </c>
      <c r="AY1694" s="243" t="s">
        <v>160</v>
      </c>
    </row>
    <row r="1695" spans="1:65" s="2" customFormat="1" ht="24.2" customHeight="1">
      <c r="A1695" s="35"/>
      <c r="B1695" s="36"/>
      <c r="C1695" s="244" t="s">
        <v>1072</v>
      </c>
      <c r="D1695" s="244" t="s">
        <v>245</v>
      </c>
      <c r="E1695" s="245" t="s">
        <v>1784</v>
      </c>
      <c r="F1695" s="246" t="s">
        <v>1785</v>
      </c>
      <c r="G1695" s="247" t="s">
        <v>312</v>
      </c>
      <c r="H1695" s="248">
        <v>1</v>
      </c>
      <c r="I1695" s="249"/>
      <c r="J1695" s="250">
        <f>ROUND(I1695*H1695,2)</f>
        <v>0</v>
      </c>
      <c r="K1695" s="251"/>
      <c r="L1695" s="252"/>
      <c r="M1695" s="253" t="s">
        <v>1</v>
      </c>
      <c r="N1695" s="254" t="s">
        <v>41</v>
      </c>
      <c r="O1695" s="72"/>
      <c r="P1695" s="203">
        <f>O1695*H1695</f>
        <v>0</v>
      </c>
      <c r="Q1695" s="203">
        <v>0</v>
      </c>
      <c r="R1695" s="203">
        <f>Q1695*H1695</f>
        <v>0</v>
      </c>
      <c r="S1695" s="203">
        <v>0</v>
      </c>
      <c r="T1695" s="204">
        <f>S1695*H1695</f>
        <v>0</v>
      </c>
      <c r="U1695" s="35"/>
      <c r="V1695" s="35"/>
      <c r="W1695" s="35"/>
      <c r="X1695" s="35"/>
      <c r="Y1695" s="35"/>
      <c r="Z1695" s="35"/>
      <c r="AA1695" s="35"/>
      <c r="AB1695" s="35"/>
      <c r="AC1695" s="35"/>
      <c r="AD1695" s="35"/>
      <c r="AE1695" s="35"/>
      <c r="AR1695" s="205" t="s">
        <v>262</v>
      </c>
      <c r="AT1695" s="205" t="s">
        <v>245</v>
      </c>
      <c r="AU1695" s="205" t="s">
        <v>86</v>
      </c>
      <c r="AY1695" s="18" t="s">
        <v>160</v>
      </c>
      <c r="BE1695" s="206">
        <f>IF(N1695="základní",J1695,0)</f>
        <v>0</v>
      </c>
      <c r="BF1695" s="206">
        <f>IF(N1695="snížená",J1695,0)</f>
        <v>0</v>
      </c>
      <c r="BG1695" s="206">
        <f>IF(N1695="zákl. přenesená",J1695,0)</f>
        <v>0</v>
      </c>
      <c r="BH1695" s="206">
        <f>IF(N1695="sníž. přenesená",J1695,0)</f>
        <v>0</v>
      </c>
      <c r="BI1695" s="206">
        <f>IF(N1695="nulová",J1695,0)</f>
        <v>0</v>
      </c>
      <c r="BJ1695" s="18" t="s">
        <v>84</v>
      </c>
      <c r="BK1695" s="206">
        <f>ROUND(I1695*H1695,2)</f>
        <v>0</v>
      </c>
      <c r="BL1695" s="18" t="s">
        <v>214</v>
      </c>
      <c r="BM1695" s="205" t="s">
        <v>1786</v>
      </c>
    </row>
    <row r="1696" spans="1:65" s="2" customFormat="1" ht="11.25">
      <c r="A1696" s="35"/>
      <c r="B1696" s="36"/>
      <c r="C1696" s="37"/>
      <c r="D1696" s="207" t="s">
        <v>167</v>
      </c>
      <c r="E1696" s="37"/>
      <c r="F1696" s="208" t="s">
        <v>1785</v>
      </c>
      <c r="G1696" s="37"/>
      <c r="H1696" s="37"/>
      <c r="I1696" s="209"/>
      <c r="J1696" s="37"/>
      <c r="K1696" s="37"/>
      <c r="L1696" s="40"/>
      <c r="M1696" s="210"/>
      <c r="N1696" s="211"/>
      <c r="O1696" s="72"/>
      <c r="P1696" s="72"/>
      <c r="Q1696" s="72"/>
      <c r="R1696" s="72"/>
      <c r="S1696" s="72"/>
      <c r="T1696" s="73"/>
      <c r="U1696" s="35"/>
      <c r="V1696" s="35"/>
      <c r="W1696" s="35"/>
      <c r="X1696" s="35"/>
      <c r="Y1696" s="35"/>
      <c r="Z1696" s="35"/>
      <c r="AA1696" s="35"/>
      <c r="AB1696" s="35"/>
      <c r="AC1696" s="35"/>
      <c r="AD1696" s="35"/>
      <c r="AE1696" s="35"/>
      <c r="AT1696" s="18" t="s">
        <v>167</v>
      </c>
      <c r="AU1696" s="18" t="s">
        <v>86</v>
      </c>
    </row>
    <row r="1697" spans="1:65" s="2" customFormat="1" ht="24.2" customHeight="1">
      <c r="A1697" s="35"/>
      <c r="B1697" s="36"/>
      <c r="C1697" s="244" t="s">
        <v>1787</v>
      </c>
      <c r="D1697" s="244" t="s">
        <v>245</v>
      </c>
      <c r="E1697" s="245" t="s">
        <v>1788</v>
      </c>
      <c r="F1697" s="246" t="s">
        <v>1789</v>
      </c>
      <c r="G1697" s="247" t="s">
        <v>312</v>
      </c>
      <c r="H1697" s="248">
        <v>1</v>
      </c>
      <c r="I1697" s="249"/>
      <c r="J1697" s="250">
        <f>ROUND(I1697*H1697,2)</f>
        <v>0</v>
      </c>
      <c r="K1697" s="251"/>
      <c r="L1697" s="252"/>
      <c r="M1697" s="253" t="s">
        <v>1</v>
      </c>
      <c r="N1697" s="254" t="s">
        <v>41</v>
      </c>
      <c r="O1697" s="72"/>
      <c r="P1697" s="203">
        <f>O1697*H1697</f>
        <v>0</v>
      </c>
      <c r="Q1697" s="203">
        <v>0</v>
      </c>
      <c r="R1697" s="203">
        <f>Q1697*H1697</f>
        <v>0</v>
      </c>
      <c r="S1697" s="203">
        <v>0</v>
      </c>
      <c r="T1697" s="204">
        <f>S1697*H1697</f>
        <v>0</v>
      </c>
      <c r="U1697" s="35"/>
      <c r="V1697" s="35"/>
      <c r="W1697" s="35"/>
      <c r="X1697" s="35"/>
      <c r="Y1697" s="35"/>
      <c r="Z1697" s="35"/>
      <c r="AA1697" s="35"/>
      <c r="AB1697" s="35"/>
      <c r="AC1697" s="35"/>
      <c r="AD1697" s="35"/>
      <c r="AE1697" s="35"/>
      <c r="AR1697" s="205" t="s">
        <v>262</v>
      </c>
      <c r="AT1697" s="205" t="s">
        <v>245</v>
      </c>
      <c r="AU1697" s="205" t="s">
        <v>86</v>
      </c>
      <c r="AY1697" s="18" t="s">
        <v>160</v>
      </c>
      <c r="BE1697" s="206">
        <f>IF(N1697="základní",J1697,0)</f>
        <v>0</v>
      </c>
      <c r="BF1697" s="206">
        <f>IF(N1697="snížená",J1697,0)</f>
        <v>0</v>
      </c>
      <c r="BG1697" s="206">
        <f>IF(N1697="zákl. přenesená",J1697,0)</f>
        <v>0</v>
      </c>
      <c r="BH1697" s="206">
        <f>IF(N1697="sníž. přenesená",J1697,0)</f>
        <v>0</v>
      </c>
      <c r="BI1697" s="206">
        <f>IF(N1697="nulová",J1697,0)</f>
        <v>0</v>
      </c>
      <c r="BJ1697" s="18" t="s">
        <v>84</v>
      </c>
      <c r="BK1697" s="206">
        <f>ROUND(I1697*H1697,2)</f>
        <v>0</v>
      </c>
      <c r="BL1697" s="18" t="s">
        <v>214</v>
      </c>
      <c r="BM1697" s="205" t="s">
        <v>1790</v>
      </c>
    </row>
    <row r="1698" spans="1:65" s="2" customFormat="1" ht="11.25">
      <c r="A1698" s="35"/>
      <c r="B1698" s="36"/>
      <c r="C1698" s="37"/>
      <c r="D1698" s="207" t="s">
        <v>167</v>
      </c>
      <c r="E1698" s="37"/>
      <c r="F1698" s="208" t="s">
        <v>1789</v>
      </c>
      <c r="G1698" s="37"/>
      <c r="H1698" s="37"/>
      <c r="I1698" s="209"/>
      <c r="J1698" s="37"/>
      <c r="K1698" s="37"/>
      <c r="L1698" s="40"/>
      <c r="M1698" s="210"/>
      <c r="N1698" s="211"/>
      <c r="O1698" s="72"/>
      <c r="P1698" s="72"/>
      <c r="Q1698" s="72"/>
      <c r="R1698" s="72"/>
      <c r="S1698" s="72"/>
      <c r="T1698" s="73"/>
      <c r="U1698" s="35"/>
      <c r="V1698" s="35"/>
      <c r="W1698" s="35"/>
      <c r="X1698" s="35"/>
      <c r="Y1698" s="35"/>
      <c r="Z1698" s="35"/>
      <c r="AA1698" s="35"/>
      <c r="AB1698" s="35"/>
      <c r="AC1698" s="35"/>
      <c r="AD1698" s="35"/>
      <c r="AE1698" s="35"/>
      <c r="AT1698" s="18" t="s">
        <v>167</v>
      </c>
      <c r="AU1698" s="18" t="s">
        <v>86</v>
      </c>
    </row>
    <row r="1699" spans="1:65" s="2" customFormat="1" ht="24.2" customHeight="1">
      <c r="A1699" s="35"/>
      <c r="B1699" s="36"/>
      <c r="C1699" s="244" t="s">
        <v>1078</v>
      </c>
      <c r="D1699" s="244" t="s">
        <v>245</v>
      </c>
      <c r="E1699" s="245" t="s">
        <v>1791</v>
      </c>
      <c r="F1699" s="246" t="s">
        <v>1792</v>
      </c>
      <c r="G1699" s="247" t="s">
        <v>312</v>
      </c>
      <c r="H1699" s="248">
        <v>2</v>
      </c>
      <c r="I1699" s="249"/>
      <c r="J1699" s="250">
        <f>ROUND(I1699*H1699,2)</f>
        <v>0</v>
      </c>
      <c r="K1699" s="251"/>
      <c r="L1699" s="252"/>
      <c r="M1699" s="253" t="s">
        <v>1</v>
      </c>
      <c r="N1699" s="254" t="s">
        <v>41</v>
      </c>
      <c r="O1699" s="72"/>
      <c r="P1699" s="203">
        <f>O1699*H1699</f>
        <v>0</v>
      </c>
      <c r="Q1699" s="203">
        <v>0</v>
      </c>
      <c r="R1699" s="203">
        <f>Q1699*H1699</f>
        <v>0</v>
      </c>
      <c r="S1699" s="203">
        <v>0</v>
      </c>
      <c r="T1699" s="204">
        <f>S1699*H1699</f>
        <v>0</v>
      </c>
      <c r="U1699" s="35"/>
      <c r="V1699" s="35"/>
      <c r="W1699" s="35"/>
      <c r="X1699" s="35"/>
      <c r="Y1699" s="35"/>
      <c r="Z1699" s="35"/>
      <c r="AA1699" s="35"/>
      <c r="AB1699" s="35"/>
      <c r="AC1699" s="35"/>
      <c r="AD1699" s="35"/>
      <c r="AE1699" s="35"/>
      <c r="AR1699" s="205" t="s">
        <v>262</v>
      </c>
      <c r="AT1699" s="205" t="s">
        <v>245</v>
      </c>
      <c r="AU1699" s="205" t="s">
        <v>86</v>
      </c>
      <c r="AY1699" s="18" t="s">
        <v>160</v>
      </c>
      <c r="BE1699" s="206">
        <f>IF(N1699="základní",J1699,0)</f>
        <v>0</v>
      </c>
      <c r="BF1699" s="206">
        <f>IF(N1699="snížená",J1699,0)</f>
        <v>0</v>
      </c>
      <c r="BG1699" s="206">
        <f>IF(N1699="zákl. přenesená",J1699,0)</f>
        <v>0</v>
      </c>
      <c r="BH1699" s="206">
        <f>IF(N1699="sníž. přenesená",J1699,0)</f>
        <v>0</v>
      </c>
      <c r="BI1699" s="206">
        <f>IF(N1699="nulová",J1699,0)</f>
        <v>0</v>
      </c>
      <c r="BJ1699" s="18" t="s">
        <v>84</v>
      </c>
      <c r="BK1699" s="206">
        <f>ROUND(I1699*H1699,2)</f>
        <v>0</v>
      </c>
      <c r="BL1699" s="18" t="s">
        <v>214</v>
      </c>
      <c r="BM1699" s="205" t="s">
        <v>1793</v>
      </c>
    </row>
    <row r="1700" spans="1:65" s="2" customFormat="1" ht="11.25">
      <c r="A1700" s="35"/>
      <c r="B1700" s="36"/>
      <c r="C1700" s="37"/>
      <c r="D1700" s="207" t="s">
        <v>167</v>
      </c>
      <c r="E1700" s="37"/>
      <c r="F1700" s="208" t="s">
        <v>1792</v>
      </c>
      <c r="G1700" s="37"/>
      <c r="H1700" s="37"/>
      <c r="I1700" s="209"/>
      <c r="J1700" s="37"/>
      <c r="K1700" s="37"/>
      <c r="L1700" s="40"/>
      <c r="M1700" s="210"/>
      <c r="N1700" s="211"/>
      <c r="O1700" s="72"/>
      <c r="P1700" s="72"/>
      <c r="Q1700" s="72"/>
      <c r="R1700" s="72"/>
      <c r="S1700" s="72"/>
      <c r="T1700" s="73"/>
      <c r="U1700" s="35"/>
      <c r="V1700" s="35"/>
      <c r="W1700" s="35"/>
      <c r="X1700" s="35"/>
      <c r="Y1700" s="35"/>
      <c r="Z1700" s="35"/>
      <c r="AA1700" s="35"/>
      <c r="AB1700" s="35"/>
      <c r="AC1700" s="35"/>
      <c r="AD1700" s="35"/>
      <c r="AE1700" s="35"/>
      <c r="AT1700" s="18" t="s">
        <v>167</v>
      </c>
      <c r="AU1700" s="18" t="s">
        <v>86</v>
      </c>
    </row>
    <row r="1701" spans="1:65" s="2" customFormat="1" ht="24.2" customHeight="1">
      <c r="A1701" s="35"/>
      <c r="B1701" s="36"/>
      <c r="C1701" s="244" t="s">
        <v>1794</v>
      </c>
      <c r="D1701" s="244" t="s">
        <v>245</v>
      </c>
      <c r="E1701" s="245" t="s">
        <v>1795</v>
      </c>
      <c r="F1701" s="246" t="s">
        <v>1796</v>
      </c>
      <c r="G1701" s="247" t="s">
        <v>312</v>
      </c>
      <c r="H1701" s="248">
        <v>4</v>
      </c>
      <c r="I1701" s="249"/>
      <c r="J1701" s="250">
        <f>ROUND(I1701*H1701,2)</f>
        <v>0</v>
      </c>
      <c r="K1701" s="251"/>
      <c r="L1701" s="252"/>
      <c r="M1701" s="253" t="s">
        <v>1</v>
      </c>
      <c r="N1701" s="254" t="s">
        <v>41</v>
      </c>
      <c r="O1701" s="72"/>
      <c r="P1701" s="203">
        <f>O1701*H1701</f>
        <v>0</v>
      </c>
      <c r="Q1701" s="203">
        <v>0</v>
      </c>
      <c r="R1701" s="203">
        <f>Q1701*H1701</f>
        <v>0</v>
      </c>
      <c r="S1701" s="203">
        <v>0</v>
      </c>
      <c r="T1701" s="204">
        <f>S1701*H1701</f>
        <v>0</v>
      </c>
      <c r="U1701" s="35"/>
      <c r="V1701" s="35"/>
      <c r="W1701" s="35"/>
      <c r="X1701" s="35"/>
      <c r="Y1701" s="35"/>
      <c r="Z1701" s="35"/>
      <c r="AA1701" s="35"/>
      <c r="AB1701" s="35"/>
      <c r="AC1701" s="35"/>
      <c r="AD1701" s="35"/>
      <c r="AE1701" s="35"/>
      <c r="AR1701" s="205" t="s">
        <v>262</v>
      </c>
      <c r="AT1701" s="205" t="s">
        <v>245</v>
      </c>
      <c r="AU1701" s="205" t="s">
        <v>86</v>
      </c>
      <c r="AY1701" s="18" t="s">
        <v>160</v>
      </c>
      <c r="BE1701" s="206">
        <f>IF(N1701="základní",J1701,0)</f>
        <v>0</v>
      </c>
      <c r="BF1701" s="206">
        <f>IF(N1701="snížená",J1701,0)</f>
        <v>0</v>
      </c>
      <c r="BG1701" s="206">
        <f>IF(N1701="zákl. přenesená",J1701,0)</f>
        <v>0</v>
      </c>
      <c r="BH1701" s="206">
        <f>IF(N1701="sníž. přenesená",J1701,0)</f>
        <v>0</v>
      </c>
      <c r="BI1701" s="206">
        <f>IF(N1701="nulová",J1701,0)</f>
        <v>0</v>
      </c>
      <c r="BJ1701" s="18" t="s">
        <v>84</v>
      </c>
      <c r="BK1701" s="206">
        <f>ROUND(I1701*H1701,2)</f>
        <v>0</v>
      </c>
      <c r="BL1701" s="18" t="s">
        <v>214</v>
      </c>
      <c r="BM1701" s="205" t="s">
        <v>1797</v>
      </c>
    </row>
    <row r="1702" spans="1:65" s="2" customFormat="1" ht="11.25">
      <c r="A1702" s="35"/>
      <c r="B1702" s="36"/>
      <c r="C1702" s="37"/>
      <c r="D1702" s="207" t="s">
        <v>167</v>
      </c>
      <c r="E1702" s="37"/>
      <c r="F1702" s="208" t="s">
        <v>1796</v>
      </c>
      <c r="G1702" s="37"/>
      <c r="H1702" s="37"/>
      <c r="I1702" s="209"/>
      <c r="J1702" s="37"/>
      <c r="K1702" s="37"/>
      <c r="L1702" s="40"/>
      <c r="M1702" s="210"/>
      <c r="N1702" s="211"/>
      <c r="O1702" s="72"/>
      <c r="P1702" s="72"/>
      <c r="Q1702" s="72"/>
      <c r="R1702" s="72"/>
      <c r="S1702" s="72"/>
      <c r="T1702" s="73"/>
      <c r="U1702" s="35"/>
      <c r="V1702" s="35"/>
      <c r="W1702" s="35"/>
      <c r="X1702" s="35"/>
      <c r="Y1702" s="35"/>
      <c r="Z1702" s="35"/>
      <c r="AA1702" s="35"/>
      <c r="AB1702" s="35"/>
      <c r="AC1702" s="35"/>
      <c r="AD1702" s="35"/>
      <c r="AE1702" s="35"/>
      <c r="AT1702" s="18" t="s">
        <v>167</v>
      </c>
      <c r="AU1702" s="18" t="s">
        <v>86</v>
      </c>
    </row>
    <row r="1703" spans="1:65" s="2" customFormat="1" ht="24.2" customHeight="1">
      <c r="A1703" s="35"/>
      <c r="B1703" s="36"/>
      <c r="C1703" s="244" t="s">
        <v>1082</v>
      </c>
      <c r="D1703" s="244" t="s">
        <v>245</v>
      </c>
      <c r="E1703" s="245" t="s">
        <v>1798</v>
      </c>
      <c r="F1703" s="246" t="s">
        <v>1799</v>
      </c>
      <c r="G1703" s="247" t="s">
        <v>312</v>
      </c>
      <c r="H1703" s="248">
        <v>1</v>
      </c>
      <c r="I1703" s="249"/>
      <c r="J1703" s="250">
        <f>ROUND(I1703*H1703,2)</f>
        <v>0</v>
      </c>
      <c r="K1703" s="251"/>
      <c r="L1703" s="252"/>
      <c r="M1703" s="253" t="s">
        <v>1</v>
      </c>
      <c r="N1703" s="254" t="s">
        <v>41</v>
      </c>
      <c r="O1703" s="72"/>
      <c r="P1703" s="203">
        <f>O1703*H1703</f>
        <v>0</v>
      </c>
      <c r="Q1703" s="203">
        <v>0</v>
      </c>
      <c r="R1703" s="203">
        <f>Q1703*H1703</f>
        <v>0</v>
      </c>
      <c r="S1703" s="203">
        <v>0</v>
      </c>
      <c r="T1703" s="204">
        <f>S1703*H1703</f>
        <v>0</v>
      </c>
      <c r="U1703" s="35"/>
      <c r="V1703" s="35"/>
      <c r="W1703" s="35"/>
      <c r="X1703" s="35"/>
      <c r="Y1703" s="35"/>
      <c r="Z1703" s="35"/>
      <c r="AA1703" s="35"/>
      <c r="AB1703" s="35"/>
      <c r="AC1703" s="35"/>
      <c r="AD1703" s="35"/>
      <c r="AE1703" s="35"/>
      <c r="AR1703" s="205" t="s">
        <v>262</v>
      </c>
      <c r="AT1703" s="205" t="s">
        <v>245</v>
      </c>
      <c r="AU1703" s="205" t="s">
        <v>86</v>
      </c>
      <c r="AY1703" s="18" t="s">
        <v>160</v>
      </c>
      <c r="BE1703" s="206">
        <f>IF(N1703="základní",J1703,0)</f>
        <v>0</v>
      </c>
      <c r="BF1703" s="206">
        <f>IF(N1703="snížená",J1703,0)</f>
        <v>0</v>
      </c>
      <c r="BG1703" s="206">
        <f>IF(N1703="zákl. přenesená",J1703,0)</f>
        <v>0</v>
      </c>
      <c r="BH1703" s="206">
        <f>IF(N1703="sníž. přenesená",J1703,0)</f>
        <v>0</v>
      </c>
      <c r="BI1703" s="206">
        <f>IF(N1703="nulová",J1703,0)</f>
        <v>0</v>
      </c>
      <c r="BJ1703" s="18" t="s">
        <v>84</v>
      </c>
      <c r="BK1703" s="206">
        <f>ROUND(I1703*H1703,2)</f>
        <v>0</v>
      </c>
      <c r="BL1703" s="18" t="s">
        <v>214</v>
      </c>
      <c r="BM1703" s="205" t="s">
        <v>1800</v>
      </c>
    </row>
    <row r="1704" spans="1:65" s="2" customFormat="1" ht="11.25">
      <c r="A1704" s="35"/>
      <c r="B1704" s="36"/>
      <c r="C1704" s="37"/>
      <c r="D1704" s="207" t="s">
        <v>167</v>
      </c>
      <c r="E1704" s="37"/>
      <c r="F1704" s="208" t="s">
        <v>1799</v>
      </c>
      <c r="G1704" s="37"/>
      <c r="H1704" s="37"/>
      <c r="I1704" s="209"/>
      <c r="J1704" s="37"/>
      <c r="K1704" s="37"/>
      <c r="L1704" s="40"/>
      <c r="M1704" s="210"/>
      <c r="N1704" s="211"/>
      <c r="O1704" s="72"/>
      <c r="P1704" s="72"/>
      <c r="Q1704" s="72"/>
      <c r="R1704" s="72"/>
      <c r="S1704" s="72"/>
      <c r="T1704" s="73"/>
      <c r="U1704" s="35"/>
      <c r="V1704" s="35"/>
      <c r="W1704" s="35"/>
      <c r="X1704" s="35"/>
      <c r="Y1704" s="35"/>
      <c r="Z1704" s="35"/>
      <c r="AA1704" s="35"/>
      <c r="AB1704" s="35"/>
      <c r="AC1704" s="35"/>
      <c r="AD1704" s="35"/>
      <c r="AE1704" s="35"/>
      <c r="AT1704" s="18" t="s">
        <v>167</v>
      </c>
      <c r="AU1704" s="18" t="s">
        <v>86</v>
      </c>
    </row>
    <row r="1705" spans="1:65" s="2" customFormat="1" ht="24.2" customHeight="1">
      <c r="A1705" s="35"/>
      <c r="B1705" s="36"/>
      <c r="C1705" s="244" t="s">
        <v>1801</v>
      </c>
      <c r="D1705" s="244" t="s">
        <v>245</v>
      </c>
      <c r="E1705" s="245" t="s">
        <v>1802</v>
      </c>
      <c r="F1705" s="246" t="s">
        <v>1803</v>
      </c>
      <c r="G1705" s="247" t="s">
        <v>312</v>
      </c>
      <c r="H1705" s="248">
        <v>1</v>
      </c>
      <c r="I1705" s="249"/>
      <c r="J1705" s="250">
        <f>ROUND(I1705*H1705,2)</f>
        <v>0</v>
      </c>
      <c r="K1705" s="251"/>
      <c r="L1705" s="252"/>
      <c r="M1705" s="253" t="s">
        <v>1</v>
      </c>
      <c r="N1705" s="254" t="s">
        <v>41</v>
      </c>
      <c r="O1705" s="72"/>
      <c r="P1705" s="203">
        <f>O1705*H1705</f>
        <v>0</v>
      </c>
      <c r="Q1705" s="203">
        <v>0</v>
      </c>
      <c r="R1705" s="203">
        <f>Q1705*H1705</f>
        <v>0</v>
      </c>
      <c r="S1705" s="203">
        <v>0</v>
      </c>
      <c r="T1705" s="204">
        <f>S1705*H1705</f>
        <v>0</v>
      </c>
      <c r="U1705" s="35"/>
      <c r="V1705" s="35"/>
      <c r="W1705" s="35"/>
      <c r="X1705" s="35"/>
      <c r="Y1705" s="35"/>
      <c r="Z1705" s="35"/>
      <c r="AA1705" s="35"/>
      <c r="AB1705" s="35"/>
      <c r="AC1705" s="35"/>
      <c r="AD1705" s="35"/>
      <c r="AE1705" s="35"/>
      <c r="AR1705" s="205" t="s">
        <v>262</v>
      </c>
      <c r="AT1705" s="205" t="s">
        <v>245</v>
      </c>
      <c r="AU1705" s="205" t="s">
        <v>86</v>
      </c>
      <c r="AY1705" s="18" t="s">
        <v>160</v>
      </c>
      <c r="BE1705" s="206">
        <f>IF(N1705="základní",J1705,0)</f>
        <v>0</v>
      </c>
      <c r="BF1705" s="206">
        <f>IF(N1705="snížená",J1705,0)</f>
        <v>0</v>
      </c>
      <c r="BG1705" s="206">
        <f>IF(N1705="zákl. přenesená",J1705,0)</f>
        <v>0</v>
      </c>
      <c r="BH1705" s="206">
        <f>IF(N1705="sníž. přenesená",J1705,0)</f>
        <v>0</v>
      </c>
      <c r="BI1705" s="206">
        <f>IF(N1705="nulová",J1705,0)</f>
        <v>0</v>
      </c>
      <c r="BJ1705" s="18" t="s">
        <v>84</v>
      </c>
      <c r="BK1705" s="206">
        <f>ROUND(I1705*H1705,2)</f>
        <v>0</v>
      </c>
      <c r="BL1705" s="18" t="s">
        <v>214</v>
      </c>
      <c r="BM1705" s="205" t="s">
        <v>1804</v>
      </c>
    </row>
    <row r="1706" spans="1:65" s="2" customFormat="1" ht="11.25">
      <c r="A1706" s="35"/>
      <c r="B1706" s="36"/>
      <c r="C1706" s="37"/>
      <c r="D1706" s="207" t="s">
        <v>167</v>
      </c>
      <c r="E1706" s="37"/>
      <c r="F1706" s="208" t="s">
        <v>1803</v>
      </c>
      <c r="G1706" s="37"/>
      <c r="H1706" s="37"/>
      <c r="I1706" s="209"/>
      <c r="J1706" s="37"/>
      <c r="K1706" s="37"/>
      <c r="L1706" s="40"/>
      <c r="M1706" s="210"/>
      <c r="N1706" s="211"/>
      <c r="O1706" s="72"/>
      <c r="P1706" s="72"/>
      <c r="Q1706" s="72"/>
      <c r="R1706" s="72"/>
      <c r="S1706" s="72"/>
      <c r="T1706" s="73"/>
      <c r="U1706" s="35"/>
      <c r="V1706" s="35"/>
      <c r="W1706" s="35"/>
      <c r="X1706" s="35"/>
      <c r="Y1706" s="35"/>
      <c r="Z1706" s="35"/>
      <c r="AA1706" s="35"/>
      <c r="AB1706" s="35"/>
      <c r="AC1706" s="35"/>
      <c r="AD1706" s="35"/>
      <c r="AE1706" s="35"/>
      <c r="AT1706" s="18" t="s">
        <v>167</v>
      </c>
      <c r="AU1706" s="18" t="s">
        <v>86</v>
      </c>
    </row>
    <row r="1707" spans="1:65" s="2" customFormat="1" ht="24.2" customHeight="1">
      <c r="A1707" s="35"/>
      <c r="B1707" s="36"/>
      <c r="C1707" s="244" t="s">
        <v>1087</v>
      </c>
      <c r="D1707" s="244" t="s">
        <v>245</v>
      </c>
      <c r="E1707" s="245" t="s">
        <v>1805</v>
      </c>
      <c r="F1707" s="246" t="s">
        <v>1806</v>
      </c>
      <c r="G1707" s="247" t="s">
        <v>312</v>
      </c>
      <c r="H1707" s="248">
        <v>1</v>
      </c>
      <c r="I1707" s="249"/>
      <c r="J1707" s="250">
        <f>ROUND(I1707*H1707,2)</f>
        <v>0</v>
      </c>
      <c r="K1707" s="251"/>
      <c r="L1707" s="252"/>
      <c r="M1707" s="253" t="s">
        <v>1</v>
      </c>
      <c r="N1707" s="254" t="s">
        <v>41</v>
      </c>
      <c r="O1707" s="72"/>
      <c r="P1707" s="203">
        <f>O1707*H1707</f>
        <v>0</v>
      </c>
      <c r="Q1707" s="203">
        <v>0</v>
      </c>
      <c r="R1707" s="203">
        <f>Q1707*H1707</f>
        <v>0</v>
      </c>
      <c r="S1707" s="203">
        <v>0</v>
      </c>
      <c r="T1707" s="204">
        <f>S1707*H1707</f>
        <v>0</v>
      </c>
      <c r="U1707" s="35"/>
      <c r="V1707" s="35"/>
      <c r="W1707" s="35"/>
      <c r="X1707" s="35"/>
      <c r="Y1707" s="35"/>
      <c r="Z1707" s="35"/>
      <c r="AA1707" s="35"/>
      <c r="AB1707" s="35"/>
      <c r="AC1707" s="35"/>
      <c r="AD1707" s="35"/>
      <c r="AE1707" s="35"/>
      <c r="AR1707" s="205" t="s">
        <v>262</v>
      </c>
      <c r="AT1707" s="205" t="s">
        <v>245</v>
      </c>
      <c r="AU1707" s="205" t="s">
        <v>86</v>
      </c>
      <c r="AY1707" s="18" t="s">
        <v>160</v>
      </c>
      <c r="BE1707" s="206">
        <f>IF(N1707="základní",J1707,0)</f>
        <v>0</v>
      </c>
      <c r="BF1707" s="206">
        <f>IF(N1707="snížená",J1707,0)</f>
        <v>0</v>
      </c>
      <c r="BG1707" s="206">
        <f>IF(N1707="zákl. přenesená",J1707,0)</f>
        <v>0</v>
      </c>
      <c r="BH1707" s="206">
        <f>IF(N1707="sníž. přenesená",J1707,0)</f>
        <v>0</v>
      </c>
      <c r="BI1707" s="206">
        <f>IF(N1707="nulová",J1707,0)</f>
        <v>0</v>
      </c>
      <c r="BJ1707" s="18" t="s">
        <v>84</v>
      </c>
      <c r="BK1707" s="206">
        <f>ROUND(I1707*H1707,2)</f>
        <v>0</v>
      </c>
      <c r="BL1707" s="18" t="s">
        <v>214</v>
      </c>
      <c r="BM1707" s="205" t="s">
        <v>1807</v>
      </c>
    </row>
    <row r="1708" spans="1:65" s="2" customFormat="1" ht="19.5">
      <c r="A1708" s="35"/>
      <c r="B1708" s="36"/>
      <c r="C1708" s="37"/>
      <c r="D1708" s="207" t="s">
        <v>167</v>
      </c>
      <c r="E1708" s="37"/>
      <c r="F1708" s="208" t="s">
        <v>1806</v>
      </c>
      <c r="G1708" s="37"/>
      <c r="H1708" s="37"/>
      <c r="I1708" s="209"/>
      <c r="J1708" s="37"/>
      <c r="K1708" s="37"/>
      <c r="L1708" s="40"/>
      <c r="M1708" s="210"/>
      <c r="N1708" s="211"/>
      <c r="O1708" s="72"/>
      <c r="P1708" s="72"/>
      <c r="Q1708" s="72"/>
      <c r="R1708" s="72"/>
      <c r="S1708" s="72"/>
      <c r="T1708" s="73"/>
      <c r="U1708" s="35"/>
      <c r="V1708" s="35"/>
      <c r="W1708" s="35"/>
      <c r="X1708" s="35"/>
      <c r="Y1708" s="35"/>
      <c r="Z1708" s="35"/>
      <c r="AA1708" s="35"/>
      <c r="AB1708" s="35"/>
      <c r="AC1708" s="35"/>
      <c r="AD1708" s="35"/>
      <c r="AE1708" s="35"/>
      <c r="AT1708" s="18" t="s">
        <v>167</v>
      </c>
      <c r="AU1708" s="18" t="s">
        <v>86</v>
      </c>
    </row>
    <row r="1709" spans="1:65" s="2" customFormat="1" ht="24.2" customHeight="1">
      <c r="A1709" s="35"/>
      <c r="B1709" s="36"/>
      <c r="C1709" s="244" t="s">
        <v>1808</v>
      </c>
      <c r="D1709" s="244" t="s">
        <v>245</v>
      </c>
      <c r="E1709" s="245" t="s">
        <v>1809</v>
      </c>
      <c r="F1709" s="246" t="s">
        <v>1810</v>
      </c>
      <c r="G1709" s="247" t="s">
        <v>312</v>
      </c>
      <c r="H1709" s="248">
        <v>1</v>
      </c>
      <c r="I1709" s="249"/>
      <c r="J1709" s="250">
        <f>ROUND(I1709*H1709,2)</f>
        <v>0</v>
      </c>
      <c r="K1709" s="251"/>
      <c r="L1709" s="252"/>
      <c r="M1709" s="253" t="s">
        <v>1</v>
      </c>
      <c r="N1709" s="254" t="s">
        <v>41</v>
      </c>
      <c r="O1709" s="72"/>
      <c r="P1709" s="203">
        <f>O1709*H1709</f>
        <v>0</v>
      </c>
      <c r="Q1709" s="203">
        <v>0</v>
      </c>
      <c r="R1709" s="203">
        <f>Q1709*H1709</f>
        <v>0</v>
      </c>
      <c r="S1709" s="203">
        <v>0</v>
      </c>
      <c r="T1709" s="204">
        <f>S1709*H1709</f>
        <v>0</v>
      </c>
      <c r="U1709" s="35"/>
      <c r="V1709" s="35"/>
      <c r="W1709" s="35"/>
      <c r="X1709" s="35"/>
      <c r="Y1709" s="35"/>
      <c r="Z1709" s="35"/>
      <c r="AA1709" s="35"/>
      <c r="AB1709" s="35"/>
      <c r="AC1709" s="35"/>
      <c r="AD1709" s="35"/>
      <c r="AE1709" s="35"/>
      <c r="AR1709" s="205" t="s">
        <v>262</v>
      </c>
      <c r="AT1709" s="205" t="s">
        <v>245</v>
      </c>
      <c r="AU1709" s="205" t="s">
        <v>86</v>
      </c>
      <c r="AY1709" s="18" t="s">
        <v>160</v>
      </c>
      <c r="BE1709" s="206">
        <f>IF(N1709="základní",J1709,0)</f>
        <v>0</v>
      </c>
      <c r="BF1709" s="206">
        <f>IF(N1709="snížená",J1709,0)</f>
        <v>0</v>
      </c>
      <c r="BG1709" s="206">
        <f>IF(N1709="zákl. přenesená",J1709,0)</f>
        <v>0</v>
      </c>
      <c r="BH1709" s="206">
        <f>IF(N1709="sníž. přenesená",J1709,0)</f>
        <v>0</v>
      </c>
      <c r="BI1709" s="206">
        <f>IF(N1709="nulová",J1709,0)</f>
        <v>0</v>
      </c>
      <c r="BJ1709" s="18" t="s">
        <v>84</v>
      </c>
      <c r="BK1709" s="206">
        <f>ROUND(I1709*H1709,2)</f>
        <v>0</v>
      </c>
      <c r="BL1709" s="18" t="s">
        <v>214</v>
      </c>
      <c r="BM1709" s="205" t="s">
        <v>1811</v>
      </c>
    </row>
    <row r="1710" spans="1:65" s="2" customFormat="1" ht="19.5">
      <c r="A1710" s="35"/>
      <c r="B1710" s="36"/>
      <c r="C1710" s="37"/>
      <c r="D1710" s="207" t="s">
        <v>167</v>
      </c>
      <c r="E1710" s="37"/>
      <c r="F1710" s="208" t="s">
        <v>1810</v>
      </c>
      <c r="G1710" s="37"/>
      <c r="H1710" s="37"/>
      <c r="I1710" s="209"/>
      <c r="J1710" s="37"/>
      <c r="K1710" s="37"/>
      <c r="L1710" s="40"/>
      <c r="M1710" s="210"/>
      <c r="N1710" s="211"/>
      <c r="O1710" s="72"/>
      <c r="P1710" s="72"/>
      <c r="Q1710" s="72"/>
      <c r="R1710" s="72"/>
      <c r="S1710" s="72"/>
      <c r="T1710" s="73"/>
      <c r="U1710" s="35"/>
      <c r="V1710" s="35"/>
      <c r="W1710" s="35"/>
      <c r="X1710" s="35"/>
      <c r="Y1710" s="35"/>
      <c r="Z1710" s="35"/>
      <c r="AA1710" s="35"/>
      <c r="AB1710" s="35"/>
      <c r="AC1710" s="35"/>
      <c r="AD1710" s="35"/>
      <c r="AE1710" s="35"/>
      <c r="AT1710" s="18" t="s">
        <v>167</v>
      </c>
      <c r="AU1710" s="18" t="s">
        <v>86</v>
      </c>
    </row>
    <row r="1711" spans="1:65" s="2" customFormat="1" ht="24.2" customHeight="1">
      <c r="A1711" s="35"/>
      <c r="B1711" s="36"/>
      <c r="C1711" s="193" t="s">
        <v>1092</v>
      </c>
      <c r="D1711" s="193" t="s">
        <v>162</v>
      </c>
      <c r="E1711" s="194" t="s">
        <v>1812</v>
      </c>
      <c r="F1711" s="195" t="s">
        <v>1813</v>
      </c>
      <c r="G1711" s="196" t="s">
        <v>312</v>
      </c>
      <c r="H1711" s="197">
        <v>1</v>
      </c>
      <c r="I1711" s="198"/>
      <c r="J1711" s="199">
        <f>ROUND(I1711*H1711,2)</f>
        <v>0</v>
      </c>
      <c r="K1711" s="200"/>
      <c r="L1711" s="40"/>
      <c r="M1711" s="201" t="s">
        <v>1</v>
      </c>
      <c r="N1711" s="202" t="s">
        <v>41</v>
      </c>
      <c r="O1711" s="72"/>
      <c r="P1711" s="203">
        <f>O1711*H1711</f>
        <v>0</v>
      </c>
      <c r="Q1711" s="203">
        <v>0</v>
      </c>
      <c r="R1711" s="203">
        <f>Q1711*H1711</f>
        <v>0</v>
      </c>
      <c r="S1711" s="203">
        <v>0</v>
      </c>
      <c r="T1711" s="204">
        <f>S1711*H1711</f>
        <v>0</v>
      </c>
      <c r="U1711" s="35"/>
      <c r="V1711" s="35"/>
      <c r="W1711" s="35"/>
      <c r="X1711" s="35"/>
      <c r="Y1711" s="35"/>
      <c r="Z1711" s="35"/>
      <c r="AA1711" s="35"/>
      <c r="AB1711" s="35"/>
      <c r="AC1711" s="35"/>
      <c r="AD1711" s="35"/>
      <c r="AE1711" s="35"/>
      <c r="AR1711" s="205" t="s">
        <v>214</v>
      </c>
      <c r="AT1711" s="205" t="s">
        <v>162</v>
      </c>
      <c r="AU1711" s="205" t="s">
        <v>86</v>
      </c>
      <c r="AY1711" s="18" t="s">
        <v>160</v>
      </c>
      <c r="BE1711" s="206">
        <f>IF(N1711="základní",J1711,0)</f>
        <v>0</v>
      </c>
      <c r="BF1711" s="206">
        <f>IF(N1711="snížená",J1711,0)</f>
        <v>0</v>
      </c>
      <c r="BG1711" s="206">
        <f>IF(N1711="zákl. přenesená",J1711,0)</f>
        <v>0</v>
      </c>
      <c r="BH1711" s="206">
        <f>IF(N1711="sníž. přenesená",J1711,0)</f>
        <v>0</v>
      </c>
      <c r="BI1711" s="206">
        <f>IF(N1711="nulová",J1711,0)</f>
        <v>0</v>
      </c>
      <c r="BJ1711" s="18" t="s">
        <v>84</v>
      </c>
      <c r="BK1711" s="206">
        <f>ROUND(I1711*H1711,2)</f>
        <v>0</v>
      </c>
      <c r="BL1711" s="18" t="s">
        <v>214</v>
      </c>
      <c r="BM1711" s="205" t="s">
        <v>1814</v>
      </c>
    </row>
    <row r="1712" spans="1:65" s="2" customFormat="1" ht="19.5">
      <c r="A1712" s="35"/>
      <c r="B1712" s="36"/>
      <c r="C1712" s="37"/>
      <c r="D1712" s="207" t="s">
        <v>167</v>
      </c>
      <c r="E1712" s="37"/>
      <c r="F1712" s="208" t="s">
        <v>1813</v>
      </c>
      <c r="G1712" s="37"/>
      <c r="H1712" s="37"/>
      <c r="I1712" s="209"/>
      <c r="J1712" s="37"/>
      <c r="K1712" s="37"/>
      <c r="L1712" s="40"/>
      <c r="M1712" s="210"/>
      <c r="N1712" s="211"/>
      <c r="O1712" s="72"/>
      <c r="P1712" s="72"/>
      <c r="Q1712" s="72"/>
      <c r="R1712" s="72"/>
      <c r="S1712" s="72"/>
      <c r="T1712" s="73"/>
      <c r="U1712" s="35"/>
      <c r="V1712" s="35"/>
      <c r="W1712" s="35"/>
      <c r="X1712" s="35"/>
      <c r="Y1712" s="35"/>
      <c r="Z1712" s="35"/>
      <c r="AA1712" s="35"/>
      <c r="AB1712" s="35"/>
      <c r="AC1712" s="35"/>
      <c r="AD1712" s="35"/>
      <c r="AE1712" s="35"/>
      <c r="AT1712" s="18" t="s">
        <v>167</v>
      </c>
      <c r="AU1712" s="18" t="s">
        <v>86</v>
      </c>
    </row>
    <row r="1713" spans="1:65" s="13" customFormat="1" ht="11.25">
      <c r="B1713" s="212"/>
      <c r="C1713" s="213"/>
      <c r="D1713" s="207" t="s">
        <v>169</v>
      </c>
      <c r="E1713" s="214" t="s">
        <v>1</v>
      </c>
      <c r="F1713" s="215" t="s">
        <v>1815</v>
      </c>
      <c r="G1713" s="213"/>
      <c r="H1713" s="214" t="s">
        <v>1</v>
      </c>
      <c r="I1713" s="216"/>
      <c r="J1713" s="213"/>
      <c r="K1713" s="213"/>
      <c r="L1713" s="217"/>
      <c r="M1713" s="218"/>
      <c r="N1713" s="219"/>
      <c r="O1713" s="219"/>
      <c r="P1713" s="219"/>
      <c r="Q1713" s="219"/>
      <c r="R1713" s="219"/>
      <c r="S1713" s="219"/>
      <c r="T1713" s="220"/>
      <c r="AT1713" s="221" t="s">
        <v>169</v>
      </c>
      <c r="AU1713" s="221" t="s">
        <v>86</v>
      </c>
      <c r="AV1713" s="13" t="s">
        <v>84</v>
      </c>
      <c r="AW1713" s="13" t="s">
        <v>33</v>
      </c>
      <c r="AX1713" s="13" t="s">
        <v>76</v>
      </c>
      <c r="AY1713" s="221" t="s">
        <v>160</v>
      </c>
    </row>
    <row r="1714" spans="1:65" s="14" customFormat="1" ht="11.25">
      <c r="B1714" s="222"/>
      <c r="C1714" s="223"/>
      <c r="D1714" s="207" t="s">
        <v>169</v>
      </c>
      <c r="E1714" s="224" t="s">
        <v>1</v>
      </c>
      <c r="F1714" s="225" t="s">
        <v>84</v>
      </c>
      <c r="G1714" s="223"/>
      <c r="H1714" s="226">
        <v>1</v>
      </c>
      <c r="I1714" s="227"/>
      <c r="J1714" s="223"/>
      <c r="K1714" s="223"/>
      <c r="L1714" s="228"/>
      <c r="M1714" s="229"/>
      <c r="N1714" s="230"/>
      <c r="O1714" s="230"/>
      <c r="P1714" s="230"/>
      <c r="Q1714" s="230"/>
      <c r="R1714" s="230"/>
      <c r="S1714" s="230"/>
      <c r="T1714" s="231"/>
      <c r="AT1714" s="232" t="s">
        <v>169</v>
      </c>
      <c r="AU1714" s="232" t="s">
        <v>86</v>
      </c>
      <c r="AV1714" s="14" t="s">
        <v>86</v>
      </c>
      <c r="AW1714" s="14" t="s">
        <v>33</v>
      </c>
      <c r="AX1714" s="14" t="s">
        <v>76</v>
      </c>
      <c r="AY1714" s="232" t="s">
        <v>160</v>
      </c>
    </row>
    <row r="1715" spans="1:65" s="15" customFormat="1" ht="11.25">
      <c r="B1715" s="233"/>
      <c r="C1715" s="234"/>
      <c r="D1715" s="207" t="s">
        <v>169</v>
      </c>
      <c r="E1715" s="235" t="s">
        <v>1</v>
      </c>
      <c r="F1715" s="236" t="s">
        <v>172</v>
      </c>
      <c r="G1715" s="234"/>
      <c r="H1715" s="237">
        <v>1</v>
      </c>
      <c r="I1715" s="238"/>
      <c r="J1715" s="234"/>
      <c r="K1715" s="234"/>
      <c r="L1715" s="239"/>
      <c r="M1715" s="240"/>
      <c r="N1715" s="241"/>
      <c r="O1715" s="241"/>
      <c r="P1715" s="241"/>
      <c r="Q1715" s="241"/>
      <c r="R1715" s="241"/>
      <c r="S1715" s="241"/>
      <c r="T1715" s="242"/>
      <c r="AT1715" s="243" t="s">
        <v>169</v>
      </c>
      <c r="AU1715" s="243" t="s">
        <v>86</v>
      </c>
      <c r="AV1715" s="15" t="s">
        <v>166</v>
      </c>
      <c r="AW1715" s="15" t="s">
        <v>33</v>
      </c>
      <c r="AX1715" s="15" t="s">
        <v>84</v>
      </c>
      <c r="AY1715" s="243" t="s">
        <v>160</v>
      </c>
    </row>
    <row r="1716" spans="1:65" s="2" customFormat="1" ht="24.2" customHeight="1">
      <c r="A1716" s="35"/>
      <c r="B1716" s="36"/>
      <c r="C1716" s="193" t="s">
        <v>1816</v>
      </c>
      <c r="D1716" s="193" t="s">
        <v>162</v>
      </c>
      <c r="E1716" s="194" t="s">
        <v>1817</v>
      </c>
      <c r="F1716" s="195" t="s">
        <v>1818</v>
      </c>
      <c r="G1716" s="196" t="s">
        <v>312</v>
      </c>
      <c r="H1716" s="197">
        <v>1</v>
      </c>
      <c r="I1716" s="198"/>
      <c r="J1716" s="199">
        <f>ROUND(I1716*H1716,2)</f>
        <v>0</v>
      </c>
      <c r="K1716" s="200"/>
      <c r="L1716" s="40"/>
      <c r="M1716" s="201" t="s">
        <v>1</v>
      </c>
      <c r="N1716" s="202" t="s">
        <v>41</v>
      </c>
      <c r="O1716" s="72"/>
      <c r="P1716" s="203">
        <f>O1716*H1716</f>
        <v>0</v>
      </c>
      <c r="Q1716" s="203">
        <v>0</v>
      </c>
      <c r="R1716" s="203">
        <f>Q1716*H1716</f>
        <v>0</v>
      </c>
      <c r="S1716" s="203">
        <v>0</v>
      </c>
      <c r="T1716" s="204">
        <f>S1716*H1716</f>
        <v>0</v>
      </c>
      <c r="U1716" s="35"/>
      <c r="V1716" s="35"/>
      <c r="W1716" s="35"/>
      <c r="X1716" s="35"/>
      <c r="Y1716" s="35"/>
      <c r="Z1716" s="35"/>
      <c r="AA1716" s="35"/>
      <c r="AB1716" s="35"/>
      <c r="AC1716" s="35"/>
      <c r="AD1716" s="35"/>
      <c r="AE1716" s="35"/>
      <c r="AR1716" s="205" t="s">
        <v>214</v>
      </c>
      <c r="AT1716" s="205" t="s">
        <v>162</v>
      </c>
      <c r="AU1716" s="205" t="s">
        <v>86</v>
      </c>
      <c r="AY1716" s="18" t="s">
        <v>160</v>
      </c>
      <c r="BE1716" s="206">
        <f>IF(N1716="základní",J1716,0)</f>
        <v>0</v>
      </c>
      <c r="BF1716" s="206">
        <f>IF(N1716="snížená",J1716,0)</f>
        <v>0</v>
      </c>
      <c r="BG1716" s="206">
        <f>IF(N1716="zákl. přenesená",J1716,0)</f>
        <v>0</v>
      </c>
      <c r="BH1716" s="206">
        <f>IF(N1716="sníž. přenesená",J1716,0)</f>
        <v>0</v>
      </c>
      <c r="BI1716" s="206">
        <f>IF(N1716="nulová",J1716,0)</f>
        <v>0</v>
      </c>
      <c r="BJ1716" s="18" t="s">
        <v>84</v>
      </c>
      <c r="BK1716" s="206">
        <f>ROUND(I1716*H1716,2)</f>
        <v>0</v>
      </c>
      <c r="BL1716" s="18" t="s">
        <v>214</v>
      </c>
      <c r="BM1716" s="205" t="s">
        <v>1819</v>
      </c>
    </row>
    <row r="1717" spans="1:65" s="2" customFormat="1" ht="19.5">
      <c r="A1717" s="35"/>
      <c r="B1717" s="36"/>
      <c r="C1717" s="37"/>
      <c r="D1717" s="207" t="s">
        <v>167</v>
      </c>
      <c r="E1717" s="37"/>
      <c r="F1717" s="208" t="s">
        <v>1818</v>
      </c>
      <c r="G1717" s="37"/>
      <c r="H1717" s="37"/>
      <c r="I1717" s="209"/>
      <c r="J1717" s="37"/>
      <c r="K1717" s="37"/>
      <c r="L1717" s="40"/>
      <c r="M1717" s="210"/>
      <c r="N1717" s="211"/>
      <c r="O1717" s="72"/>
      <c r="P1717" s="72"/>
      <c r="Q1717" s="72"/>
      <c r="R1717" s="72"/>
      <c r="S1717" s="72"/>
      <c r="T1717" s="73"/>
      <c r="U1717" s="35"/>
      <c r="V1717" s="35"/>
      <c r="W1717" s="35"/>
      <c r="X1717" s="35"/>
      <c r="Y1717" s="35"/>
      <c r="Z1717" s="35"/>
      <c r="AA1717" s="35"/>
      <c r="AB1717" s="35"/>
      <c r="AC1717" s="35"/>
      <c r="AD1717" s="35"/>
      <c r="AE1717" s="35"/>
      <c r="AT1717" s="18" t="s">
        <v>167</v>
      </c>
      <c r="AU1717" s="18" t="s">
        <v>86</v>
      </c>
    </row>
    <row r="1718" spans="1:65" s="13" customFormat="1" ht="11.25">
      <c r="B1718" s="212"/>
      <c r="C1718" s="213"/>
      <c r="D1718" s="207" t="s">
        <v>169</v>
      </c>
      <c r="E1718" s="214" t="s">
        <v>1</v>
      </c>
      <c r="F1718" s="215" t="s">
        <v>1820</v>
      </c>
      <c r="G1718" s="213"/>
      <c r="H1718" s="214" t="s">
        <v>1</v>
      </c>
      <c r="I1718" s="216"/>
      <c r="J1718" s="213"/>
      <c r="K1718" s="213"/>
      <c r="L1718" s="217"/>
      <c r="M1718" s="218"/>
      <c r="N1718" s="219"/>
      <c r="O1718" s="219"/>
      <c r="P1718" s="219"/>
      <c r="Q1718" s="219"/>
      <c r="R1718" s="219"/>
      <c r="S1718" s="219"/>
      <c r="T1718" s="220"/>
      <c r="AT1718" s="221" t="s">
        <v>169</v>
      </c>
      <c r="AU1718" s="221" t="s">
        <v>86</v>
      </c>
      <c r="AV1718" s="13" t="s">
        <v>84</v>
      </c>
      <c r="AW1718" s="13" t="s">
        <v>33</v>
      </c>
      <c r="AX1718" s="13" t="s">
        <v>76</v>
      </c>
      <c r="AY1718" s="221" t="s">
        <v>160</v>
      </c>
    </row>
    <row r="1719" spans="1:65" s="14" customFormat="1" ht="11.25">
      <c r="B1719" s="222"/>
      <c r="C1719" s="223"/>
      <c r="D1719" s="207" t="s">
        <v>169</v>
      </c>
      <c r="E1719" s="224" t="s">
        <v>1</v>
      </c>
      <c r="F1719" s="225" t="s">
        <v>84</v>
      </c>
      <c r="G1719" s="223"/>
      <c r="H1719" s="226">
        <v>1</v>
      </c>
      <c r="I1719" s="227"/>
      <c r="J1719" s="223"/>
      <c r="K1719" s="223"/>
      <c r="L1719" s="228"/>
      <c r="M1719" s="229"/>
      <c r="N1719" s="230"/>
      <c r="O1719" s="230"/>
      <c r="P1719" s="230"/>
      <c r="Q1719" s="230"/>
      <c r="R1719" s="230"/>
      <c r="S1719" s="230"/>
      <c r="T1719" s="231"/>
      <c r="AT1719" s="232" t="s">
        <v>169</v>
      </c>
      <c r="AU1719" s="232" t="s">
        <v>86</v>
      </c>
      <c r="AV1719" s="14" t="s">
        <v>86</v>
      </c>
      <c r="AW1719" s="14" t="s">
        <v>33</v>
      </c>
      <c r="AX1719" s="14" t="s">
        <v>76</v>
      </c>
      <c r="AY1719" s="232" t="s">
        <v>160</v>
      </c>
    </row>
    <row r="1720" spans="1:65" s="15" customFormat="1" ht="11.25">
      <c r="B1720" s="233"/>
      <c r="C1720" s="234"/>
      <c r="D1720" s="207" t="s">
        <v>169</v>
      </c>
      <c r="E1720" s="235" t="s">
        <v>1</v>
      </c>
      <c r="F1720" s="236" t="s">
        <v>172</v>
      </c>
      <c r="G1720" s="234"/>
      <c r="H1720" s="237">
        <v>1</v>
      </c>
      <c r="I1720" s="238"/>
      <c r="J1720" s="234"/>
      <c r="K1720" s="234"/>
      <c r="L1720" s="239"/>
      <c r="M1720" s="240"/>
      <c r="N1720" s="241"/>
      <c r="O1720" s="241"/>
      <c r="P1720" s="241"/>
      <c r="Q1720" s="241"/>
      <c r="R1720" s="241"/>
      <c r="S1720" s="241"/>
      <c r="T1720" s="242"/>
      <c r="AT1720" s="243" t="s">
        <v>169</v>
      </c>
      <c r="AU1720" s="243" t="s">
        <v>86</v>
      </c>
      <c r="AV1720" s="15" t="s">
        <v>166</v>
      </c>
      <c r="AW1720" s="15" t="s">
        <v>33</v>
      </c>
      <c r="AX1720" s="15" t="s">
        <v>84</v>
      </c>
      <c r="AY1720" s="243" t="s">
        <v>160</v>
      </c>
    </row>
    <row r="1721" spans="1:65" s="2" customFormat="1" ht="24.2" customHeight="1">
      <c r="A1721" s="35"/>
      <c r="B1721" s="36"/>
      <c r="C1721" s="244" t="s">
        <v>1097</v>
      </c>
      <c r="D1721" s="244" t="s">
        <v>245</v>
      </c>
      <c r="E1721" s="245" t="s">
        <v>1821</v>
      </c>
      <c r="F1721" s="246" t="s">
        <v>1822</v>
      </c>
      <c r="G1721" s="247" t="s">
        <v>181</v>
      </c>
      <c r="H1721" s="248">
        <v>3.25</v>
      </c>
      <c r="I1721" s="249"/>
      <c r="J1721" s="250">
        <f>ROUND(I1721*H1721,2)</f>
        <v>0</v>
      </c>
      <c r="K1721" s="251"/>
      <c r="L1721" s="252"/>
      <c r="M1721" s="253" t="s">
        <v>1</v>
      </c>
      <c r="N1721" s="254" t="s">
        <v>41</v>
      </c>
      <c r="O1721" s="72"/>
      <c r="P1721" s="203">
        <f>O1721*H1721</f>
        <v>0</v>
      </c>
      <c r="Q1721" s="203">
        <v>0</v>
      </c>
      <c r="R1721" s="203">
        <f>Q1721*H1721</f>
        <v>0</v>
      </c>
      <c r="S1721" s="203">
        <v>0</v>
      </c>
      <c r="T1721" s="204">
        <f>S1721*H1721</f>
        <v>0</v>
      </c>
      <c r="U1721" s="35"/>
      <c r="V1721" s="35"/>
      <c r="W1721" s="35"/>
      <c r="X1721" s="35"/>
      <c r="Y1721" s="35"/>
      <c r="Z1721" s="35"/>
      <c r="AA1721" s="35"/>
      <c r="AB1721" s="35"/>
      <c r="AC1721" s="35"/>
      <c r="AD1721" s="35"/>
      <c r="AE1721" s="35"/>
      <c r="AR1721" s="205" t="s">
        <v>262</v>
      </c>
      <c r="AT1721" s="205" t="s">
        <v>245</v>
      </c>
      <c r="AU1721" s="205" t="s">
        <v>86</v>
      </c>
      <c r="AY1721" s="18" t="s">
        <v>160</v>
      </c>
      <c r="BE1721" s="206">
        <f>IF(N1721="základní",J1721,0)</f>
        <v>0</v>
      </c>
      <c r="BF1721" s="206">
        <f>IF(N1721="snížená",J1721,0)</f>
        <v>0</v>
      </c>
      <c r="BG1721" s="206">
        <f>IF(N1721="zákl. přenesená",J1721,0)</f>
        <v>0</v>
      </c>
      <c r="BH1721" s="206">
        <f>IF(N1721="sníž. přenesená",J1721,0)</f>
        <v>0</v>
      </c>
      <c r="BI1721" s="206">
        <f>IF(N1721="nulová",J1721,0)</f>
        <v>0</v>
      </c>
      <c r="BJ1721" s="18" t="s">
        <v>84</v>
      </c>
      <c r="BK1721" s="206">
        <f>ROUND(I1721*H1721,2)</f>
        <v>0</v>
      </c>
      <c r="BL1721" s="18" t="s">
        <v>214</v>
      </c>
      <c r="BM1721" s="205" t="s">
        <v>1823</v>
      </c>
    </row>
    <row r="1722" spans="1:65" s="2" customFormat="1" ht="11.25">
      <c r="A1722" s="35"/>
      <c r="B1722" s="36"/>
      <c r="C1722" s="37"/>
      <c r="D1722" s="207" t="s">
        <v>167</v>
      </c>
      <c r="E1722" s="37"/>
      <c r="F1722" s="208" t="s">
        <v>1822</v>
      </c>
      <c r="G1722" s="37"/>
      <c r="H1722" s="37"/>
      <c r="I1722" s="209"/>
      <c r="J1722" s="37"/>
      <c r="K1722" s="37"/>
      <c r="L1722" s="40"/>
      <c r="M1722" s="210"/>
      <c r="N1722" s="211"/>
      <c r="O1722" s="72"/>
      <c r="P1722" s="72"/>
      <c r="Q1722" s="72"/>
      <c r="R1722" s="72"/>
      <c r="S1722" s="72"/>
      <c r="T1722" s="73"/>
      <c r="U1722" s="35"/>
      <c r="V1722" s="35"/>
      <c r="W1722" s="35"/>
      <c r="X1722" s="35"/>
      <c r="Y1722" s="35"/>
      <c r="Z1722" s="35"/>
      <c r="AA1722" s="35"/>
      <c r="AB1722" s="35"/>
      <c r="AC1722" s="35"/>
      <c r="AD1722" s="35"/>
      <c r="AE1722" s="35"/>
      <c r="AT1722" s="18" t="s">
        <v>167</v>
      </c>
      <c r="AU1722" s="18" t="s">
        <v>86</v>
      </c>
    </row>
    <row r="1723" spans="1:65" s="2" customFormat="1" ht="58.5">
      <c r="A1723" s="35"/>
      <c r="B1723" s="36"/>
      <c r="C1723" s="37"/>
      <c r="D1723" s="207" t="s">
        <v>510</v>
      </c>
      <c r="E1723" s="37"/>
      <c r="F1723" s="255" t="s">
        <v>1824</v>
      </c>
      <c r="G1723" s="37"/>
      <c r="H1723" s="37"/>
      <c r="I1723" s="209"/>
      <c r="J1723" s="37"/>
      <c r="K1723" s="37"/>
      <c r="L1723" s="40"/>
      <c r="M1723" s="210"/>
      <c r="N1723" s="211"/>
      <c r="O1723" s="72"/>
      <c r="P1723" s="72"/>
      <c r="Q1723" s="72"/>
      <c r="R1723" s="72"/>
      <c r="S1723" s="72"/>
      <c r="T1723" s="73"/>
      <c r="U1723" s="35"/>
      <c r="V1723" s="35"/>
      <c r="W1723" s="35"/>
      <c r="X1723" s="35"/>
      <c r="Y1723" s="35"/>
      <c r="Z1723" s="35"/>
      <c r="AA1723" s="35"/>
      <c r="AB1723" s="35"/>
      <c r="AC1723" s="35"/>
      <c r="AD1723" s="35"/>
      <c r="AE1723" s="35"/>
      <c r="AT1723" s="18" t="s">
        <v>510</v>
      </c>
      <c r="AU1723" s="18" t="s">
        <v>86</v>
      </c>
    </row>
    <row r="1724" spans="1:65" s="13" customFormat="1" ht="11.25">
      <c r="B1724" s="212"/>
      <c r="C1724" s="213"/>
      <c r="D1724" s="207" t="s">
        <v>169</v>
      </c>
      <c r="E1724" s="214" t="s">
        <v>1</v>
      </c>
      <c r="F1724" s="215" t="s">
        <v>1825</v>
      </c>
      <c r="G1724" s="213"/>
      <c r="H1724" s="214" t="s">
        <v>1</v>
      </c>
      <c r="I1724" s="216"/>
      <c r="J1724" s="213"/>
      <c r="K1724" s="213"/>
      <c r="L1724" s="217"/>
      <c r="M1724" s="218"/>
      <c r="N1724" s="219"/>
      <c r="O1724" s="219"/>
      <c r="P1724" s="219"/>
      <c r="Q1724" s="219"/>
      <c r="R1724" s="219"/>
      <c r="S1724" s="219"/>
      <c r="T1724" s="220"/>
      <c r="AT1724" s="221" t="s">
        <v>169</v>
      </c>
      <c r="AU1724" s="221" t="s">
        <v>86</v>
      </c>
      <c r="AV1724" s="13" t="s">
        <v>84</v>
      </c>
      <c r="AW1724" s="13" t="s">
        <v>33</v>
      </c>
      <c r="AX1724" s="13" t="s">
        <v>76</v>
      </c>
      <c r="AY1724" s="221" t="s">
        <v>160</v>
      </c>
    </row>
    <row r="1725" spans="1:65" s="14" customFormat="1" ht="11.25">
      <c r="B1725" s="222"/>
      <c r="C1725" s="223"/>
      <c r="D1725" s="207" t="s">
        <v>169</v>
      </c>
      <c r="E1725" s="224" t="s">
        <v>1</v>
      </c>
      <c r="F1725" s="225" t="s">
        <v>1826</v>
      </c>
      <c r="G1725" s="223"/>
      <c r="H1725" s="226">
        <v>3.25</v>
      </c>
      <c r="I1725" s="227"/>
      <c r="J1725" s="223"/>
      <c r="K1725" s="223"/>
      <c r="L1725" s="228"/>
      <c r="M1725" s="229"/>
      <c r="N1725" s="230"/>
      <c r="O1725" s="230"/>
      <c r="P1725" s="230"/>
      <c r="Q1725" s="230"/>
      <c r="R1725" s="230"/>
      <c r="S1725" s="230"/>
      <c r="T1725" s="231"/>
      <c r="AT1725" s="232" t="s">
        <v>169</v>
      </c>
      <c r="AU1725" s="232" t="s">
        <v>86</v>
      </c>
      <c r="AV1725" s="14" t="s">
        <v>86</v>
      </c>
      <c r="AW1725" s="14" t="s">
        <v>33</v>
      </c>
      <c r="AX1725" s="14" t="s">
        <v>76</v>
      </c>
      <c r="AY1725" s="232" t="s">
        <v>160</v>
      </c>
    </row>
    <row r="1726" spans="1:65" s="15" customFormat="1" ht="11.25">
      <c r="B1726" s="233"/>
      <c r="C1726" s="234"/>
      <c r="D1726" s="207" t="s">
        <v>169</v>
      </c>
      <c r="E1726" s="235" t="s">
        <v>1</v>
      </c>
      <c r="F1726" s="236" t="s">
        <v>172</v>
      </c>
      <c r="G1726" s="234"/>
      <c r="H1726" s="237">
        <v>3.25</v>
      </c>
      <c r="I1726" s="238"/>
      <c r="J1726" s="234"/>
      <c r="K1726" s="234"/>
      <c r="L1726" s="239"/>
      <c r="M1726" s="240"/>
      <c r="N1726" s="241"/>
      <c r="O1726" s="241"/>
      <c r="P1726" s="241"/>
      <c r="Q1726" s="241"/>
      <c r="R1726" s="241"/>
      <c r="S1726" s="241"/>
      <c r="T1726" s="242"/>
      <c r="AT1726" s="243" t="s">
        <v>169</v>
      </c>
      <c r="AU1726" s="243" t="s">
        <v>86</v>
      </c>
      <c r="AV1726" s="15" t="s">
        <v>166</v>
      </c>
      <c r="AW1726" s="15" t="s">
        <v>33</v>
      </c>
      <c r="AX1726" s="15" t="s">
        <v>84</v>
      </c>
      <c r="AY1726" s="243" t="s">
        <v>160</v>
      </c>
    </row>
    <row r="1727" spans="1:65" s="2" customFormat="1" ht="24.2" customHeight="1">
      <c r="A1727" s="35"/>
      <c r="B1727" s="36"/>
      <c r="C1727" s="193" t="s">
        <v>1827</v>
      </c>
      <c r="D1727" s="193" t="s">
        <v>162</v>
      </c>
      <c r="E1727" s="194" t="s">
        <v>1828</v>
      </c>
      <c r="F1727" s="195" t="s">
        <v>1829</v>
      </c>
      <c r="G1727" s="196" t="s">
        <v>1386</v>
      </c>
      <c r="H1727" s="267"/>
      <c r="I1727" s="198"/>
      <c r="J1727" s="199">
        <f>ROUND(I1727*H1727,2)</f>
        <v>0</v>
      </c>
      <c r="K1727" s="200"/>
      <c r="L1727" s="40"/>
      <c r="M1727" s="201" t="s">
        <v>1</v>
      </c>
      <c r="N1727" s="202" t="s">
        <v>41</v>
      </c>
      <c r="O1727" s="72"/>
      <c r="P1727" s="203">
        <f>O1727*H1727</f>
        <v>0</v>
      </c>
      <c r="Q1727" s="203">
        <v>0</v>
      </c>
      <c r="R1727" s="203">
        <f>Q1727*H1727</f>
        <v>0</v>
      </c>
      <c r="S1727" s="203">
        <v>0</v>
      </c>
      <c r="T1727" s="204">
        <f>S1727*H1727</f>
        <v>0</v>
      </c>
      <c r="U1727" s="35"/>
      <c r="V1727" s="35"/>
      <c r="W1727" s="35"/>
      <c r="X1727" s="35"/>
      <c r="Y1727" s="35"/>
      <c r="Z1727" s="35"/>
      <c r="AA1727" s="35"/>
      <c r="AB1727" s="35"/>
      <c r="AC1727" s="35"/>
      <c r="AD1727" s="35"/>
      <c r="AE1727" s="35"/>
      <c r="AR1727" s="205" t="s">
        <v>214</v>
      </c>
      <c r="AT1727" s="205" t="s">
        <v>162</v>
      </c>
      <c r="AU1727" s="205" t="s">
        <v>86</v>
      </c>
      <c r="AY1727" s="18" t="s">
        <v>160</v>
      </c>
      <c r="BE1727" s="206">
        <f>IF(N1727="základní",J1727,0)</f>
        <v>0</v>
      </c>
      <c r="BF1727" s="206">
        <f>IF(N1727="snížená",J1727,0)</f>
        <v>0</v>
      </c>
      <c r="BG1727" s="206">
        <f>IF(N1727="zákl. přenesená",J1727,0)</f>
        <v>0</v>
      </c>
      <c r="BH1727" s="206">
        <f>IF(N1727="sníž. přenesená",J1727,0)</f>
        <v>0</v>
      </c>
      <c r="BI1727" s="206">
        <f>IF(N1727="nulová",J1727,0)</f>
        <v>0</v>
      </c>
      <c r="BJ1727" s="18" t="s">
        <v>84</v>
      </c>
      <c r="BK1727" s="206">
        <f>ROUND(I1727*H1727,2)</f>
        <v>0</v>
      </c>
      <c r="BL1727" s="18" t="s">
        <v>214</v>
      </c>
      <c r="BM1727" s="205" t="s">
        <v>1830</v>
      </c>
    </row>
    <row r="1728" spans="1:65" s="2" customFormat="1" ht="29.25">
      <c r="A1728" s="35"/>
      <c r="B1728" s="36"/>
      <c r="C1728" s="37"/>
      <c r="D1728" s="207" t="s">
        <v>167</v>
      </c>
      <c r="E1728" s="37"/>
      <c r="F1728" s="208" t="s">
        <v>1831</v>
      </c>
      <c r="G1728" s="37"/>
      <c r="H1728" s="37"/>
      <c r="I1728" s="209"/>
      <c r="J1728" s="37"/>
      <c r="K1728" s="37"/>
      <c r="L1728" s="40"/>
      <c r="M1728" s="210"/>
      <c r="N1728" s="211"/>
      <c r="O1728" s="72"/>
      <c r="P1728" s="72"/>
      <c r="Q1728" s="72"/>
      <c r="R1728" s="72"/>
      <c r="S1728" s="72"/>
      <c r="T1728" s="73"/>
      <c r="U1728" s="35"/>
      <c r="V1728" s="35"/>
      <c r="W1728" s="35"/>
      <c r="X1728" s="35"/>
      <c r="Y1728" s="35"/>
      <c r="Z1728" s="35"/>
      <c r="AA1728" s="35"/>
      <c r="AB1728" s="35"/>
      <c r="AC1728" s="35"/>
      <c r="AD1728" s="35"/>
      <c r="AE1728" s="35"/>
      <c r="AT1728" s="18" t="s">
        <v>167</v>
      </c>
      <c r="AU1728" s="18" t="s">
        <v>86</v>
      </c>
    </row>
    <row r="1729" spans="1:65" s="12" customFormat="1" ht="22.9" customHeight="1">
      <c r="B1729" s="177"/>
      <c r="C1729" s="178"/>
      <c r="D1729" s="179" t="s">
        <v>75</v>
      </c>
      <c r="E1729" s="191" t="s">
        <v>1832</v>
      </c>
      <c r="F1729" s="191" t="s">
        <v>1833</v>
      </c>
      <c r="G1729" s="178"/>
      <c r="H1729" s="178"/>
      <c r="I1729" s="181"/>
      <c r="J1729" s="192">
        <f>BK1729</f>
        <v>0</v>
      </c>
      <c r="K1729" s="178"/>
      <c r="L1729" s="183"/>
      <c r="M1729" s="184"/>
      <c r="N1729" s="185"/>
      <c r="O1729" s="185"/>
      <c r="P1729" s="186">
        <f>SUM(P1730:P1867)</f>
        <v>0</v>
      </c>
      <c r="Q1729" s="185"/>
      <c r="R1729" s="186">
        <f>SUM(R1730:R1867)</f>
        <v>0</v>
      </c>
      <c r="S1729" s="185"/>
      <c r="T1729" s="187">
        <f>SUM(T1730:T1867)</f>
        <v>0</v>
      </c>
      <c r="AR1729" s="188" t="s">
        <v>86</v>
      </c>
      <c r="AT1729" s="189" t="s">
        <v>75</v>
      </c>
      <c r="AU1729" s="189" t="s">
        <v>84</v>
      </c>
      <c r="AY1729" s="188" t="s">
        <v>160</v>
      </c>
      <c r="BK1729" s="190">
        <f>SUM(BK1730:BK1867)</f>
        <v>0</v>
      </c>
    </row>
    <row r="1730" spans="1:65" s="2" customFormat="1" ht="21.75" customHeight="1">
      <c r="A1730" s="35"/>
      <c r="B1730" s="36"/>
      <c r="C1730" s="193" t="s">
        <v>1102</v>
      </c>
      <c r="D1730" s="193" t="s">
        <v>162</v>
      </c>
      <c r="E1730" s="194" t="s">
        <v>1834</v>
      </c>
      <c r="F1730" s="195" t="s">
        <v>1835</v>
      </c>
      <c r="G1730" s="196" t="s">
        <v>165</v>
      </c>
      <c r="H1730" s="197">
        <v>7.4249999999999998</v>
      </c>
      <c r="I1730" s="198"/>
      <c r="J1730" s="199">
        <f>ROUND(I1730*H1730,2)</f>
        <v>0</v>
      </c>
      <c r="K1730" s="200"/>
      <c r="L1730" s="40"/>
      <c r="M1730" s="201" t="s">
        <v>1</v>
      </c>
      <c r="N1730" s="202" t="s">
        <v>41</v>
      </c>
      <c r="O1730" s="72"/>
      <c r="P1730" s="203">
        <f>O1730*H1730</f>
        <v>0</v>
      </c>
      <c r="Q1730" s="203">
        <v>0</v>
      </c>
      <c r="R1730" s="203">
        <f>Q1730*H1730</f>
        <v>0</v>
      </c>
      <c r="S1730" s="203">
        <v>0</v>
      </c>
      <c r="T1730" s="204">
        <f>S1730*H1730</f>
        <v>0</v>
      </c>
      <c r="U1730" s="35"/>
      <c r="V1730" s="35"/>
      <c r="W1730" s="35"/>
      <c r="X1730" s="35"/>
      <c r="Y1730" s="35"/>
      <c r="Z1730" s="35"/>
      <c r="AA1730" s="35"/>
      <c r="AB1730" s="35"/>
      <c r="AC1730" s="35"/>
      <c r="AD1730" s="35"/>
      <c r="AE1730" s="35"/>
      <c r="AR1730" s="205" t="s">
        <v>214</v>
      </c>
      <c r="AT1730" s="205" t="s">
        <v>162</v>
      </c>
      <c r="AU1730" s="205" t="s">
        <v>86</v>
      </c>
      <c r="AY1730" s="18" t="s">
        <v>160</v>
      </c>
      <c r="BE1730" s="206">
        <f>IF(N1730="základní",J1730,0)</f>
        <v>0</v>
      </c>
      <c r="BF1730" s="206">
        <f>IF(N1730="snížená",J1730,0)</f>
        <v>0</v>
      </c>
      <c r="BG1730" s="206">
        <f>IF(N1730="zákl. přenesená",J1730,0)</f>
        <v>0</v>
      </c>
      <c r="BH1730" s="206">
        <f>IF(N1730="sníž. přenesená",J1730,0)</f>
        <v>0</v>
      </c>
      <c r="BI1730" s="206">
        <f>IF(N1730="nulová",J1730,0)</f>
        <v>0</v>
      </c>
      <c r="BJ1730" s="18" t="s">
        <v>84</v>
      </c>
      <c r="BK1730" s="206">
        <f>ROUND(I1730*H1730,2)</f>
        <v>0</v>
      </c>
      <c r="BL1730" s="18" t="s">
        <v>214</v>
      </c>
      <c r="BM1730" s="205" t="s">
        <v>1836</v>
      </c>
    </row>
    <row r="1731" spans="1:65" s="2" customFormat="1" ht="19.5">
      <c r="A1731" s="35"/>
      <c r="B1731" s="36"/>
      <c r="C1731" s="37"/>
      <c r="D1731" s="207" t="s">
        <v>167</v>
      </c>
      <c r="E1731" s="37"/>
      <c r="F1731" s="208" t="s">
        <v>1837</v>
      </c>
      <c r="G1731" s="37"/>
      <c r="H1731" s="37"/>
      <c r="I1731" s="209"/>
      <c r="J1731" s="37"/>
      <c r="K1731" s="37"/>
      <c r="L1731" s="40"/>
      <c r="M1731" s="210"/>
      <c r="N1731" s="211"/>
      <c r="O1731" s="72"/>
      <c r="P1731" s="72"/>
      <c r="Q1731" s="72"/>
      <c r="R1731" s="72"/>
      <c r="S1731" s="72"/>
      <c r="T1731" s="73"/>
      <c r="U1731" s="35"/>
      <c r="V1731" s="35"/>
      <c r="W1731" s="35"/>
      <c r="X1731" s="35"/>
      <c r="Y1731" s="35"/>
      <c r="Z1731" s="35"/>
      <c r="AA1731" s="35"/>
      <c r="AB1731" s="35"/>
      <c r="AC1731" s="35"/>
      <c r="AD1731" s="35"/>
      <c r="AE1731" s="35"/>
      <c r="AT1731" s="18" t="s">
        <v>167</v>
      </c>
      <c r="AU1731" s="18" t="s">
        <v>86</v>
      </c>
    </row>
    <row r="1732" spans="1:65" s="13" customFormat="1" ht="11.25">
      <c r="B1732" s="212"/>
      <c r="C1732" s="213"/>
      <c r="D1732" s="207" t="s">
        <v>169</v>
      </c>
      <c r="E1732" s="214" t="s">
        <v>1</v>
      </c>
      <c r="F1732" s="215" t="s">
        <v>1838</v>
      </c>
      <c r="G1732" s="213"/>
      <c r="H1732" s="214" t="s">
        <v>1</v>
      </c>
      <c r="I1732" s="216"/>
      <c r="J1732" s="213"/>
      <c r="K1732" s="213"/>
      <c r="L1732" s="217"/>
      <c r="M1732" s="218"/>
      <c r="N1732" s="219"/>
      <c r="O1732" s="219"/>
      <c r="P1732" s="219"/>
      <c r="Q1732" s="219"/>
      <c r="R1732" s="219"/>
      <c r="S1732" s="219"/>
      <c r="T1732" s="220"/>
      <c r="AT1732" s="221" t="s">
        <v>169</v>
      </c>
      <c r="AU1732" s="221" t="s">
        <v>86</v>
      </c>
      <c r="AV1732" s="13" t="s">
        <v>84</v>
      </c>
      <c r="AW1732" s="13" t="s">
        <v>33</v>
      </c>
      <c r="AX1732" s="13" t="s">
        <v>76</v>
      </c>
      <c r="AY1732" s="221" t="s">
        <v>160</v>
      </c>
    </row>
    <row r="1733" spans="1:65" s="14" customFormat="1" ht="11.25">
      <c r="B1733" s="222"/>
      <c r="C1733" s="223"/>
      <c r="D1733" s="207" t="s">
        <v>169</v>
      </c>
      <c r="E1733" s="224" t="s">
        <v>1</v>
      </c>
      <c r="F1733" s="225" t="s">
        <v>1839</v>
      </c>
      <c r="G1733" s="223"/>
      <c r="H1733" s="226">
        <v>7.4249999999999998</v>
      </c>
      <c r="I1733" s="227"/>
      <c r="J1733" s="223"/>
      <c r="K1733" s="223"/>
      <c r="L1733" s="228"/>
      <c r="M1733" s="229"/>
      <c r="N1733" s="230"/>
      <c r="O1733" s="230"/>
      <c r="P1733" s="230"/>
      <c r="Q1733" s="230"/>
      <c r="R1733" s="230"/>
      <c r="S1733" s="230"/>
      <c r="T1733" s="231"/>
      <c r="AT1733" s="232" t="s">
        <v>169</v>
      </c>
      <c r="AU1733" s="232" t="s">
        <v>86</v>
      </c>
      <c r="AV1733" s="14" t="s">
        <v>86</v>
      </c>
      <c r="AW1733" s="14" t="s">
        <v>33</v>
      </c>
      <c r="AX1733" s="14" t="s">
        <v>76</v>
      </c>
      <c r="AY1733" s="232" t="s">
        <v>160</v>
      </c>
    </row>
    <row r="1734" spans="1:65" s="15" customFormat="1" ht="11.25">
      <c r="B1734" s="233"/>
      <c r="C1734" s="234"/>
      <c r="D1734" s="207" t="s">
        <v>169</v>
      </c>
      <c r="E1734" s="235" t="s">
        <v>1</v>
      </c>
      <c r="F1734" s="236" t="s">
        <v>172</v>
      </c>
      <c r="G1734" s="234"/>
      <c r="H1734" s="237">
        <v>7.4249999999999998</v>
      </c>
      <c r="I1734" s="238"/>
      <c r="J1734" s="234"/>
      <c r="K1734" s="234"/>
      <c r="L1734" s="239"/>
      <c r="M1734" s="240"/>
      <c r="N1734" s="241"/>
      <c r="O1734" s="241"/>
      <c r="P1734" s="241"/>
      <c r="Q1734" s="241"/>
      <c r="R1734" s="241"/>
      <c r="S1734" s="241"/>
      <c r="T1734" s="242"/>
      <c r="AT1734" s="243" t="s">
        <v>169</v>
      </c>
      <c r="AU1734" s="243" t="s">
        <v>86</v>
      </c>
      <c r="AV1734" s="15" t="s">
        <v>166</v>
      </c>
      <c r="AW1734" s="15" t="s">
        <v>33</v>
      </c>
      <c r="AX1734" s="15" t="s">
        <v>84</v>
      </c>
      <c r="AY1734" s="243" t="s">
        <v>160</v>
      </c>
    </row>
    <row r="1735" spans="1:65" s="2" customFormat="1" ht="24.2" customHeight="1">
      <c r="A1735" s="35"/>
      <c r="B1735" s="36"/>
      <c r="C1735" s="244" t="s">
        <v>1840</v>
      </c>
      <c r="D1735" s="244" t="s">
        <v>245</v>
      </c>
      <c r="E1735" s="245" t="s">
        <v>1841</v>
      </c>
      <c r="F1735" s="246" t="s">
        <v>1842</v>
      </c>
      <c r="G1735" s="247" t="s">
        <v>312</v>
      </c>
      <c r="H1735" s="248">
        <v>1</v>
      </c>
      <c r="I1735" s="249"/>
      <c r="J1735" s="250">
        <f>ROUND(I1735*H1735,2)</f>
        <v>0</v>
      </c>
      <c r="K1735" s="251"/>
      <c r="L1735" s="252"/>
      <c r="M1735" s="253" t="s">
        <v>1</v>
      </c>
      <c r="N1735" s="254" t="s">
        <v>41</v>
      </c>
      <c r="O1735" s="72"/>
      <c r="P1735" s="203">
        <f>O1735*H1735</f>
        <v>0</v>
      </c>
      <c r="Q1735" s="203">
        <v>0</v>
      </c>
      <c r="R1735" s="203">
        <f>Q1735*H1735</f>
        <v>0</v>
      </c>
      <c r="S1735" s="203">
        <v>0</v>
      </c>
      <c r="T1735" s="204">
        <f>S1735*H1735</f>
        <v>0</v>
      </c>
      <c r="U1735" s="35"/>
      <c r="V1735" s="35"/>
      <c r="W1735" s="35"/>
      <c r="X1735" s="35"/>
      <c r="Y1735" s="35"/>
      <c r="Z1735" s="35"/>
      <c r="AA1735" s="35"/>
      <c r="AB1735" s="35"/>
      <c r="AC1735" s="35"/>
      <c r="AD1735" s="35"/>
      <c r="AE1735" s="35"/>
      <c r="AR1735" s="205" t="s">
        <v>262</v>
      </c>
      <c r="AT1735" s="205" t="s">
        <v>245</v>
      </c>
      <c r="AU1735" s="205" t="s">
        <v>86</v>
      </c>
      <c r="AY1735" s="18" t="s">
        <v>160</v>
      </c>
      <c r="BE1735" s="206">
        <f>IF(N1735="základní",J1735,0)</f>
        <v>0</v>
      </c>
      <c r="BF1735" s="206">
        <f>IF(N1735="snížená",J1735,0)</f>
        <v>0</v>
      </c>
      <c r="BG1735" s="206">
        <f>IF(N1735="zákl. přenesená",J1735,0)</f>
        <v>0</v>
      </c>
      <c r="BH1735" s="206">
        <f>IF(N1735="sníž. přenesená",J1735,0)</f>
        <v>0</v>
      </c>
      <c r="BI1735" s="206">
        <f>IF(N1735="nulová",J1735,0)</f>
        <v>0</v>
      </c>
      <c r="BJ1735" s="18" t="s">
        <v>84</v>
      </c>
      <c r="BK1735" s="206">
        <f>ROUND(I1735*H1735,2)</f>
        <v>0</v>
      </c>
      <c r="BL1735" s="18" t="s">
        <v>214</v>
      </c>
      <c r="BM1735" s="205" t="s">
        <v>1843</v>
      </c>
    </row>
    <row r="1736" spans="1:65" s="2" customFormat="1" ht="19.5">
      <c r="A1736" s="35"/>
      <c r="B1736" s="36"/>
      <c r="C1736" s="37"/>
      <c r="D1736" s="207" t="s">
        <v>167</v>
      </c>
      <c r="E1736" s="37"/>
      <c r="F1736" s="208" t="s">
        <v>1842</v>
      </c>
      <c r="G1736" s="37"/>
      <c r="H1736" s="37"/>
      <c r="I1736" s="209"/>
      <c r="J1736" s="37"/>
      <c r="K1736" s="37"/>
      <c r="L1736" s="40"/>
      <c r="M1736" s="210"/>
      <c r="N1736" s="211"/>
      <c r="O1736" s="72"/>
      <c r="P1736" s="72"/>
      <c r="Q1736" s="72"/>
      <c r="R1736" s="72"/>
      <c r="S1736" s="72"/>
      <c r="T1736" s="73"/>
      <c r="U1736" s="35"/>
      <c r="V1736" s="35"/>
      <c r="W1736" s="35"/>
      <c r="X1736" s="35"/>
      <c r="Y1736" s="35"/>
      <c r="Z1736" s="35"/>
      <c r="AA1736" s="35"/>
      <c r="AB1736" s="35"/>
      <c r="AC1736" s="35"/>
      <c r="AD1736" s="35"/>
      <c r="AE1736" s="35"/>
      <c r="AT1736" s="18" t="s">
        <v>167</v>
      </c>
      <c r="AU1736" s="18" t="s">
        <v>86</v>
      </c>
    </row>
    <row r="1737" spans="1:65" s="2" customFormat="1" ht="146.25">
      <c r="A1737" s="35"/>
      <c r="B1737" s="36"/>
      <c r="C1737" s="37"/>
      <c r="D1737" s="207" t="s">
        <v>510</v>
      </c>
      <c r="E1737" s="37"/>
      <c r="F1737" s="255" t="s">
        <v>1844</v>
      </c>
      <c r="G1737" s="37"/>
      <c r="H1737" s="37"/>
      <c r="I1737" s="209"/>
      <c r="J1737" s="37"/>
      <c r="K1737" s="37"/>
      <c r="L1737" s="40"/>
      <c r="M1737" s="210"/>
      <c r="N1737" s="211"/>
      <c r="O1737" s="72"/>
      <c r="P1737" s="72"/>
      <c r="Q1737" s="72"/>
      <c r="R1737" s="72"/>
      <c r="S1737" s="72"/>
      <c r="T1737" s="73"/>
      <c r="U1737" s="35"/>
      <c r="V1737" s="35"/>
      <c r="W1737" s="35"/>
      <c r="X1737" s="35"/>
      <c r="Y1737" s="35"/>
      <c r="Z1737" s="35"/>
      <c r="AA1737" s="35"/>
      <c r="AB1737" s="35"/>
      <c r="AC1737" s="35"/>
      <c r="AD1737" s="35"/>
      <c r="AE1737" s="35"/>
      <c r="AT1737" s="18" t="s">
        <v>510</v>
      </c>
      <c r="AU1737" s="18" t="s">
        <v>86</v>
      </c>
    </row>
    <row r="1738" spans="1:65" s="2" customFormat="1" ht="21.75" customHeight="1">
      <c r="A1738" s="35"/>
      <c r="B1738" s="36"/>
      <c r="C1738" s="193" t="s">
        <v>1107</v>
      </c>
      <c r="D1738" s="193" t="s">
        <v>162</v>
      </c>
      <c r="E1738" s="194" t="s">
        <v>1845</v>
      </c>
      <c r="F1738" s="195" t="s">
        <v>1846</v>
      </c>
      <c r="G1738" s="196" t="s">
        <v>165</v>
      </c>
      <c r="H1738" s="197">
        <v>10.692</v>
      </c>
      <c r="I1738" s="198"/>
      <c r="J1738" s="199">
        <f>ROUND(I1738*H1738,2)</f>
        <v>0</v>
      </c>
      <c r="K1738" s="200"/>
      <c r="L1738" s="40"/>
      <c r="M1738" s="201" t="s">
        <v>1</v>
      </c>
      <c r="N1738" s="202" t="s">
        <v>41</v>
      </c>
      <c r="O1738" s="72"/>
      <c r="P1738" s="203">
        <f>O1738*H1738</f>
        <v>0</v>
      </c>
      <c r="Q1738" s="203">
        <v>0</v>
      </c>
      <c r="R1738" s="203">
        <f>Q1738*H1738</f>
        <v>0</v>
      </c>
      <c r="S1738" s="203">
        <v>0</v>
      </c>
      <c r="T1738" s="204">
        <f>S1738*H1738</f>
        <v>0</v>
      </c>
      <c r="U1738" s="35"/>
      <c r="V1738" s="35"/>
      <c r="W1738" s="35"/>
      <c r="X1738" s="35"/>
      <c r="Y1738" s="35"/>
      <c r="Z1738" s="35"/>
      <c r="AA1738" s="35"/>
      <c r="AB1738" s="35"/>
      <c r="AC1738" s="35"/>
      <c r="AD1738" s="35"/>
      <c r="AE1738" s="35"/>
      <c r="AR1738" s="205" t="s">
        <v>214</v>
      </c>
      <c r="AT1738" s="205" t="s">
        <v>162</v>
      </c>
      <c r="AU1738" s="205" t="s">
        <v>86</v>
      </c>
      <c r="AY1738" s="18" t="s">
        <v>160</v>
      </c>
      <c r="BE1738" s="206">
        <f>IF(N1738="základní",J1738,0)</f>
        <v>0</v>
      </c>
      <c r="BF1738" s="206">
        <f>IF(N1738="snížená",J1738,0)</f>
        <v>0</v>
      </c>
      <c r="BG1738" s="206">
        <f>IF(N1738="zákl. přenesená",J1738,0)</f>
        <v>0</v>
      </c>
      <c r="BH1738" s="206">
        <f>IF(N1738="sníž. přenesená",J1738,0)</f>
        <v>0</v>
      </c>
      <c r="BI1738" s="206">
        <f>IF(N1738="nulová",J1738,0)</f>
        <v>0</v>
      </c>
      <c r="BJ1738" s="18" t="s">
        <v>84</v>
      </c>
      <c r="BK1738" s="206">
        <f>ROUND(I1738*H1738,2)</f>
        <v>0</v>
      </c>
      <c r="BL1738" s="18" t="s">
        <v>214</v>
      </c>
      <c r="BM1738" s="205" t="s">
        <v>1847</v>
      </c>
    </row>
    <row r="1739" spans="1:65" s="2" customFormat="1" ht="19.5">
      <c r="A1739" s="35"/>
      <c r="B1739" s="36"/>
      <c r="C1739" s="37"/>
      <c r="D1739" s="207" t="s">
        <v>167</v>
      </c>
      <c r="E1739" s="37"/>
      <c r="F1739" s="208" t="s">
        <v>1848</v>
      </c>
      <c r="G1739" s="37"/>
      <c r="H1739" s="37"/>
      <c r="I1739" s="209"/>
      <c r="J1739" s="37"/>
      <c r="K1739" s="37"/>
      <c r="L1739" s="40"/>
      <c r="M1739" s="210"/>
      <c r="N1739" s="211"/>
      <c r="O1739" s="72"/>
      <c r="P1739" s="72"/>
      <c r="Q1739" s="72"/>
      <c r="R1739" s="72"/>
      <c r="S1739" s="72"/>
      <c r="T1739" s="73"/>
      <c r="U1739" s="35"/>
      <c r="V1739" s="35"/>
      <c r="W1739" s="35"/>
      <c r="X1739" s="35"/>
      <c r="Y1739" s="35"/>
      <c r="Z1739" s="35"/>
      <c r="AA1739" s="35"/>
      <c r="AB1739" s="35"/>
      <c r="AC1739" s="35"/>
      <c r="AD1739" s="35"/>
      <c r="AE1739" s="35"/>
      <c r="AT1739" s="18" t="s">
        <v>167</v>
      </c>
      <c r="AU1739" s="18" t="s">
        <v>86</v>
      </c>
    </row>
    <row r="1740" spans="1:65" s="13" customFormat="1" ht="11.25">
      <c r="B1740" s="212"/>
      <c r="C1740" s="213"/>
      <c r="D1740" s="207" t="s">
        <v>169</v>
      </c>
      <c r="E1740" s="214" t="s">
        <v>1</v>
      </c>
      <c r="F1740" s="215" t="s">
        <v>1849</v>
      </c>
      <c r="G1740" s="213"/>
      <c r="H1740" s="214" t="s">
        <v>1</v>
      </c>
      <c r="I1740" s="216"/>
      <c r="J1740" s="213"/>
      <c r="K1740" s="213"/>
      <c r="L1740" s="217"/>
      <c r="M1740" s="218"/>
      <c r="N1740" s="219"/>
      <c r="O1740" s="219"/>
      <c r="P1740" s="219"/>
      <c r="Q1740" s="219"/>
      <c r="R1740" s="219"/>
      <c r="S1740" s="219"/>
      <c r="T1740" s="220"/>
      <c r="AT1740" s="221" t="s">
        <v>169</v>
      </c>
      <c r="AU1740" s="221" t="s">
        <v>86</v>
      </c>
      <c r="AV1740" s="13" t="s">
        <v>84</v>
      </c>
      <c r="AW1740" s="13" t="s">
        <v>33</v>
      </c>
      <c r="AX1740" s="13" t="s">
        <v>76</v>
      </c>
      <c r="AY1740" s="221" t="s">
        <v>160</v>
      </c>
    </row>
    <row r="1741" spans="1:65" s="14" customFormat="1" ht="11.25">
      <c r="B1741" s="222"/>
      <c r="C1741" s="223"/>
      <c r="D1741" s="207" t="s">
        <v>169</v>
      </c>
      <c r="E1741" s="224" t="s">
        <v>1</v>
      </c>
      <c r="F1741" s="225" t="s">
        <v>1850</v>
      </c>
      <c r="G1741" s="223"/>
      <c r="H1741" s="226">
        <v>10.692</v>
      </c>
      <c r="I1741" s="227"/>
      <c r="J1741" s="223"/>
      <c r="K1741" s="223"/>
      <c r="L1741" s="228"/>
      <c r="M1741" s="229"/>
      <c r="N1741" s="230"/>
      <c r="O1741" s="230"/>
      <c r="P1741" s="230"/>
      <c r="Q1741" s="230"/>
      <c r="R1741" s="230"/>
      <c r="S1741" s="230"/>
      <c r="T1741" s="231"/>
      <c r="AT1741" s="232" t="s">
        <v>169</v>
      </c>
      <c r="AU1741" s="232" t="s">
        <v>86</v>
      </c>
      <c r="AV1741" s="14" t="s">
        <v>86</v>
      </c>
      <c r="AW1741" s="14" t="s">
        <v>33</v>
      </c>
      <c r="AX1741" s="14" t="s">
        <v>76</v>
      </c>
      <c r="AY1741" s="232" t="s">
        <v>160</v>
      </c>
    </row>
    <row r="1742" spans="1:65" s="15" customFormat="1" ht="11.25">
      <c r="B1742" s="233"/>
      <c r="C1742" s="234"/>
      <c r="D1742" s="207" t="s">
        <v>169</v>
      </c>
      <c r="E1742" s="235" t="s">
        <v>1</v>
      </c>
      <c r="F1742" s="236" t="s">
        <v>172</v>
      </c>
      <c r="G1742" s="234"/>
      <c r="H1742" s="237">
        <v>10.692</v>
      </c>
      <c r="I1742" s="238"/>
      <c r="J1742" s="234"/>
      <c r="K1742" s="234"/>
      <c r="L1742" s="239"/>
      <c r="M1742" s="240"/>
      <c r="N1742" s="241"/>
      <c r="O1742" s="241"/>
      <c r="P1742" s="241"/>
      <c r="Q1742" s="241"/>
      <c r="R1742" s="241"/>
      <c r="S1742" s="241"/>
      <c r="T1742" s="242"/>
      <c r="AT1742" s="243" t="s">
        <v>169</v>
      </c>
      <c r="AU1742" s="243" t="s">
        <v>86</v>
      </c>
      <c r="AV1742" s="15" t="s">
        <v>166</v>
      </c>
      <c r="AW1742" s="15" t="s">
        <v>33</v>
      </c>
      <c r="AX1742" s="15" t="s">
        <v>84</v>
      </c>
      <c r="AY1742" s="243" t="s">
        <v>160</v>
      </c>
    </row>
    <row r="1743" spans="1:65" s="2" customFormat="1" ht="33" customHeight="1">
      <c r="A1743" s="35"/>
      <c r="B1743" s="36"/>
      <c r="C1743" s="244" t="s">
        <v>1851</v>
      </c>
      <c r="D1743" s="244" t="s">
        <v>245</v>
      </c>
      <c r="E1743" s="245" t="s">
        <v>1852</v>
      </c>
      <c r="F1743" s="246" t="s">
        <v>1853</v>
      </c>
      <c r="G1743" s="247" t="s">
        <v>312</v>
      </c>
      <c r="H1743" s="248">
        <v>1</v>
      </c>
      <c r="I1743" s="249"/>
      <c r="J1743" s="250">
        <f>ROUND(I1743*H1743,2)</f>
        <v>0</v>
      </c>
      <c r="K1743" s="251"/>
      <c r="L1743" s="252"/>
      <c r="M1743" s="253" t="s">
        <v>1</v>
      </c>
      <c r="N1743" s="254" t="s">
        <v>41</v>
      </c>
      <c r="O1743" s="72"/>
      <c r="P1743" s="203">
        <f>O1743*H1743</f>
        <v>0</v>
      </c>
      <c r="Q1743" s="203">
        <v>0</v>
      </c>
      <c r="R1743" s="203">
        <f>Q1743*H1743</f>
        <v>0</v>
      </c>
      <c r="S1743" s="203">
        <v>0</v>
      </c>
      <c r="T1743" s="204">
        <f>S1743*H1743</f>
        <v>0</v>
      </c>
      <c r="U1743" s="35"/>
      <c r="V1743" s="35"/>
      <c r="W1743" s="35"/>
      <c r="X1743" s="35"/>
      <c r="Y1743" s="35"/>
      <c r="Z1743" s="35"/>
      <c r="AA1743" s="35"/>
      <c r="AB1743" s="35"/>
      <c r="AC1743" s="35"/>
      <c r="AD1743" s="35"/>
      <c r="AE1743" s="35"/>
      <c r="AR1743" s="205" t="s">
        <v>262</v>
      </c>
      <c r="AT1743" s="205" t="s">
        <v>245</v>
      </c>
      <c r="AU1743" s="205" t="s">
        <v>86</v>
      </c>
      <c r="AY1743" s="18" t="s">
        <v>160</v>
      </c>
      <c r="BE1743" s="206">
        <f>IF(N1743="základní",J1743,0)</f>
        <v>0</v>
      </c>
      <c r="BF1743" s="206">
        <f>IF(N1743="snížená",J1743,0)</f>
        <v>0</v>
      </c>
      <c r="BG1743" s="206">
        <f>IF(N1743="zákl. přenesená",J1743,0)</f>
        <v>0</v>
      </c>
      <c r="BH1743" s="206">
        <f>IF(N1743="sníž. přenesená",J1743,0)</f>
        <v>0</v>
      </c>
      <c r="BI1743" s="206">
        <f>IF(N1743="nulová",J1743,0)</f>
        <v>0</v>
      </c>
      <c r="BJ1743" s="18" t="s">
        <v>84</v>
      </c>
      <c r="BK1743" s="206">
        <f>ROUND(I1743*H1743,2)</f>
        <v>0</v>
      </c>
      <c r="BL1743" s="18" t="s">
        <v>214</v>
      </c>
      <c r="BM1743" s="205" t="s">
        <v>1854</v>
      </c>
    </row>
    <row r="1744" spans="1:65" s="2" customFormat="1" ht="19.5">
      <c r="A1744" s="35"/>
      <c r="B1744" s="36"/>
      <c r="C1744" s="37"/>
      <c r="D1744" s="207" t="s">
        <v>167</v>
      </c>
      <c r="E1744" s="37"/>
      <c r="F1744" s="208" t="s">
        <v>1853</v>
      </c>
      <c r="G1744" s="37"/>
      <c r="H1744" s="37"/>
      <c r="I1744" s="209"/>
      <c r="J1744" s="37"/>
      <c r="K1744" s="37"/>
      <c r="L1744" s="40"/>
      <c r="M1744" s="210"/>
      <c r="N1744" s="211"/>
      <c r="O1744" s="72"/>
      <c r="P1744" s="72"/>
      <c r="Q1744" s="72"/>
      <c r="R1744" s="72"/>
      <c r="S1744" s="72"/>
      <c r="T1744" s="73"/>
      <c r="U1744" s="35"/>
      <c r="V1744" s="35"/>
      <c r="W1744" s="35"/>
      <c r="X1744" s="35"/>
      <c r="Y1744" s="35"/>
      <c r="Z1744" s="35"/>
      <c r="AA1744" s="35"/>
      <c r="AB1744" s="35"/>
      <c r="AC1744" s="35"/>
      <c r="AD1744" s="35"/>
      <c r="AE1744" s="35"/>
      <c r="AT1744" s="18" t="s">
        <v>167</v>
      </c>
      <c r="AU1744" s="18" t="s">
        <v>86</v>
      </c>
    </row>
    <row r="1745" spans="1:65" s="2" customFormat="1" ht="146.25">
      <c r="A1745" s="35"/>
      <c r="B1745" s="36"/>
      <c r="C1745" s="37"/>
      <c r="D1745" s="207" t="s">
        <v>510</v>
      </c>
      <c r="E1745" s="37"/>
      <c r="F1745" s="255" t="s">
        <v>1855</v>
      </c>
      <c r="G1745" s="37"/>
      <c r="H1745" s="37"/>
      <c r="I1745" s="209"/>
      <c r="J1745" s="37"/>
      <c r="K1745" s="37"/>
      <c r="L1745" s="40"/>
      <c r="M1745" s="210"/>
      <c r="N1745" s="211"/>
      <c r="O1745" s="72"/>
      <c r="P1745" s="72"/>
      <c r="Q1745" s="72"/>
      <c r="R1745" s="72"/>
      <c r="S1745" s="72"/>
      <c r="T1745" s="73"/>
      <c r="U1745" s="35"/>
      <c r="V1745" s="35"/>
      <c r="W1745" s="35"/>
      <c r="X1745" s="35"/>
      <c r="Y1745" s="35"/>
      <c r="Z1745" s="35"/>
      <c r="AA1745" s="35"/>
      <c r="AB1745" s="35"/>
      <c r="AC1745" s="35"/>
      <c r="AD1745" s="35"/>
      <c r="AE1745" s="35"/>
      <c r="AT1745" s="18" t="s">
        <v>510</v>
      </c>
      <c r="AU1745" s="18" t="s">
        <v>86</v>
      </c>
    </row>
    <row r="1746" spans="1:65" s="2" customFormat="1" ht="21.75" customHeight="1">
      <c r="A1746" s="35"/>
      <c r="B1746" s="36"/>
      <c r="C1746" s="193" t="s">
        <v>1118</v>
      </c>
      <c r="D1746" s="193" t="s">
        <v>162</v>
      </c>
      <c r="E1746" s="194" t="s">
        <v>1856</v>
      </c>
      <c r="F1746" s="195" t="s">
        <v>1857</v>
      </c>
      <c r="G1746" s="196" t="s">
        <v>181</v>
      </c>
      <c r="H1746" s="197">
        <v>9.64</v>
      </c>
      <c r="I1746" s="198"/>
      <c r="J1746" s="199">
        <f>ROUND(I1746*H1746,2)</f>
        <v>0</v>
      </c>
      <c r="K1746" s="200"/>
      <c r="L1746" s="40"/>
      <c r="M1746" s="201" t="s">
        <v>1</v>
      </c>
      <c r="N1746" s="202" t="s">
        <v>41</v>
      </c>
      <c r="O1746" s="72"/>
      <c r="P1746" s="203">
        <f>O1746*H1746</f>
        <v>0</v>
      </c>
      <c r="Q1746" s="203">
        <v>0</v>
      </c>
      <c r="R1746" s="203">
        <f>Q1746*H1746</f>
        <v>0</v>
      </c>
      <c r="S1746" s="203">
        <v>0</v>
      </c>
      <c r="T1746" s="204">
        <f>S1746*H1746</f>
        <v>0</v>
      </c>
      <c r="U1746" s="35"/>
      <c r="V1746" s="35"/>
      <c r="W1746" s="35"/>
      <c r="X1746" s="35"/>
      <c r="Y1746" s="35"/>
      <c r="Z1746" s="35"/>
      <c r="AA1746" s="35"/>
      <c r="AB1746" s="35"/>
      <c r="AC1746" s="35"/>
      <c r="AD1746" s="35"/>
      <c r="AE1746" s="35"/>
      <c r="AR1746" s="205" t="s">
        <v>214</v>
      </c>
      <c r="AT1746" s="205" t="s">
        <v>162</v>
      </c>
      <c r="AU1746" s="205" t="s">
        <v>86</v>
      </c>
      <c r="AY1746" s="18" t="s">
        <v>160</v>
      </c>
      <c r="BE1746" s="206">
        <f>IF(N1746="základní",J1746,0)</f>
        <v>0</v>
      </c>
      <c r="BF1746" s="206">
        <f>IF(N1746="snížená",J1746,0)</f>
        <v>0</v>
      </c>
      <c r="BG1746" s="206">
        <f>IF(N1746="zákl. přenesená",J1746,0)</f>
        <v>0</v>
      </c>
      <c r="BH1746" s="206">
        <f>IF(N1746="sníž. přenesená",J1746,0)</f>
        <v>0</v>
      </c>
      <c r="BI1746" s="206">
        <f>IF(N1746="nulová",J1746,0)</f>
        <v>0</v>
      </c>
      <c r="BJ1746" s="18" t="s">
        <v>84</v>
      </c>
      <c r="BK1746" s="206">
        <f>ROUND(I1746*H1746,2)</f>
        <v>0</v>
      </c>
      <c r="BL1746" s="18" t="s">
        <v>214</v>
      </c>
      <c r="BM1746" s="205" t="s">
        <v>1858</v>
      </c>
    </row>
    <row r="1747" spans="1:65" s="2" customFormat="1" ht="19.5">
      <c r="A1747" s="35"/>
      <c r="B1747" s="36"/>
      <c r="C1747" s="37"/>
      <c r="D1747" s="207" t="s">
        <v>167</v>
      </c>
      <c r="E1747" s="37"/>
      <c r="F1747" s="208" t="s">
        <v>1859</v>
      </c>
      <c r="G1747" s="37"/>
      <c r="H1747" s="37"/>
      <c r="I1747" s="209"/>
      <c r="J1747" s="37"/>
      <c r="K1747" s="37"/>
      <c r="L1747" s="40"/>
      <c r="M1747" s="210"/>
      <c r="N1747" s="211"/>
      <c r="O1747" s="72"/>
      <c r="P1747" s="72"/>
      <c r="Q1747" s="72"/>
      <c r="R1747" s="72"/>
      <c r="S1747" s="72"/>
      <c r="T1747" s="73"/>
      <c r="U1747" s="35"/>
      <c r="V1747" s="35"/>
      <c r="W1747" s="35"/>
      <c r="X1747" s="35"/>
      <c r="Y1747" s="35"/>
      <c r="Z1747" s="35"/>
      <c r="AA1747" s="35"/>
      <c r="AB1747" s="35"/>
      <c r="AC1747" s="35"/>
      <c r="AD1747" s="35"/>
      <c r="AE1747" s="35"/>
      <c r="AT1747" s="18" t="s">
        <v>167</v>
      </c>
      <c r="AU1747" s="18" t="s">
        <v>86</v>
      </c>
    </row>
    <row r="1748" spans="1:65" s="13" customFormat="1" ht="11.25">
      <c r="B1748" s="212"/>
      <c r="C1748" s="213"/>
      <c r="D1748" s="207" t="s">
        <v>169</v>
      </c>
      <c r="E1748" s="214" t="s">
        <v>1</v>
      </c>
      <c r="F1748" s="215" t="s">
        <v>1160</v>
      </c>
      <c r="G1748" s="213"/>
      <c r="H1748" s="214" t="s">
        <v>1</v>
      </c>
      <c r="I1748" s="216"/>
      <c r="J1748" s="213"/>
      <c r="K1748" s="213"/>
      <c r="L1748" s="217"/>
      <c r="M1748" s="218"/>
      <c r="N1748" s="219"/>
      <c r="O1748" s="219"/>
      <c r="P1748" s="219"/>
      <c r="Q1748" s="219"/>
      <c r="R1748" s="219"/>
      <c r="S1748" s="219"/>
      <c r="T1748" s="220"/>
      <c r="AT1748" s="221" t="s">
        <v>169</v>
      </c>
      <c r="AU1748" s="221" t="s">
        <v>86</v>
      </c>
      <c r="AV1748" s="13" t="s">
        <v>84</v>
      </c>
      <c r="AW1748" s="13" t="s">
        <v>33</v>
      </c>
      <c r="AX1748" s="13" t="s">
        <v>76</v>
      </c>
      <c r="AY1748" s="221" t="s">
        <v>160</v>
      </c>
    </row>
    <row r="1749" spans="1:65" s="14" customFormat="1" ht="11.25">
      <c r="B1749" s="222"/>
      <c r="C1749" s="223"/>
      <c r="D1749" s="207" t="s">
        <v>169</v>
      </c>
      <c r="E1749" s="224" t="s">
        <v>1</v>
      </c>
      <c r="F1749" s="225" t="s">
        <v>1860</v>
      </c>
      <c r="G1749" s="223"/>
      <c r="H1749" s="226">
        <v>9.64</v>
      </c>
      <c r="I1749" s="227"/>
      <c r="J1749" s="223"/>
      <c r="K1749" s="223"/>
      <c r="L1749" s="228"/>
      <c r="M1749" s="229"/>
      <c r="N1749" s="230"/>
      <c r="O1749" s="230"/>
      <c r="P1749" s="230"/>
      <c r="Q1749" s="230"/>
      <c r="R1749" s="230"/>
      <c r="S1749" s="230"/>
      <c r="T1749" s="231"/>
      <c r="AT1749" s="232" t="s">
        <v>169</v>
      </c>
      <c r="AU1749" s="232" t="s">
        <v>86</v>
      </c>
      <c r="AV1749" s="14" t="s">
        <v>86</v>
      </c>
      <c r="AW1749" s="14" t="s">
        <v>33</v>
      </c>
      <c r="AX1749" s="14" t="s">
        <v>76</v>
      </c>
      <c r="AY1749" s="232" t="s">
        <v>160</v>
      </c>
    </row>
    <row r="1750" spans="1:65" s="15" customFormat="1" ht="11.25">
      <c r="B1750" s="233"/>
      <c r="C1750" s="234"/>
      <c r="D1750" s="207" t="s">
        <v>169</v>
      </c>
      <c r="E1750" s="235" t="s">
        <v>1</v>
      </c>
      <c r="F1750" s="236" t="s">
        <v>172</v>
      </c>
      <c r="G1750" s="234"/>
      <c r="H1750" s="237">
        <v>9.64</v>
      </c>
      <c r="I1750" s="238"/>
      <c r="J1750" s="234"/>
      <c r="K1750" s="234"/>
      <c r="L1750" s="239"/>
      <c r="M1750" s="240"/>
      <c r="N1750" s="241"/>
      <c r="O1750" s="241"/>
      <c r="P1750" s="241"/>
      <c r="Q1750" s="241"/>
      <c r="R1750" s="241"/>
      <c r="S1750" s="241"/>
      <c r="T1750" s="242"/>
      <c r="AT1750" s="243" t="s">
        <v>169</v>
      </c>
      <c r="AU1750" s="243" t="s">
        <v>86</v>
      </c>
      <c r="AV1750" s="15" t="s">
        <v>166</v>
      </c>
      <c r="AW1750" s="15" t="s">
        <v>33</v>
      </c>
      <c r="AX1750" s="15" t="s">
        <v>84</v>
      </c>
      <c r="AY1750" s="243" t="s">
        <v>160</v>
      </c>
    </row>
    <row r="1751" spans="1:65" s="2" customFormat="1" ht="24.2" customHeight="1">
      <c r="A1751" s="35"/>
      <c r="B1751" s="36"/>
      <c r="C1751" s="193" t="s">
        <v>1861</v>
      </c>
      <c r="D1751" s="193" t="s">
        <v>162</v>
      </c>
      <c r="E1751" s="194" t="s">
        <v>1862</v>
      </c>
      <c r="F1751" s="195" t="s">
        <v>1863</v>
      </c>
      <c r="G1751" s="196" t="s">
        <v>165</v>
      </c>
      <c r="H1751" s="197">
        <v>8.1</v>
      </c>
      <c r="I1751" s="198"/>
      <c r="J1751" s="199">
        <f>ROUND(I1751*H1751,2)</f>
        <v>0</v>
      </c>
      <c r="K1751" s="200"/>
      <c r="L1751" s="40"/>
      <c r="M1751" s="201" t="s">
        <v>1</v>
      </c>
      <c r="N1751" s="202" t="s">
        <v>41</v>
      </c>
      <c r="O1751" s="72"/>
      <c r="P1751" s="203">
        <f>O1751*H1751</f>
        <v>0</v>
      </c>
      <c r="Q1751" s="203">
        <v>0</v>
      </c>
      <c r="R1751" s="203">
        <f>Q1751*H1751</f>
        <v>0</v>
      </c>
      <c r="S1751" s="203">
        <v>0</v>
      </c>
      <c r="T1751" s="204">
        <f>S1751*H1751</f>
        <v>0</v>
      </c>
      <c r="U1751" s="35"/>
      <c r="V1751" s="35"/>
      <c r="W1751" s="35"/>
      <c r="X1751" s="35"/>
      <c r="Y1751" s="35"/>
      <c r="Z1751" s="35"/>
      <c r="AA1751" s="35"/>
      <c r="AB1751" s="35"/>
      <c r="AC1751" s="35"/>
      <c r="AD1751" s="35"/>
      <c r="AE1751" s="35"/>
      <c r="AR1751" s="205" t="s">
        <v>214</v>
      </c>
      <c r="AT1751" s="205" t="s">
        <v>162</v>
      </c>
      <c r="AU1751" s="205" t="s">
        <v>86</v>
      </c>
      <c r="AY1751" s="18" t="s">
        <v>160</v>
      </c>
      <c r="BE1751" s="206">
        <f>IF(N1751="základní",J1751,0)</f>
        <v>0</v>
      </c>
      <c r="BF1751" s="206">
        <f>IF(N1751="snížená",J1751,0)</f>
        <v>0</v>
      </c>
      <c r="BG1751" s="206">
        <f>IF(N1751="zákl. přenesená",J1751,0)</f>
        <v>0</v>
      </c>
      <c r="BH1751" s="206">
        <f>IF(N1751="sníž. přenesená",J1751,0)</f>
        <v>0</v>
      </c>
      <c r="BI1751" s="206">
        <f>IF(N1751="nulová",J1751,0)</f>
        <v>0</v>
      </c>
      <c r="BJ1751" s="18" t="s">
        <v>84</v>
      </c>
      <c r="BK1751" s="206">
        <f>ROUND(I1751*H1751,2)</f>
        <v>0</v>
      </c>
      <c r="BL1751" s="18" t="s">
        <v>214</v>
      </c>
      <c r="BM1751" s="205" t="s">
        <v>1864</v>
      </c>
    </row>
    <row r="1752" spans="1:65" s="2" customFormat="1" ht="11.25">
      <c r="A1752" s="35"/>
      <c r="B1752" s="36"/>
      <c r="C1752" s="37"/>
      <c r="D1752" s="207" t="s">
        <v>167</v>
      </c>
      <c r="E1752" s="37"/>
      <c r="F1752" s="208" t="s">
        <v>1865</v>
      </c>
      <c r="G1752" s="37"/>
      <c r="H1752" s="37"/>
      <c r="I1752" s="209"/>
      <c r="J1752" s="37"/>
      <c r="K1752" s="37"/>
      <c r="L1752" s="40"/>
      <c r="M1752" s="210"/>
      <c r="N1752" s="211"/>
      <c r="O1752" s="72"/>
      <c r="P1752" s="72"/>
      <c r="Q1752" s="72"/>
      <c r="R1752" s="72"/>
      <c r="S1752" s="72"/>
      <c r="T1752" s="73"/>
      <c r="U1752" s="35"/>
      <c r="V1752" s="35"/>
      <c r="W1752" s="35"/>
      <c r="X1752" s="35"/>
      <c r="Y1752" s="35"/>
      <c r="Z1752" s="35"/>
      <c r="AA1752" s="35"/>
      <c r="AB1752" s="35"/>
      <c r="AC1752" s="35"/>
      <c r="AD1752" s="35"/>
      <c r="AE1752" s="35"/>
      <c r="AT1752" s="18" t="s">
        <v>167</v>
      </c>
      <c r="AU1752" s="18" t="s">
        <v>86</v>
      </c>
    </row>
    <row r="1753" spans="1:65" s="13" customFormat="1" ht="11.25">
      <c r="B1753" s="212"/>
      <c r="C1753" s="213"/>
      <c r="D1753" s="207" t="s">
        <v>169</v>
      </c>
      <c r="E1753" s="214" t="s">
        <v>1</v>
      </c>
      <c r="F1753" s="215" t="s">
        <v>977</v>
      </c>
      <c r="G1753" s="213"/>
      <c r="H1753" s="214" t="s">
        <v>1</v>
      </c>
      <c r="I1753" s="216"/>
      <c r="J1753" s="213"/>
      <c r="K1753" s="213"/>
      <c r="L1753" s="217"/>
      <c r="M1753" s="218"/>
      <c r="N1753" s="219"/>
      <c r="O1753" s="219"/>
      <c r="P1753" s="219"/>
      <c r="Q1753" s="219"/>
      <c r="R1753" s="219"/>
      <c r="S1753" s="219"/>
      <c r="T1753" s="220"/>
      <c r="AT1753" s="221" t="s">
        <v>169</v>
      </c>
      <c r="AU1753" s="221" t="s">
        <v>86</v>
      </c>
      <c r="AV1753" s="13" t="s">
        <v>84</v>
      </c>
      <c r="AW1753" s="13" t="s">
        <v>33</v>
      </c>
      <c r="AX1753" s="13" t="s">
        <v>76</v>
      </c>
      <c r="AY1753" s="221" t="s">
        <v>160</v>
      </c>
    </row>
    <row r="1754" spans="1:65" s="14" customFormat="1" ht="11.25">
      <c r="B1754" s="222"/>
      <c r="C1754" s="223"/>
      <c r="D1754" s="207" t="s">
        <v>169</v>
      </c>
      <c r="E1754" s="224" t="s">
        <v>1</v>
      </c>
      <c r="F1754" s="225" t="s">
        <v>1012</v>
      </c>
      <c r="G1754" s="223"/>
      <c r="H1754" s="226">
        <v>8.1</v>
      </c>
      <c r="I1754" s="227"/>
      <c r="J1754" s="223"/>
      <c r="K1754" s="223"/>
      <c r="L1754" s="228"/>
      <c r="M1754" s="229"/>
      <c r="N1754" s="230"/>
      <c r="O1754" s="230"/>
      <c r="P1754" s="230"/>
      <c r="Q1754" s="230"/>
      <c r="R1754" s="230"/>
      <c r="S1754" s="230"/>
      <c r="T1754" s="231"/>
      <c r="AT1754" s="232" t="s">
        <v>169</v>
      </c>
      <c r="AU1754" s="232" t="s">
        <v>86</v>
      </c>
      <c r="AV1754" s="14" t="s">
        <v>86</v>
      </c>
      <c r="AW1754" s="14" t="s">
        <v>33</v>
      </c>
      <c r="AX1754" s="14" t="s">
        <v>76</v>
      </c>
      <c r="AY1754" s="232" t="s">
        <v>160</v>
      </c>
    </row>
    <row r="1755" spans="1:65" s="15" customFormat="1" ht="11.25">
      <c r="B1755" s="233"/>
      <c r="C1755" s="234"/>
      <c r="D1755" s="207" t="s">
        <v>169</v>
      </c>
      <c r="E1755" s="235" t="s">
        <v>1</v>
      </c>
      <c r="F1755" s="236" t="s">
        <v>172</v>
      </c>
      <c r="G1755" s="234"/>
      <c r="H1755" s="237">
        <v>8.1</v>
      </c>
      <c r="I1755" s="238"/>
      <c r="J1755" s="234"/>
      <c r="K1755" s="234"/>
      <c r="L1755" s="239"/>
      <c r="M1755" s="240"/>
      <c r="N1755" s="241"/>
      <c r="O1755" s="241"/>
      <c r="P1755" s="241"/>
      <c r="Q1755" s="241"/>
      <c r="R1755" s="241"/>
      <c r="S1755" s="241"/>
      <c r="T1755" s="242"/>
      <c r="AT1755" s="243" t="s">
        <v>169</v>
      </c>
      <c r="AU1755" s="243" t="s">
        <v>86</v>
      </c>
      <c r="AV1755" s="15" t="s">
        <v>166</v>
      </c>
      <c r="AW1755" s="15" t="s">
        <v>33</v>
      </c>
      <c r="AX1755" s="15" t="s">
        <v>84</v>
      </c>
      <c r="AY1755" s="243" t="s">
        <v>160</v>
      </c>
    </row>
    <row r="1756" spans="1:65" s="2" customFormat="1" ht="24.2" customHeight="1">
      <c r="A1756" s="35"/>
      <c r="B1756" s="36"/>
      <c r="C1756" s="244" t="s">
        <v>1124</v>
      </c>
      <c r="D1756" s="244" t="s">
        <v>245</v>
      </c>
      <c r="E1756" s="245" t="s">
        <v>1866</v>
      </c>
      <c r="F1756" s="246" t="s">
        <v>1867</v>
      </c>
      <c r="G1756" s="247" t="s">
        <v>165</v>
      </c>
      <c r="H1756" s="248">
        <v>8.91</v>
      </c>
      <c r="I1756" s="249"/>
      <c r="J1756" s="250">
        <f>ROUND(I1756*H1756,2)</f>
        <v>0</v>
      </c>
      <c r="K1756" s="251"/>
      <c r="L1756" s="252"/>
      <c r="M1756" s="253" t="s">
        <v>1</v>
      </c>
      <c r="N1756" s="254" t="s">
        <v>41</v>
      </c>
      <c r="O1756" s="72"/>
      <c r="P1756" s="203">
        <f>O1756*H1756</f>
        <v>0</v>
      </c>
      <c r="Q1756" s="203">
        <v>0</v>
      </c>
      <c r="R1756" s="203">
        <f>Q1756*H1756</f>
        <v>0</v>
      </c>
      <c r="S1756" s="203">
        <v>0</v>
      </c>
      <c r="T1756" s="204">
        <f>S1756*H1756</f>
        <v>0</v>
      </c>
      <c r="U1756" s="35"/>
      <c r="V1756" s="35"/>
      <c r="W1756" s="35"/>
      <c r="X1756" s="35"/>
      <c r="Y1756" s="35"/>
      <c r="Z1756" s="35"/>
      <c r="AA1756" s="35"/>
      <c r="AB1756" s="35"/>
      <c r="AC1756" s="35"/>
      <c r="AD1756" s="35"/>
      <c r="AE1756" s="35"/>
      <c r="AR1756" s="205" t="s">
        <v>262</v>
      </c>
      <c r="AT1756" s="205" t="s">
        <v>245</v>
      </c>
      <c r="AU1756" s="205" t="s">
        <v>86</v>
      </c>
      <c r="AY1756" s="18" t="s">
        <v>160</v>
      </c>
      <c r="BE1756" s="206">
        <f>IF(N1756="základní",J1756,0)</f>
        <v>0</v>
      </c>
      <c r="BF1756" s="206">
        <f>IF(N1756="snížená",J1756,0)</f>
        <v>0</v>
      </c>
      <c r="BG1756" s="206">
        <f>IF(N1756="zákl. přenesená",J1756,0)</f>
        <v>0</v>
      </c>
      <c r="BH1756" s="206">
        <f>IF(N1756="sníž. přenesená",J1756,0)</f>
        <v>0</v>
      </c>
      <c r="BI1756" s="206">
        <f>IF(N1756="nulová",J1756,0)</f>
        <v>0</v>
      </c>
      <c r="BJ1756" s="18" t="s">
        <v>84</v>
      </c>
      <c r="BK1756" s="206">
        <f>ROUND(I1756*H1756,2)</f>
        <v>0</v>
      </c>
      <c r="BL1756" s="18" t="s">
        <v>214</v>
      </c>
      <c r="BM1756" s="205" t="s">
        <v>1868</v>
      </c>
    </row>
    <row r="1757" spans="1:65" s="2" customFormat="1" ht="11.25">
      <c r="A1757" s="35"/>
      <c r="B1757" s="36"/>
      <c r="C1757" s="37"/>
      <c r="D1757" s="207" t="s">
        <v>167</v>
      </c>
      <c r="E1757" s="37"/>
      <c r="F1757" s="208" t="s">
        <v>1867</v>
      </c>
      <c r="G1757" s="37"/>
      <c r="H1757" s="37"/>
      <c r="I1757" s="209"/>
      <c r="J1757" s="37"/>
      <c r="K1757" s="37"/>
      <c r="L1757" s="40"/>
      <c r="M1757" s="210"/>
      <c r="N1757" s="211"/>
      <c r="O1757" s="72"/>
      <c r="P1757" s="72"/>
      <c r="Q1757" s="72"/>
      <c r="R1757" s="72"/>
      <c r="S1757" s="72"/>
      <c r="T1757" s="73"/>
      <c r="U1757" s="35"/>
      <c r="V1757" s="35"/>
      <c r="W1757" s="35"/>
      <c r="X1757" s="35"/>
      <c r="Y1757" s="35"/>
      <c r="Z1757" s="35"/>
      <c r="AA1757" s="35"/>
      <c r="AB1757" s="35"/>
      <c r="AC1757" s="35"/>
      <c r="AD1757" s="35"/>
      <c r="AE1757" s="35"/>
      <c r="AT1757" s="18" t="s">
        <v>167</v>
      </c>
      <c r="AU1757" s="18" t="s">
        <v>86</v>
      </c>
    </row>
    <row r="1758" spans="1:65" s="14" customFormat="1" ht="11.25">
      <c r="B1758" s="222"/>
      <c r="C1758" s="223"/>
      <c r="D1758" s="207" t="s">
        <v>169</v>
      </c>
      <c r="E1758" s="224" t="s">
        <v>1</v>
      </c>
      <c r="F1758" s="225" t="s">
        <v>1869</v>
      </c>
      <c r="G1758" s="223"/>
      <c r="H1758" s="226">
        <v>8.91</v>
      </c>
      <c r="I1758" s="227"/>
      <c r="J1758" s="223"/>
      <c r="K1758" s="223"/>
      <c r="L1758" s="228"/>
      <c r="M1758" s="229"/>
      <c r="N1758" s="230"/>
      <c r="O1758" s="230"/>
      <c r="P1758" s="230"/>
      <c r="Q1758" s="230"/>
      <c r="R1758" s="230"/>
      <c r="S1758" s="230"/>
      <c r="T1758" s="231"/>
      <c r="AT1758" s="232" t="s">
        <v>169</v>
      </c>
      <c r="AU1758" s="232" t="s">
        <v>86</v>
      </c>
      <c r="AV1758" s="14" t="s">
        <v>86</v>
      </c>
      <c r="AW1758" s="14" t="s">
        <v>33</v>
      </c>
      <c r="AX1758" s="14" t="s">
        <v>76</v>
      </c>
      <c r="AY1758" s="232" t="s">
        <v>160</v>
      </c>
    </row>
    <row r="1759" spans="1:65" s="15" customFormat="1" ht="11.25">
      <c r="B1759" s="233"/>
      <c r="C1759" s="234"/>
      <c r="D1759" s="207" t="s">
        <v>169</v>
      </c>
      <c r="E1759" s="235" t="s">
        <v>1</v>
      </c>
      <c r="F1759" s="236" t="s">
        <v>172</v>
      </c>
      <c r="G1759" s="234"/>
      <c r="H1759" s="237">
        <v>8.91</v>
      </c>
      <c r="I1759" s="238"/>
      <c r="J1759" s="234"/>
      <c r="K1759" s="234"/>
      <c r="L1759" s="239"/>
      <c r="M1759" s="240"/>
      <c r="N1759" s="241"/>
      <c r="O1759" s="241"/>
      <c r="P1759" s="241"/>
      <c r="Q1759" s="241"/>
      <c r="R1759" s="241"/>
      <c r="S1759" s="241"/>
      <c r="T1759" s="242"/>
      <c r="AT1759" s="243" t="s">
        <v>169</v>
      </c>
      <c r="AU1759" s="243" t="s">
        <v>86</v>
      </c>
      <c r="AV1759" s="15" t="s">
        <v>166</v>
      </c>
      <c r="AW1759" s="15" t="s">
        <v>33</v>
      </c>
      <c r="AX1759" s="15" t="s">
        <v>84</v>
      </c>
      <c r="AY1759" s="243" t="s">
        <v>160</v>
      </c>
    </row>
    <row r="1760" spans="1:65" s="2" customFormat="1" ht="24.2" customHeight="1">
      <c r="A1760" s="35"/>
      <c r="B1760" s="36"/>
      <c r="C1760" s="193" t="s">
        <v>1870</v>
      </c>
      <c r="D1760" s="193" t="s">
        <v>162</v>
      </c>
      <c r="E1760" s="194" t="s">
        <v>1871</v>
      </c>
      <c r="F1760" s="195" t="s">
        <v>1872</v>
      </c>
      <c r="G1760" s="196" t="s">
        <v>181</v>
      </c>
      <c r="H1760" s="197">
        <v>8.4499999999999993</v>
      </c>
      <c r="I1760" s="198"/>
      <c r="J1760" s="199">
        <f>ROUND(I1760*H1760,2)</f>
        <v>0</v>
      </c>
      <c r="K1760" s="200"/>
      <c r="L1760" s="40"/>
      <c r="M1760" s="201" t="s">
        <v>1</v>
      </c>
      <c r="N1760" s="202" t="s">
        <v>41</v>
      </c>
      <c r="O1760" s="72"/>
      <c r="P1760" s="203">
        <f>O1760*H1760</f>
        <v>0</v>
      </c>
      <c r="Q1760" s="203">
        <v>0</v>
      </c>
      <c r="R1760" s="203">
        <f>Q1760*H1760</f>
        <v>0</v>
      </c>
      <c r="S1760" s="203">
        <v>0</v>
      </c>
      <c r="T1760" s="204">
        <f>S1760*H1760</f>
        <v>0</v>
      </c>
      <c r="U1760" s="35"/>
      <c r="V1760" s="35"/>
      <c r="W1760" s="35"/>
      <c r="X1760" s="35"/>
      <c r="Y1760" s="35"/>
      <c r="Z1760" s="35"/>
      <c r="AA1760" s="35"/>
      <c r="AB1760" s="35"/>
      <c r="AC1760" s="35"/>
      <c r="AD1760" s="35"/>
      <c r="AE1760" s="35"/>
      <c r="AR1760" s="205" t="s">
        <v>214</v>
      </c>
      <c r="AT1760" s="205" t="s">
        <v>162</v>
      </c>
      <c r="AU1760" s="205" t="s">
        <v>86</v>
      </c>
      <c r="AY1760" s="18" t="s">
        <v>160</v>
      </c>
      <c r="BE1760" s="206">
        <f>IF(N1760="základní",J1760,0)</f>
        <v>0</v>
      </c>
      <c r="BF1760" s="206">
        <f>IF(N1760="snížená",J1760,0)</f>
        <v>0</v>
      </c>
      <c r="BG1760" s="206">
        <f>IF(N1760="zákl. přenesená",J1760,0)</f>
        <v>0</v>
      </c>
      <c r="BH1760" s="206">
        <f>IF(N1760="sníž. přenesená",J1760,0)</f>
        <v>0</v>
      </c>
      <c r="BI1760" s="206">
        <f>IF(N1760="nulová",J1760,0)</f>
        <v>0</v>
      </c>
      <c r="BJ1760" s="18" t="s">
        <v>84</v>
      </c>
      <c r="BK1760" s="206">
        <f>ROUND(I1760*H1760,2)</f>
        <v>0</v>
      </c>
      <c r="BL1760" s="18" t="s">
        <v>214</v>
      </c>
      <c r="BM1760" s="205" t="s">
        <v>1873</v>
      </c>
    </row>
    <row r="1761" spans="1:65" s="2" customFormat="1" ht="19.5">
      <c r="A1761" s="35"/>
      <c r="B1761" s="36"/>
      <c r="C1761" s="37"/>
      <c r="D1761" s="207" t="s">
        <v>167</v>
      </c>
      <c r="E1761" s="37"/>
      <c r="F1761" s="208" t="s">
        <v>1874</v>
      </c>
      <c r="G1761" s="37"/>
      <c r="H1761" s="37"/>
      <c r="I1761" s="209"/>
      <c r="J1761" s="37"/>
      <c r="K1761" s="37"/>
      <c r="L1761" s="40"/>
      <c r="M1761" s="210"/>
      <c r="N1761" s="211"/>
      <c r="O1761" s="72"/>
      <c r="P1761" s="72"/>
      <c r="Q1761" s="72"/>
      <c r="R1761" s="72"/>
      <c r="S1761" s="72"/>
      <c r="T1761" s="73"/>
      <c r="U1761" s="35"/>
      <c r="V1761" s="35"/>
      <c r="W1761" s="35"/>
      <c r="X1761" s="35"/>
      <c r="Y1761" s="35"/>
      <c r="Z1761" s="35"/>
      <c r="AA1761" s="35"/>
      <c r="AB1761" s="35"/>
      <c r="AC1761" s="35"/>
      <c r="AD1761" s="35"/>
      <c r="AE1761" s="35"/>
      <c r="AT1761" s="18" t="s">
        <v>167</v>
      </c>
      <c r="AU1761" s="18" t="s">
        <v>86</v>
      </c>
    </row>
    <row r="1762" spans="1:65" s="13" customFormat="1" ht="11.25">
      <c r="B1762" s="212"/>
      <c r="C1762" s="213"/>
      <c r="D1762" s="207" t="s">
        <v>169</v>
      </c>
      <c r="E1762" s="214" t="s">
        <v>1</v>
      </c>
      <c r="F1762" s="215" t="s">
        <v>672</v>
      </c>
      <c r="G1762" s="213"/>
      <c r="H1762" s="214" t="s">
        <v>1</v>
      </c>
      <c r="I1762" s="216"/>
      <c r="J1762" s="213"/>
      <c r="K1762" s="213"/>
      <c r="L1762" s="217"/>
      <c r="M1762" s="218"/>
      <c r="N1762" s="219"/>
      <c r="O1762" s="219"/>
      <c r="P1762" s="219"/>
      <c r="Q1762" s="219"/>
      <c r="R1762" s="219"/>
      <c r="S1762" s="219"/>
      <c r="T1762" s="220"/>
      <c r="AT1762" s="221" t="s">
        <v>169</v>
      </c>
      <c r="AU1762" s="221" t="s">
        <v>86</v>
      </c>
      <c r="AV1762" s="13" t="s">
        <v>84</v>
      </c>
      <c r="AW1762" s="13" t="s">
        <v>33</v>
      </c>
      <c r="AX1762" s="13" t="s">
        <v>76</v>
      </c>
      <c r="AY1762" s="221" t="s">
        <v>160</v>
      </c>
    </row>
    <row r="1763" spans="1:65" s="14" customFormat="1" ht="11.25">
      <c r="B1763" s="222"/>
      <c r="C1763" s="223"/>
      <c r="D1763" s="207" t="s">
        <v>169</v>
      </c>
      <c r="E1763" s="224" t="s">
        <v>1</v>
      </c>
      <c r="F1763" s="225" t="s">
        <v>1875</v>
      </c>
      <c r="G1763" s="223"/>
      <c r="H1763" s="226">
        <v>8.4499999999999993</v>
      </c>
      <c r="I1763" s="227"/>
      <c r="J1763" s="223"/>
      <c r="K1763" s="223"/>
      <c r="L1763" s="228"/>
      <c r="M1763" s="229"/>
      <c r="N1763" s="230"/>
      <c r="O1763" s="230"/>
      <c r="P1763" s="230"/>
      <c r="Q1763" s="230"/>
      <c r="R1763" s="230"/>
      <c r="S1763" s="230"/>
      <c r="T1763" s="231"/>
      <c r="AT1763" s="232" t="s">
        <v>169</v>
      </c>
      <c r="AU1763" s="232" t="s">
        <v>86</v>
      </c>
      <c r="AV1763" s="14" t="s">
        <v>86</v>
      </c>
      <c r="AW1763" s="14" t="s">
        <v>33</v>
      </c>
      <c r="AX1763" s="14" t="s">
        <v>76</v>
      </c>
      <c r="AY1763" s="232" t="s">
        <v>160</v>
      </c>
    </row>
    <row r="1764" spans="1:65" s="15" customFormat="1" ht="11.25">
      <c r="B1764" s="233"/>
      <c r="C1764" s="234"/>
      <c r="D1764" s="207" t="s">
        <v>169</v>
      </c>
      <c r="E1764" s="235" t="s">
        <v>1</v>
      </c>
      <c r="F1764" s="236" t="s">
        <v>172</v>
      </c>
      <c r="G1764" s="234"/>
      <c r="H1764" s="237">
        <v>8.4499999999999993</v>
      </c>
      <c r="I1764" s="238"/>
      <c r="J1764" s="234"/>
      <c r="K1764" s="234"/>
      <c r="L1764" s="239"/>
      <c r="M1764" s="240"/>
      <c r="N1764" s="241"/>
      <c r="O1764" s="241"/>
      <c r="P1764" s="241"/>
      <c r="Q1764" s="241"/>
      <c r="R1764" s="241"/>
      <c r="S1764" s="241"/>
      <c r="T1764" s="242"/>
      <c r="AT1764" s="243" t="s">
        <v>169</v>
      </c>
      <c r="AU1764" s="243" t="s">
        <v>86</v>
      </c>
      <c r="AV1764" s="15" t="s">
        <v>166</v>
      </c>
      <c r="AW1764" s="15" t="s">
        <v>33</v>
      </c>
      <c r="AX1764" s="15" t="s">
        <v>84</v>
      </c>
      <c r="AY1764" s="243" t="s">
        <v>160</v>
      </c>
    </row>
    <row r="1765" spans="1:65" s="2" customFormat="1" ht="21.75" customHeight="1">
      <c r="A1765" s="35"/>
      <c r="B1765" s="36"/>
      <c r="C1765" s="244" t="s">
        <v>1128</v>
      </c>
      <c r="D1765" s="244" t="s">
        <v>245</v>
      </c>
      <c r="E1765" s="245" t="s">
        <v>1876</v>
      </c>
      <c r="F1765" s="246" t="s">
        <v>1877</v>
      </c>
      <c r="G1765" s="247" t="s">
        <v>181</v>
      </c>
      <c r="H1765" s="248">
        <v>9.2949999999999999</v>
      </c>
      <c r="I1765" s="249"/>
      <c r="J1765" s="250">
        <f>ROUND(I1765*H1765,2)</f>
        <v>0</v>
      </c>
      <c r="K1765" s="251"/>
      <c r="L1765" s="252"/>
      <c r="M1765" s="253" t="s">
        <v>1</v>
      </c>
      <c r="N1765" s="254" t="s">
        <v>41</v>
      </c>
      <c r="O1765" s="72"/>
      <c r="P1765" s="203">
        <f>O1765*H1765</f>
        <v>0</v>
      </c>
      <c r="Q1765" s="203">
        <v>0</v>
      </c>
      <c r="R1765" s="203">
        <f>Q1765*H1765</f>
        <v>0</v>
      </c>
      <c r="S1765" s="203">
        <v>0</v>
      </c>
      <c r="T1765" s="204">
        <f>S1765*H1765</f>
        <v>0</v>
      </c>
      <c r="U1765" s="35"/>
      <c r="V1765" s="35"/>
      <c r="W1765" s="35"/>
      <c r="X1765" s="35"/>
      <c r="Y1765" s="35"/>
      <c r="Z1765" s="35"/>
      <c r="AA1765" s="35"/>
      <c r="AB1765" s="35"/>
      <c r="AC1765" s="35"/>
      <c r="AD1765" s="35"/>
      <c r="AE1765" s="35"/>
      <c r="AR1765" s="205" t="s">
        <v>262</v>
      </c>
      <c r="AT1765" s="205" t="s">
        <v>245</v>
      </c>
      <c r="AU1765" s="205" t="s">
        <v>86</v>
      </c>
      <c r="AY1765" s="18" t="s">
        <v>160</v>
      </c>
      <c r="BE1765" s="206">
        <f>IF(N1765="základní",J1765,0)</f>
        <v>0</v>
      </c>
      <c r="BF1765" s="206">
        <f>IF(N1765="snížená",J1765,0)</f>
        <v>0</v>
      </c>
      <c r="BG1765" s="206">
        <f>IF(N1765="zákl. přenesená",J1765,0)</f>
        <v>0</v>
      </c>
      <c r="BH1765" s="206">
        <f>IF(N1765="sníž. přenesená",J1765,0)</f>
        <v>0</v>
      </c>
      <c r="BI1765" s="206">
        <f>IF(N1765="nulová",J1765,0)</f>
        <v>0</v>
      </c>
      <c r="BJ1765" s="18" t="s">
        <v>84</v>
      </c>
      <c r="BK1765" s="206">
        <f>ROUND(I1765*H1765,2)</f>
        <v>0</v>
      </c>
      <c r="BL1765" s="18" t="s">
        <v>214</v>
      </c>
      <c r="BM1765" s="205" t="s">
        <v>1878</v>
      </c>
    </row>
    <row r="1766" spans="1:65" s="2" customFormat="1" ht="11.25">
      <c r="A1766" s="35"/>
      <c r="B1766" s="36"/>
      <c r="C1766" s="37"/>
      <c r="D1766" s="207" t="s">
        <v>167</v>
      </c>
      <c r="E1766" s="37"/>
      <c r="F1766" s="208" t="s">
        <v>1877</v>
      </c>
      <c r="G1766" s="37"/>
      <c r="H1766" s="37"/>
      <c r="I1766" s="209"/>
      <c r="J1766" s="37"/>
      <c r="K1766" s="37"/>
      <c r="L1766" s="40"/>
      <c r="M1766" s="210"/>
      <c r="N1766" s="211"/>
      <c r="O1766" s="72"/>
      <c r="P1766" s="72"/>
      <c r="Q1766" s="72"/>
      <c r="R1766" s="72"/>
      <c r="S1766" s="72"/>
      <c r="T1766" s="73"/>
      <c r="U1766" s="35"/>
      <c r="V1766" s="35"/>
      <c r="W1766" s="35"/>
      <c r="X1766" s="35"/>
      <c r="Y1766" s="35"/>
      <c r="Z1766" s="35"/>
      <c r="AA1766" s="35"/>
      <c r="AB1766" s="35"/>
      <c r="AC1766" s="35"/>
      <c r="AD1766" s="35"/>
      <c r="AE1766" s="35"/>
      <c r="AT1766" s="18" t="s">
        <v>167</v>
      </c>
      <c r="AU1766" s="18" t="s">
        <v>86</v>
      </c>
    </row>
    <row r="1767" spans="1:65" s="14" customFormat="1" ht="11.25">
      <c r="B1767" s="222"/>
      <c r="C1767" s="223"/>
      <c r="D1767" s="207" t="s">
        <v>169</v>
      </c>
      <c r="E1767" s="224" t="s">
        <v>1</v>
      </c>
      <c r="F1767" s="225" t="s">
        <v>1879</v>
      </c>
      <c r="G1767" s="223"/>
      <c r="H1767" s="226">
        <v>9.2949999999999999</v>
      </c>
      <c r="I1767" s="227"/>
      <c r="J1767" s="223"/>
      <c r="K1767" s="223"/>
      <c r="L1767" s="228"/>
      <c r="M1767" s="229"/>
      <c r="N1767" s="230"/>
      <c r="O1767" s="230"/>
      <c r="P1767" s="230"/>
      <c r="Q1767" s="230"/>
      <c r="R1767" s="230"/>
      <c r="S1767" s="230"/>
      <c r="T1767" s="231"/>
      <c r="AT1767" s="232" t="s">
        <v>169</v>
      </c>
      <c r="AU1767" s="232" t="s">
        <v>86</v>
      </c>
      <c r="AV1767" s="14" t="s">
        <v>86</v>
      </c>
      <c r="AW1767" s="14" t="s">
        <v>33</v>
      </c>
      <c r="AX1767" s="14" t="s">
        <v>76</v>
      </c>
      <c r="AY1767" s="232" t="s">
        <v>160</v>
      </c>
    </row>
    <row r="1768" spans="1:65" s="15" customFormat="1" ht="11.25">
      <c r="B1768" s="233"/>
      <c r="C1768" s="234"/>
      <c r="D1768" s="207" t="s">
        <v>169</v>
      </c>
      <c r="E1768" s="235" t="s">
        <v>1</v>
      </c>
      <c r="F1768" s="236" t="s">
        <v>172</v>
      </c>
      <c r="G1768" s="234"/>
      <c r="H1768" s="237">
        <v>9.2949999999999999</v>
      </c>
      <c r="I1768" s="238"/>
      <c r="J1768" s="234"/>
      <c r="K1768" s="234"/>
      <c r="L1768" s="239"/>
      <c r="M1768" s="240"/>
      <c r="N1768" s="241"/>
      <c r="O1768" s="241"/>
      <c r="P1768" s="241"/>
      <c r="Q1768" s="241"/>
      <c r="R1768" s="241"/>
      <c r="S1768" s="241"/>
      <c r="T1768" s="242"/>
      <c r="AT1768" s="243" t="s">
        <v>169</v>
      </c>
      <c r="AU1768" s="243" t="s">
        <v>86</v>
      </c>
      <c r="AV1768" s="15" t="s">
        <v>166</v>
      </c>
      <c r="AW1768" s="15" t="s">
        <v>33</v>
      </c>
      <c r="AX1768" s="15" t="s">
        <v>84</v>
      </c>
      <c r="AY1768" s="243" t="s">
        <v>160</v>
      </c>
    </row>
    <row r="1769" spans="1:65" s="2" customFormat="1" ht="24.2" customHeight="1">
      <c r="A1769" s="35"/>
      <c r="B1769" s="36"/>
      <c r="C1769" s="193" t="s">
        <v>1880</v>
      </c>
      <c r="D1769" s="193" t="s">
        <v>162</v>
      </c>
      <c r="E1769" s="194" t="s">
        <v>1881</v>
      </c>
      <c r="F1769" s="195" t="s">
        <v>1882</v>
      </c>
      <c r="G1769" s="196" t="s">
        <v>181</v>
      </c>
      <c r="H1769" s="197">
        <v>3.8</v>
      </c>
      <c r="I1769" s="198"/>
      <c r="J1769" s="199">
        <f>ROUND(I1769*H1769,2)</f>
        <v>0</v>
      </c>
      <c r="K1769" s="200"/>
      <c r="L1769" s="40"/>
      <c r="M1769" s="201" t="s">
        <v>1</v>
      </c>
      <c r="N1769" s="202" t="s">
        <v>41</v>
      </c>
      <c r="O1769" s="72"/>
      <c r="P1769" s="203">
        <f>O1769*H1769</f>
        <v>0</v>
      </c>
      <c r="Q1769" s="203">
        <v>0</v>
      </c>
      <c r="R1769" s="203">
        <f>Q1769*H1769</f>
        <v>0</v>
      </c>
      <c r="S1769" s="203">
        <v>0</v>
      </c>
      <c r="T1769" s="204">
        <f>S1769*H1769</f>
        <v>0</v>
      </c>
      <c r="U1769" s="35"/>
      <c r="V1769" s="35"/>
      <c r="W1769" s="35"/>
      <c r="X1769" s="35"/>
      <c r="Y1769" s="35"/>
      <c r="Z1769" s="35"/>
      <c r="AA1769" s="35"/>
      <c r="AB1769" s="35"/>
      <c r="AC1769" s="35"/>
      <c r="AD1769" s="35"/>
      <c r="AE1769" s="35"/>
      <c r="AR1769" s="205" t="s">
        <v>214</v>
      </c>
      <c r="AT1769" s="205" t="s">
        <v>162</v>
      </c>
      <c r="AU1769" s="205" t="s">
        <v>86</v>
      </c>
      <c r="AY1769" s="18" t="s">
        <v>160</v>
      </c>
      <c r="BE1769" s="206">
        <f>IF(N1769="základní",J1769,0)</f>
        <v>0</v>
      </c>
      <c r="BF1769" s="206">
        <f>IF(N1769="snížená",J1769,0)</f>
        <v>0</v>
      </c>
      <c r="BG1769" s="206">
        <f>IF(N1769="zákl. přenesená",J1769,0)</f>
        <v>0</v>
      </c>
      <c r="BH1769" s="206">
        <f>IF(N1769="sníž. přenesená",J1769,0)</f>
        <v>0</v>
      </c>
      <c r="BI1769" s="206">
        <f>IF(N1769="nulová",J1769,0)</f>
        <v>0</v>
      </c>
      <c r="BJ1769" s="18" t="s">
        <v>84</v>
      </c>
      <c r="BK1769" s="206">
        <f>ROUND(I1769*H1769,2)</f>
        <v>0</v>
      </c>
      <c r="BL1769" s="18" t="s">
        <v>214</v>
      </c>
      <c r="BM1769" s="205" t="s">
        <v>1883</v>
      </c>
    </row>
    <row r="1770" spans="1:65" s="2" customFormat="1" ht="19.5">
      <c r="A1770" s="35"/>
      <c r="B1770" s="36"/>
      <c r="C1770" s="37"/>
      <c r="D1770" s="207" t="s">
        <v>167</v>
      </c>
      <c r="E1770" s="37"/>
      <c r="F1770" s="208" t="s">
        <v>1884</v>
      </c>
      <c r="G1770" s="37"/>
      <c r="H1770" s="37"/>
      <c r="I1770" s="209"/>
      <c r="J1770" s="37"/>
      <c r="K1770" s="37"/>
      <c r="L1770" s="40"/>
      <c r="M1770" s="210"/>
      <c r="N1770" s="211"/>
      <c r="O1770" s="72"/>
      <c r="P1770" s="72"/>
      <c r="Q1770" s="72"/>
      <c r="R1770" s="72"/>
      <c r="S1770" s="72"/>
      <c r="T1770" s="73"/>
      <c r="U1770" s="35"/>
      <c r="V1770" s="35"/>
      <c r="W1770" s="35"/>
      <c r="X1770" s="35"/>
      <c r="Y1770" s="35"/>
      <c r="Z1770" s="35"/>
      <c r="AA1770" s="35"/>
      <c r="AB1770" s="35"/>
      <c r="AC1770" s="35"/>
      <c r="AD1770" s="35"/>
      <c r="AE1770" s="35"/>
      <c r="AT1770" s="18" t="s">
        <v>167</v>
      </c>
      <c r="AU1770" s="18" t="s">
        <v>86</v>
      </c>
    </row>
    <row r="1771" spans="1:65" s="13" customFormat="1" ht="11.25">
      <c r="B1771" s="212"/>
      <c r="C1771" s="213"/>
      <c r="D1771" s="207" t="s">
        <v>169</v>
      </c>
      <c r="E1771" s="214" t="s">
        <v>1</v>
      </c>
      <c r="F1771" s="215" t="s">
        <v>672</v>
      </c>
      <c r="G1771" s="213"/>
      <c r="H1771" s="214" t="s">
        <v>1</v>
      </c>
      <c r="I1771" s="216"/>
      <c r="J1771" s="213"/>
      <c r="K1771" s="213"/>
      <c r="L1771" s="217"/>
      <c r="M1771" s="218"/>
      <c r="N1771" s="219"/>
      <c r="O1771" s="219"/>
      <c r="P1771" s="219"/>
      <c r="Q1771" s="219"/>
      <c r="R1771" s="219"/>
      <c r="S1771" s="219"/>
      <c r="T1771" s="220"/>
      <c r="AT1771" s="221" t="s">
        <v>169</v>
      </c>
      <c r="AU1771" s="221" t="s">
        <v>86</v>
      </c>
      <c r="AV1771" s="13" t="s">
        <v>84</v>
      </c>
      <c r="AW1771" s="13" t="s">
        <v>33</v>
      </c>
      <c r="AX1771" s="13" t="s">
        <v>76</v>
      </c>
      <c r="AY1771" s="221" t="s">
        <v>160</v>
      </c>
    </row>
    <row r="1772" spans="1:65" s="14" customFormat="1" ht="11.25">
      <c r="B1772" s="222"/>
      <c r="C1772" s="223"/>
      <c r="D1772" s="207" t="s">
        <v>169</v>
      </c>
      <c r="E1772" s="224" t="s">
        <v>1</v>
      </c>
      <c r="F1772" s="225" t="s">
        <v>1885</v>
      </c>
      <c r="G1772" s="223"/>
      <c r="H1772" s="226">
        <v>3.8</v>
      </c>
      <c r="I1772" s="227"/>
      <c r="J1772" s="223"/>
      <c r="K1772" s="223"/>
      <c r="L1772" s="228"/>
      <c r="M1772" s="229"/>
      <c r="N1772" s="230"/>
      <c r="O1772" s="230"/>
      <c r="P1772" s="230"/>
      <c r="Q1772" s="230"/>
      <c r="R1772" s="230"/>
      <c r="S1772" s="230"/>
      <c r="T1772" s="231"/>
      <c r="AT1772" s="232" t="s">
        <v>169</v>
      </c>
      <c r="AU1772" s="232" t="s">
        <v>86</v>
      </c>
      <c r="AV1772" s="14" t="s">
        <v>86</v>
      </c>
      <c r="AW1772" s="14" t="s">
        <v>33</v>
      </c>
      <c r="AX1772" s="14" t="s">
        <v>76</v>
      </c>
      <c r="AY1772" s="232" t="s">
        <v>160</v>
      </c>
    </row>
    <row r="1773" spans="1:65" s="15" customFormat="1" ht="11.25">
      <c r="B1773" s="233"/>
      <c r="C1773" s="234"/>
      <c r="D1773" s="207" t="s">
        <v>169</v>
      </c>
      <c r="E1773" s="235" t="s">
        <v>1</v>
      </c>
      <c r="F1773" s="236" t="s">
        <v>172</v>
      </c>
      <c r="G1773" s="234"/>
      <c r="H1773" s="237">
        <v>3.8</v>
      </c>
      <c r="I1773" s="238"/>
      <c r="J1773" s="234"/>
      <c r="K1773" s="234"/>
      <c r="L1773" s="239"/>
      <c r="M1773" s="240"/>
      <c r="N1773" s="241"/>
      <c r="O1773" s="241"/>
      <c r="P1773" s="241"/>
      <c r="Q1773" s="241"/>
      <c r="R1773" s="241"/>
      <c r="S1773" s="241"/>
      <c r="T1773" s="242"/>
      <c r="AT1773" s="243" t="s">
        <v>169</v>
      </c>
      <c r="AU1773" s="243" t="s">
        <v>86</v>
      </c>
      <c r="AV1773" s="15" t="s">
        <v>166</v>
      </c>
      <c r="AW1773" s="15" t="s">
        <v>33</v>
      </c>
      <c r="AX1773" s="15" t="s">
        <v>84</v>
      </c>
      <c r="AY1773" s="243" t="s">
        <v>160</v>
      </c>
    </row>
    <row r="1774" spans="1:65" s="2" customFormat="1" ht="16.5" customHeight="1">
      <c r="A1774" s="35"/>
      <c r="B1774" s="36"/>
      <c r="C1774" s="244" t="s">
        <v>1139</v>
      </c>
      <c r="D1774" s="244" t="s">
        <v>245</v>
      </c>
      <c r="E1774" s="245" t="s">
        <v>1886</v>
      </c>
      <c r="F1774" s="246" t="s">
        <v>1887</v>
      </c>
      <c r="G1774" s="247" t="s">
        <v>181</v>
      </c>
      <c r="H1774" s="248">
        <v>4.18</v>
      </c>
      <c r="I1774" s="249"/>
      <c r="J1774" s="250">
        <f>ROUND(I1774*H1774,2)</f>
        <v>0</v>
      </c>
      <c r="K1774" s="251"/>
      <c r="L1774" s="252"/>
      <c r="M1774" s="253" t="s">
        <v>1</v>
      </c>
      <c r="N1774" s="254" t="s">
        <v>41</v>
      </c>
      <c r="O1774" s="72"/>
      <c r="P1774" s="203">
        <f>O1774*H1774</f>
        <v>0</v>
      </c>
      <c r="Q1774" s="203">
        <v>0</v>
      </c>
      <c r="R1774" s="203">
        <f>Q1774*H1774</f>
        <v>0</v>
      </c>
      <c r="S1774" s="203">
        <v>0</v>
      </c>
      <c r="T1774" s="204">
        <f>S1774*H1774</f>
        <v>0</v>
      </c>
      <c r="U1774" s="35"/>
      <c r="V1774" s="35"/>
      <c r="W1774" s="35"/>
      <c r="X1774" s="35"/>
      <c r="Y1774" s="35"/>
      <c r="Z1774" s="35"/>
      <c r="AA1774" s="35"/>
      <c r="AB1774" s="35"/>
      <c r="AC1774" s="35"/>
      <c r="AD1774" s="35"/>
      <c r="AE1774" s="35"/>
      <c r="AR1774" s="205" t="s">
        <v>262</v>
      </c>
      <c r="AT1774" s="205" t="s">
        <v>245</v>
      </c>
      <c r="AU1774" s="205" t="s">
        <v>86</v>
      </c>
      <c r="AY1774" s="18" t="s">
        <v>160</v>
      </c>
      <c r="BE1774" s="206">
        <f>IF(N1774="základní",J1774,0)</f>
        <v>0</v>
      </c>
      <c r="BF1774" s="206">
        <f>IF(N1774="snížená",J1774,0)</f>
        <v>0</v>
      </c>
      <c r="BG1774" s="206">
        <f>IF(N1774="zákl. přenesená",J1774,0)</f>
        <v>0</v>
      </c>
      <c r="BH1774" s="206">
        <f>IF(N1774="sníž. přenesená",J1774,0)</f>
        <v>0</v>
      </c>
      <c r="BI1774" s="206">
        <f>IF(N1774="nulová",J1774,0)</f>
        <v>0</v>
      </c>
      <c r="BJ1774" s="18" t="s">
        <v>84</v>
      </c>
      <c r="BK1774" s="206">
        <f>ROUND(I1774*H1774,2)</f>
        <v>0</v>
      </c>
      <c r="BL1774" s="18" t="s">
        <v>214</v>
      </c>
      <c r="BM1774" s="205" t="s">
        <v>1888</v>
      </c>
    </row>
    <row r="1775" spans="1:65" s="2" customFormat="1" ht="11.25">
      <c r="A1775" s="35"/>
      <c r="B1775" s="36"/>
      <c r="C1775" s="37"/>
      <c r="D1775" s="207" t="s">
        <v>167</v>
      </c>
      <c r="E1775" s="37"/>
      <c r="F1775" s="208" t="s">
        <v>1887</v>
      </c>
      <c r="G1775" s="37"/>
      <c r="H1775" s="37"/>
      <c r="I1775" s="209"/>
      <c r="J1775" s="37"/>
      <c r="K1775" s="37"/>
      <c r="L1775" s="40"/>
      <c r="M1775" s="210"/>
      <c r="N1775" s="211"/>
      <c r="O1775" s="72"/>
      <c r="P1775" s="72"/>
      <c r="Q1775" s="72"/>
      <c r="R1775" s="72"/>
      <c r="S1775" s="72"/>
      <c r="T1775" s="73"/>
      <c r="U1775" s="35"/>
      <c r="V1775" s="35"/>
      <c r="W1775" s="35"/>
      <c r="X1775" s="35"/>
      <c r="Y1775" s="35"/>
      <c r="Z1775" s="35"/>
      <c r="AA1775" s="35"/>
      <c r="AB1775" s="35"/>
      <c r="AC1775" s="35"/>
      <c r="AD1775" s="35"/>
      <c r="AE1775" s="35"/>
      <c r="AT1775" s="18" t="s">
        <v>167</v>
      </c>
      <c r="AU1775" s="18" t="s">
        <v>86</v>
      </c>
    </row>
    <row r="1776" spans="1:65" s="14" customFormat="1" ht="11.25">
      <c r="B1776" s="222"/>
      <c r="C1776" s="223"/>
      <c r="D1776" s="207" t="s">
        <v>169</v>
      </c>
      <c r="E1776" s="224" t="s">
        <v>1</v>
      </c>
      <c r="F1776" s="225" t="s">
        <v>1889</v>
      </c>
      <c r="G1776" s="223"/>
      <c r="H1776" s="226">
        <v>4.18</v>
      </c>
      <c r="I1776" s="227"/>
      <c r="J1776" s="223"/>
      <c r="K1776" s="223"/>
      <c r="L1776" s="228"/>
      <c r="M1776" s="229"/>
      <c r="N1776" s="230"/>
      <c r="O1776" s="230"/>
      <c r="P1776" s="230"/>
      <c r="Q1776" s="230"/>
      <c r="R1776" s="230"/>
      <c r="S1776" s="230"/>
      <c r="T1776" s="231"/>
      <c r="AT1776" s="232" t="s">
        <v>169</v>
      </c>
      <c r="AU1776" s="232" t="s">
        <v>86</v>
      </c>
      <c r="AV1776" s="14" t="s">
        <v>86</v>
      </c>
      <c r="AW1776" s="14" t="s">
        <v>33</v>
      </c>
      <c r="AX1776" s="14" t="s">
        <v>76</v>
      </c>
      <c r="AY1776" s="232" t="s">
        <v>160</v>
      </c>
    </row>
    <row r="1777" spans="1:65" s="15" customFormat="1" ht="11.25">
      <c r="B1777" s="233"/>
      <c r="C1777" s="234"/>
      <c r="D1777" s="207" t="s">
        <v>169</v>
      </c>
      <c r="E1777" s="235" t="s">
        <v>1</v>
      </c>
      <c r="F1777" s="236" t="s">
        <v>172</v>
      </c>
      <c r="G1777" s="234"/>
      <c r="H1777" s="237">
        <v>4.18</v>
      </c>
      <c r="I1777" s="238"/>
      <c r="J1777" s="234"/>
      <c r="K1777" s="234"/>
      <c r="L1777" s="239"/>
      <c r="M1777" s="240"/>
      <c r="N1777" s="241"/>
      <c r="O1777" s="241"/>
      <c r="P1777" s="241"/>
      <c r="Q1777" s="241"/>
      <c r="R1777" s="241"/>
      <c r="S1777" s="241"/>
      <c r="T1777" s="242"/>
      <c r="AT1777" s="243" t="s">
        <v>169</v>
      </c>
      <c r="AU1777" s="243" t="s">
        <v>86</v>
      </c>
      <c r="AV1777" s="15" t="s">
        <v>166</v>
      </c>
      <c r="AW1777" s="15" t="s">
        <v>33</v>
      </c>
      <c r="AX1777" s="15" t="s">
        <v>84</v>
      </c>
      <c r="AY1777" s="243" t="s">
        <v>160</v>
      </c>
    </row>
    <row r="1778" spans="1:65" s="2" customFormat="1" ht="24.2" customHeight="1">
      <c r="A1778" s="35"/>
      <c r="B1778" s="36"/>
      <c r="C1778" s="193" t="s">
        <v>1890</v>
      </c>
      <c r="D1778" s="193" t="s">
        <v>162</v>
      </c>
      <c r="E1778" s="194" t="s">
        <v>1891</v>
      </c>
      <c r="F1778" s="195" t="s">
        <v>1892</v>
      </c>
      <c r="G1778" s="196" t="s">
        <v>165</v>
      </c>
      <c r="H1778" s="197">
        <v>24.184999999999999</v>
      </c>
      <c r="I1778" s="198"/>
      <c r="J1778" s="199">
        <f>ROUND(I1778*H1778,2)</f>
        <v>0</v>
      </c>
      <c r="K1778" s="200"/>
      <c r="L1778" s="40"/>
      <c r="M1778" s="201" t="s">
        <v>1</v>
      </c>
      <c r="N1778" s="202" t="s">
        <v>41</v>
      </c>
      <c r="O1778" s="72"/>
      <c r="P1778" s="203">
        <f>O1778*H1778</f>
        <v>0</v>
      </c>
      <c r="Q1778" s="203">
        <v>0</v>
      </c>
      <c r="R1778" s="203">
        <f>Q1778*H1778</f>
        <v>0</v>
      </c>
      <c r="S1778" s="203">
        <v>0</v>
      </c>
      <c r="T1778" s="204">
        <f>S1778*H1778</f>
        <v>0</v>
      </c>
      <c r="U1778" s="35"/>
      <c r="V1778" s="35"/>
      <c r="W1778" s="35"/>
      <c r="X1778" s="35"/>
      <c r="Y1778" s="35"/>
      <c r="Z1778" s="35"/>
      <c r="AA1778" s="35"/>
      <c r="AB1778" s="35"/>
      <c r="AC1778" s="35"/>
      <c r="AD1778" s="35"/>
      <c r="AE1778" s="35"/>
      <c r="AR1778" s="205" t="s">
        <v>214</v>
      </c>
      <c r="AT1778" s="205" t="s">
        <v>162</v>
      </c>
      <c r="AU1778" s="205" t="s">
        <v>86</v>
      </c>
      <c r="AY1778" s="18" t="s">
        <v>160</v>
      </c>
      <c r="BE1778" s="206">
        <f>IF(N1778="základní",J1778,0)</f>
        <v>0</v>
      </c>
      <c r="BF1778" s="206">
        <f>IF(N1778="snížená",J1778,0)</f>
        <v>0</v>
      </c>
      <c r="BG1778" s="206">
        <f>IF(N1778="zákl. přenesená",J1778,0)</f>
        <v>0</v>
      </c>
      <c r="BH1778" s="206">
        <f>IF(N1778="sníž. přenesená",J1778,0)</f>
        <v>0</v>
      </c>
      <c r="BI1778" s="206">
        <f>IF(N1778="nulová",J1778,0)</f>
        <v>0</v>
      </c>
      <c r="BJ1778" s="18" t="s">
        <v>84</v>
      </c>
      <c r="BK1778" s="206">
        <f>ROUND(I1778*H1778,2)</f>
        <v>0</v>
      </c>
      <c r="BL1778" s="18" t="s">
        <v>214</v>
      </c>
      <c r="BM1778" s="205" t="s">
        <v>1893</v>
      </c>
    </row>
    <row r="1779" spans="1:65" s="2" customFormat="1" ht="19.5">
      <c r="A1779" s="35"/>
      <c r="B1779" s="36"/>
      <c r="C1779" s="37"/>
      <c r="D1779" s="207" t="s">
        <v>167</v>
      </c>
      <c r="E1779" s="37"/>
      <c r="F1779" s="208" t="s">
        <v>1894</v>
      </c>
      <c r="G1779" s="37"/>
      <c r="H1779" s="37"/>
      <c r="I1779" s="209"/>
      <c r="J1779" s="37"/>
      <c r="K1779" s="37"/>
      <c r="L1779" s="40"/>
      <c r="M1779" s="210"/>
      <c r="N1779" s="211"/>
      <c r="O1779" s="72"/>
      <c r="P1779" s="72"/>
      <c r="Q1779" s="72"/>
      <c r="R1779" s="72"/>
      <c r="S1779" s="72"/>
      <c r="T1779" s="73"/>
      <c r="U1779" s="35"/>
      <c r="V1779" s="35"/>
      <c r="W1779" s="35"/>
      <c r="X1779" s="35"/>
      <c r="Y1779" s="35"/>
      <c r="Z1779" s="35"/>
      <c r="AA1779" s="35"/>
      <c r="AB1779" s="35"/>
      <c r="AC1779" s="35"/>
      <c r="AD1779" s="35"/>
      <c r="AE1779" s="35"/>
      <c r="AT1779" s="18" t="s">
        <v>167</v>
      </c>
      <c r="AU1779" s="18" t="s">
        <v>86</v>
      </c>
    </row>
    <row r="1780" spans="1:65" s="13" customFormat="1" ht="11.25">
      <c r="B1780" s="212"/>
      <c r="C1780" s="213"/>
      <c r="D1780" s="207" t="s">
        <v>169</v>
      </c>
      <c r="E1780" s="214" t="s">
        <v>1</v>
      </c>
      <c r="F1780" s="215" t="s">
        <v>887</v>
      </c>
      <c r="G1780" s="213"/>
      <c r="H1780" s="214" t="s">
        <v>1</v>
      </c>
      <c r="I1780" s="216"/>
      <c r="J1780" s="213"/>
      <c r="K1780" s="213"/>
      <c r="L1780" s="217"/>
      <c r="M1780" s="218"/>
      <c r="N1780" s="219"/>
      <c r="O1780" s="219"/>
      <c r="P1780" s="219"/>
      <c r="Q1780" s="219"/>
      <c r="R1780" s="219"/>
      <c r="S1780" s="219"/>
      <c r="T1780" s="220"/>
      <c r="AT1780" s="221" t="s">
        <v>169</v>
      </c>
      <c r="AU1780" s="221" t="s">
        <v>86</v>
      </c>
      <c r="AV1780" s="13" t="s">
        <v>84</v>
      </c>
      <c r="AW1780" s="13" t="s">
        <v>33</v>
      </c>
      <c r="AX1780" s="13" t="s">
        <v>76</v>
      </c>
      <c r="AY1780" s="221" t="s">
        <v>160</v>
      </c>
    </row>
    <row r="1781" spans="1:65" s="14" customFormat="1" ht="11.25">
      <c r="B1781" s="222"/>
      <c r="C1781" s="223"/>
      <c r="D1781" s="207" t="s">
        <v>169</v>
      </c>
      <c r="E1781" s="224" t="s">
        <v>1</v>
      </c>
      <c r="F1781" s="225" t="s">
        <v>1895</v>
      </c>
      <c r="G1781" s="223"/>
      <c r="H1781" s="226">
        <v>4.3090000000000002</v>
      </c>
      <c r="I1781" s="227"/>
      <c r="J1781" s="223"/>
      <c r="K1781" s="223"/>
      <c r="L1781" s="228"/>
      <c r="M1781" s="229"/>
      <c r="N1781" s="230"/>
      <c r="O1781" s="230"/>
      <c r="P1781" s="230"/>
      <c r="Q1781" s="230"/>
      <c r="R1781" s="230"/>
      <c r="S1781" s="230"/>
      <c r="T1781" s="231"/>
      <c r="AT1781" s="232" t="s">
        <v>169</v>
      </c>
      <c r="AU1781" s="232" t="s">
        <v>86</v>
      </c>
      <c r="AV1781" s="14" t="s">
        <v>86</v>
      </c>
      <c r="AW1781" s="14" t="s">
        <v>33</v>
      </c>
      <c r="AX1781" s="14" t="s">
        <v>76</v>
      </c>
      <c r="AY1781" s="232" t="s">
        <v>160</v>
      </c>
    </row>
    <row r="1782" spans="1:65" s="14" customFormat="1" ht="11.25">
      <c r="B1782" s="222"/>
      <c r="C1782" s="223"/>
      <c r="D1782" s="207" t="s">
        <v>169</v>
      </c>
      <c r="E1782" s="224" t="s">
        <v>1</v>
      </c>
      <c r="F1782" s="225" t="s">
        <v>1896</v>
      </c>
      <c r="G1782" s="223"/>
      <c r="H1782" s="226">
        <v>3.8149999999999999</v>
      </c>
      <c r="I1782" s="227"/>
      <c r="J1782" s="223"/>
      <c r="K1782" s="223"/>
      <c r="L1782" s="228"/>
      <c r="M1782" s="229"/>
      <c r="N1782" s="230"/>
      <c r="O1782" s="230"/>
      <c r="P1782" s="230"/>
      <c r="Q1782" s="230"/>
      <c r="R1782" s="230"/>
      <c r="S1782" s="230"/>
      <c r="T1782" s="231"/>
      <c r="AT1782" s="232" t="s">
        <v>169</v>
      </c>
      <c r="AU1782" s="232" t="s">
        <v>86</v>
      </c>
      <c r="AV1782" s="14" t="s">
        <v>86</v>
      </c>
      <c r="AW1782" s="14" t="s">
        <v>33</v>
      </c>
      <c r="AX1782" s="14" t="s">
        <v>76</v>
      </c>
      <c r="AY1782" s="232" t="s">
        <v>160</v>
      </c>
    </row>
    <row r="1783" spans="1:65" s="14" customFormat="1" ht="11.25">
      <c r="B1783" s="222"/>
      <c r="C1783" s="223"/>
      <c r="D1783" s="207" t="s">
        <v>169</v>
      </c>
      <c r="E1783" s="224" t="s">
        <v>1</v>
      </c>
      <c r="F1783" s="225" t="s">
        <v>1897</v>
      </c>
      <c r="G1783" s="223"/>
      <c r="H1783" s="226">
        <v>3.5</v>
      </c>
      <c r="I1783" s="227"/>
      <c r="J1783" s="223"/>
      <c r="K1783" s="223"/>
      <c r="L1783" s="228"/>
      <c r="M1783" s="229"/>
      <c r="N1783" s="230"/>
      <c r="O1783" s="230"/>
      <c r="P1783" s="230"/>
      <c r="Q1783" s="230"/>
      <c r="R1783" s="230"/>
      <c r="S1783" s="230"/>
      <c r="T1783" s="231"/>
      <c r="AT1783" s="232" t="s">
        <v>169</v>
      </c>
      <c r="AU1783" s="232" t="s">
        <v>86</v>
      </c>
      <c r="AV1783" s="14" t="s">
        <v>86</v>
      </c>
      <c r="AW1783" s="14" t="s">
        <v>33</v>
      </c>
      <c r="AX1783" s="14" t="s">
        <v>76</v>
      </c>
      <c r="AY1783" s="232" t="s">
        <v>160</v>
      </c>
    </row>
    <row r="1784" spans="1:65" s="14" customFormat="1" ht="11.25">
      <c r="B1784" s="222"/>
      <c r="C1784" s="223"/>
      <c r="D1784" s="207" t="s">
        <v>169</v>
      </c>
      <c r="E1784" s="224" t="s">
        <v>1</v>
      </c>
      <c r="F1784" s="225" t="s">
        <v>1898</v>
      </c>
      <c r="G1784" s="223"/>
      <c r="H1784" s="226">
        <v>7</v>
      </c>
      <c r="I1784" s="227"/>
      <c r="J1784" s="223"/>
      <c r="K1784" s="223"/>
      <c r="L1784" s="228"/>
      <c r="M1784" s="229"/>
      <c r="N1784" s="230"/>
      <c r="O1784" s="230"/>
      <c r="P1784" s="230"/>
      <c r="Q1784" s="230"/>
      <c r="R1784" s="230"/>
      <c r="S1784" s="230"/>
      <c r="T1784" s="231"/>
      <c r="AT1784" s="232" t="s">
        <v>169</v>
      </c>
      <c r="AU1784" s="232" t="s">
        <v>86</v>
      </c>
      <c r="AV1784" s="14" t="s">
        <v>86</v>
      </c>
      <c r="AW1784" s="14" t="s">
        <v>33</v>
      </c>
      <c r="AX1784" s="14" t="s">
        <v>76</v>
      </c>
      <c r="AY1784" s="232" t="s">
        <v>160</v>
      </c>
    </row>
    <row r="1785" spans="1:65" s="14" customFormat="1" ht="11.25">
      <c r="B1785" s="222"/>
      <c r="C1785" s="223"/>
      <c r="D1785" s="207" t="s">
        <v>169</v>
      </c>
      <c r="E1785" s="224" t="s">
        <v>1</v>
      </c>
      <c r="F1785" s="225" t="s">
        <v>1899</v>
      </c>
      <c r="G1785" s="223"/>
      <c r="H1785" s="226">
        <v>2.4980000000000002</v>
      </c>
      <c r="I1785" s="227"/>
      <c r="J1785" s="223"/>
      <c r="K1785" s="223"/>
      <c r="L1785" s="228"/>
      <c r="M1785" s="229"/>
      <c r="N1785" s="230"/>
      <c r="O1785" s="230"/>
      <c r="P1785" s="230"/>
      <c r="Q1785" s="230"/>
      <c r="R1785" s="230"/>
      <c r="S1785" s="230"/>
      <c r="T1785" s="231"/>
      <c r="AT1785" s="232" t="s">
        <v>169</v>
      </c>
      <c r="AU1785" s="232" t="s">
        <v>86</v>
      </c>
      <c r="AV1785" s="14" t="s">
        <v>86</v>
      </c>
      <c r="AW1785" s="14" t="s">
        <v>33</v>
      </c>
      <c r="AX1785" s="14" t="s">
        <v>76</v>
      </c>
      <c r="AY1785" s="232" t="s">
        <v>160</v>
      </c>
    </row>
    <row r="1786" spans="1:65" s="14" customFormat="1" ht="11.25">
      <c r="B1786" s="222"/>
      <c r="C1786" s="223"/>
      <c r="D1786" s="207" t="s">
        <v>169</v>
      </c>
      <c r="E1786" s="224" t="s">
        <v>1</v>
      </c>
      <c r="F1786" s="225" t="s">
        <v>1900</v>
      </c>
      <c r="G1786" s="223"/>
      <c r="H1786" s="226">
        <v>1.3129999999999999</v>
      </c>
      <c r="I1786" s="227"/>
      <c r="J1786" s="223"/>
      <c r="K1786" s="223"/>
      <c r="L1786" s="228"/>
      <c r="M1786" s="229"/>
      <c r="N1786" s="230"/>
      <c r="O1786" s="230"/>
      <c r="P1786" s="230"/>
      <c r="Q1786" s="230"/>
      <c r="R1786" s="230"/>
      <c r="S1786" s="230"/>
      <c r="T1786" s="231"/>
      <c r="AT1786" s="232" t="s">
        <v>169</v>
      </c>
      <c r="AU1786" s="232" t="s">
        <v>86</v>
      </c>
      <c r="AV1786" s="14" t="s">
        <v>86</v>
      </c>
      <c r="AW1786" s="14" t="s">
        <v>33</v>
      </c>
      <c r="AX1786" s="14" t="s">
        <v>76</v>
      </c>
      <c r="AY1786" s="232" t="s">
        <v>160</v>
      </c>
    </row>
    <row r="1787" spans="1:65" s="14" customFormat="1" ht="11.25">
      <c r="B1787" s="222"/>
      <c r="C1787" s="223"/>
      <c r="D1787" s="207" t="s">
        <v>169</v>
      </c>
      <c r="E1787" s="224" t="s">
        <v>1</v>
      </c>
      <c r="F1787" s="225" t="s">
        <v>1901</v>
      </c>
      <c r="G1787" s="223"/>
      <c r="H1787" s="226">
        <v>1.75</v>
      </c>
      <c r="I1787" s="227"/>
      <c r="J1787" s="223"/>
      <c r="K1787" s="223"/>
      <c r="L1787" s="228"/>
      <c r="M1787" s="229"/>
      <c r="N1787" s="230"/>
      <c r="O1787" s="230"/>
      <c r="P1787" s="230"/>
      <c r="Q1787" s="230"/>
      <c r="R1787" s="230"/>
      <c r="S1787" s="230"/>
      <c r="T1787" s="231"/>
      <c r="AT1787" s="232" t="s">
        <v>169</v>
      </c>
      <c r="AU1787" s="232" t="s">
        <v>86</v>
      </c>
      <c r="AV1787" s="14" t="s">
        <v>86</v>
      </c>
      <c r="AW1787" s="14" t="s">
        <v>33</v>
      </c>
      <c r="AX1787" s="14" t="s">
        <v>76</v>
      </c>
      <c r="AY1787" s="232" t="s">
        <v>160</v>
      </c>
    </row>
    <row r="1788" spans="1:65" s="15" customFormat="1" ht="11.25">
      <c r="B1788" s="233"/>
      <c r="C1788" s="234"/>
      <c r="D1788" s="207" t="s">
        <v>169</v>
      </c>
      <c r="E1788" s="235" t="s">
        <v>1</v>
      </c>
      <c r="F1788" s="236" t="s">
        <v>172</v>
      </c>
      <c r="G1788" s="234"/>
      <c r="H1788" s="237">
        <v>24.184999999999999</v>
      </c>
      <c r="I1788" s="238"/>
      <c r="J1788" s="234"/>
      <c r="K1788" s="234"/>
      <c r="L1788" s="239"/>
      <c r="M1788" s="240"/>
      <c r="N1788" s="241"/>
      <c r="O1788" s="241"/>
      <c r="P1788" s="241"/>
      <c r="Q1788" s="241"/>
      <c r="R1788" s="241"/>
      <c r="S1788" s="241"/>
      <c r="T1788" s="242"/>
      <c r="AT1788" s="243" t="s">
        <v>169</v>
      </c>
      <c r="AU1788" s="243" t="s">
        <v>86</v>
      </c>
      <c r="AV1788" s="15" t="s">
        <v>166</v>
      </c>
      <c r="AW1788" s="15" t="s">
        <v>33</v>
      </c>
      <c r="AX1788" s="15" t="s">
        <v>84</v>
      </c>
      <c r="AY1788" s="243" t="s">
        <v>160</v>
      </c>
    </row>
    <row r="1789" spans="1:65" s="2" customFormat="1" ht="24.2" customHeight="1">
      <c r="A1789" s="35"/>
      <c r="B1789" s="36"/>
      <c r="C1789" s="244" t="s">
        <v>1143</v>
      </c>
      <c r="D1789" s="244" t="s">
        <v>245</v>
      </c>
      <c r="E1789" s="245" t="s">
        <v>1902</v>
      </c>
      <c r="F1789" s="246" t="s">
        <v>1903</v>
      </c>
      <c r="G1789" s="247" t="s">
        <v>312</v>
      </c>
      <c r="H1789" s="248">
        <v>1</v>
      </c>
      <c r="I1789" s="249"/>
      <c r="J1789" s="250">
        <f>ROUND(I1789*H1789,2)</f>
        <v>0</v>
      </c>
      <c r="K1789" s="251"/>
      <c r="L1789" s="252"/>
      <c r="M1789" s="253" t="s">
        <v>1</v>
      </c>
      <c r="N1789" s="254" t="s">
        <v>41</v>
      </c>
      <c r="O1789" s="72"/>
      <c r="P1789" s="203">
        <f>O1789*H1789</f>
        <v>0</v>
      </c>
      <c r="Q1789" s="203">
        <v>0</v>
      </c>
      <c r="R1789" s="203">
        <f>Q1789*H1789</f>
        <v>0</v>
      </c>
      <c r="S1789" s="203">
        <v>0</v>
      </c>
      <c r="T1789" s="204">
        <f>S1789*H1789</f>
        <v>0</v>
      </c>
      <c r="U1789" s="35"/>
      <c r="V1789" s="35"/>
      <c r="W1789" s="35"/>
      <c r="X1789" s="35"/>
      <c r="Y1789" s="35"/>
      <c r="Z1789" s="35"/>
      <c r="AA1789" s="35"/>
      <c r="AB1789" s="35"/>
      <c r="AC1789" s="35"/>
      <c r="AD1789" s="35"/>
      <c r="AE1789" s="35"/>
      <c r="AR1789" s="205" t="s">
        <v>262</v>
      </c>
      <c r="AT1789" s="205" t="s">
        <v>245</v>
      </c>
      <c r="AU1789" s="205" t="s">
        <v>86</v>
      </c>
      <c r="AY1789" s="18" t="s">
        <v>160</v>
      </c>
      <c r="BE1789" s="206">
        <f>IF(N1789="základní",J1789,0)</f>
        <v>0</v>
      </c>
      <c r="BF1789" s="206">
        <f>IF(N1789="snížená",J1789,0)</f>
        <v>0</v>
      </c>
      <c r="BG1789" s="206">
        <f>IF(N1789="zákl. přenesená",J1789,0)</f>
        <v>0</v>
      </c>
      <c r="BH1789" s="206">
        <f>IF(N1789="sníž. přenesená",J1789,0)</f>
        <v>0</v>
      </c>
      <c r="BI1789" s="206">
        <f>IF(N1789="nulová",J1789,0)</f>
        <v>0</v>
      </c>
      <c r="BJ1789" s="18" t="s">
        <v>84</v>
      </c>
      <c r="BK1789" s="206">
        <f>ROUND(I1789*H1789,2)</f>
        <v>0</v>
      </c>
      <c r="BL1789" s="18" t="s">
        <v>214</v>
      </c>
      <c r="BM1789" s="205" t="s">
        <v>1904</v>
      </c>
    </row>
    <row r="1790" spans="1:65" s="2" customFormat="1" ht="11.25">
      <c r="A1790" s="35"/>
      <c r="B1790" s="36"/>
      <c r="C1790" s="37"/>
      <c r="D1790" s="207" t="s">
        <v>167</v>
      </c>
      <c r="E1790" s="37"/>
      <c r="F1790" s="208" t="s">
        <v>1903</v>
      </c>
      <c r="G1790" s="37"/>
      <c r="H1790" s="37"/>
      <c r="I1790" s="209"/>
      <c r="J1790" s="37"/>
      <c r="K1790" s="37"/>
      <c r="L1790" s="40"/>
      <c r="M1790" s="210"/>
      <c r="N1790" s="211"/>
      <c r="O1790" s="72"/>
      <c r="P1790" s="72"/>
      <c r="Q1790" s="72"/>
      <c r="R1790" s="72"/>
      <c r="S1790" s="72"/>
      <c r="T1790" s="73"/>
      <c r="U1790" s="35"/>
      <c r="V1790" s="35"/>
      <c r="W1790" s="35"/>
      <c r="X1790" s="35"/>
      <c r="Y1790" s="35"/>
      <c r="Z1790" s="35"/>
      <c r="AA1790" s="35"/>
      <c r="AB1790" s="35"/>
      <c r="AC1790" s="35"/>
      <c r="AD1790" s="35"/>
      <c r="AE1790" s="35"/>
      <c r="AT1790" s="18" t="s">
        <v>167</v>
      </c>
      <c r="AU1790" s="18" t="s">
        <v>86</v>
      </c>
    </row>
    <row r="1791" spans="1:65" s="2" customFormat="1" ht="107.25">
      <c r="A1791" s="35"/>
      <c r="B1791" s="36"/>
      <c r="C1791" s="37"/>
      <c r="D1791" s="207" t="s">
        <v>510</v>
      </c>
      <c r="E1791" s="37"/>
      <c r="F1791" s="255" t="s">
        <v>1905</v>
      </c>
      <c r="G1791" s="37"/>
      <c r="H1791" s="37"/>
      <c r="I1791" s="209"/>
      <c r="J1791" s="37"/>
      <c r="K1791" s="37"/>
      <c r="L1791" s="40"/>
      <c r="M1791" s="210"/>
      <c r="N1791" s="211"/>
      <c r="O1791" s="72"/>
      <c r="P1791" s="72"/>
      <c r="Q1791" s="72"/>
      <c r="R1791" s="72"/>
      <c r="S1791" s="72"/>
      <c r="T1791" s="73"/>
      <c r="U1791" s="35"/>
      <c r="V1791" s="35"/>
      <c r="W1791" s="35"/>
      <c r="X1791" s="35"/>
      <c r="Y1791" s="35"/>
      <c r="Z1791" s="35"/>
      <c r="AA1791" s="35"/>
      <c r="AB1791" s="35"/>
      <c r="AC1791" s="35"/>
      <c r="AD1791" s="35"/>
      <c r="AE1791" s="35"/>
      <c r="AT1791" s="18" t="s">
        <v>510</v>
      </c>
      <c r="AU1791" s="18" t="s">
        <v>86</v>
      </c>
    </row>
    <row r="1792" spans="1:65" s="2" customFormat="1" ht="24.2" customHeight="1">
      <c r="A1792" s="35"/>
      <c r="B1792" s="36"/>
      <c r="C1792" s="244" t="s">
        <v>1906</v>
      </c>
      <c r="D1792" s="244" t="s">
        <v>245</v>
      </c>
      <c r="E1792" s="245" t="s">
        <v>1907</v>
      </c>
      <c r="F1792" s="246" t="s">
        <v>1908</v>
      </c>
      <c r="G1792" s="247" t="s">
        <v>312</v>
      </c>
      <c r="H1792" s="248">
        <v>1</v>
      </c>
      <c r="I1792" s="249"/>
      <c r="J1792" s="250">
        <f>ROUND(I1792*H1792,2)</f>
        <v>0</v>
      </c>
      <c r="K1792" s="251"/>
      <c r="L1792" s="252"/>
      <c r="M1792" s="253" t="s">
        <v>1</v>
      </c>
      <c r="N1792" s="254" t="s">
        <v>41</v>
      </c>
      <c r="O1792" s="72"/>
      <c r="P1792" s="203">
        <f>O1792*H1792</f>
        <v>0</v>
      </c>
      <c r="Q1792" s="203">
        <v>0</v>
      </c>
      <c r="R1792" s="203">
        <f>Q1792*H1792</f>
        <v>0</v>
      </c>
      <c r="S1792" s="203">
        <v>0</v>
      </c>
      <c r="T1792" s="204">
        <f>S1792*H1792</f>
        <v>0</v>
      </c>
      <c r="U1792" s="35"/>
      <c r="V1792" s="35"/>
      <c r="W1792" s="35"/>
      <c r="X1792" s="35"/>
      <c r="Y1792" s="35"/>
      <c r="Z1792" s="35"/>
      <c r="AA1792" s="35"/>
      <c r="AB1792" s="35"/>
      <c r="AC1792" s="35"/>
      <c r="AD1792" s="35"/>
      <c r="AE1792" s="35"/>
      <c r="AR1792" s="205" t="s">
        <v>262</v>
      </c>
      <c r="AT1792" s="205" t="s">
        <v>245</v>
      </c>
      <c r="AU1792" s="205" t="s">
        <v>86</v>
      </c>
      <c r="AY1792" s="18" t="s">
        <v>160</v>
      </c>
      <c r="BE1792" s="206">
        <f>IF(N1792="základní",J1792,0)</f>
        <v>0</v>
      </c>
      <c r="BF1792" s="206">
        <f>IF(N1792="snížená",J1792,0)</f>
        <v>0</v>
      </c>
      <c r="BG1792" s="206">
        <f>IF(N1792="zákl. přenesená",J1792,0)</f>
        <v>0</v>
      </c>
      <c r="BH1792" s="206">
        <f>IF(N1792="sníž. přenesená",J1792,0)</f>
        <v>0</v>
      </c>
      <c r="BI1792" s="206">
        <f>IF(N1792="nulová",J1792,0)</f>
        <v>0</v>
      </c>
      <c r="BJ1792" s="18" t="s">
        <v>84</v>
      </c>
      <c r="BK1792" s="206">
        <f>ROUND(I1792*H1792,2)</f>
        <v>0</v>
      </c>
      <c r="BL1792" s="18" t="s">
        <v>214</v>
      </c>
      <c r="BM1792" s="205" t="s">
        <v>1909</v>
      </c>
    </row>
    <row r="1793" spans="1:65" s="2" customFormat="1" ht="11.25">
      <c r="A1793" s="35"/>
      <c r="B1793" s="36"/>
      <c r="C1793" s="37"/>
      <c r="D1793" s="207" t="s">
        <v>167</v>
      </c>
      <c r="E1793" s="37"/>
      <c r="F1793" s="208" t="s">
        <v>1908</v>
      </c>
      <c r="G1793" s="37"/>
      <c r="H1793" s="37"/>
      <c r="I1793" s="209"/>
      <c r="J1793" s="37"/>
      <c r="K1793" s="37"/>
      <c r="L1793" s="40"/>
      <c r="M1793" s="210"/>
      <c r="N1793" s="211"/>
      <c r="O1793" s="72"/>
      <c r="P1793" s="72"/>
      <c r="Q1793" s="72"/>
      <c r="R1793" s="72"/>
      <c r="S1793" s="72"/>
      <c r="T1793" s="73"/>
      <c r="U1793" s="35"/>
      <c r="V1793" s="35"/>
      <c r="W1793" s="35"/>
      <c r="X1793" s="35"/>
      <c r="Y1793" s="35"/>
      <c r="Z1793" s="35"/>
      <c r="AA1793" s="35"/>
      <c r="AB1793" s="35"/>
      <c r="AC1793" s="35"/>
      <c r="AD1793" s="35"/>
      <c r="AE1793" s="35"/>
      <c r="AT1793" s="18" t="s">
        <v>167</v>
      </c>
      <c r="AU1793" s="18" t="s">
        <v>86</v>
      </c>
    </row>
    <row r="1794" spans="1:65" s="2" customFormat="1" ht="87.75">
      <c r="A1794" s="35"/>
      <c r="B1794" s="36"/>
      <c r="C1794" s="37"/>
      <c r="D1794" s="207" t="s">
        <v>510</v>
      </c>
      <c r="E1794" s="37"/>
      <c r="F1794" s="255" t="s">
        <v>1910</v>
      </c>
      <c r="G1794" s="37"/>
      <c r="H1794" s="37"/>
      <c r="I1794" s="209"/>
      <c r="J1794" s="37"/>
      <c r="K1794" s="37"/>
      <c r="L1794" s="40"/>
      <c r="M1794" s="210"/>
      <c r="N1794" s="211"/>
      <c r="O1794" s="72"/>
      <c r="P1794" s="72"/>
      <c r="Q1794" s="72"/>
      <c r="R1794" s="72"/>
      <c r="S1794" s="72"/>
      <c r="T1794" s="73"/>
      <c r="U1794" s="35"/>
      <c r="V1794" s="35"/>
      <c r="W1794" s="35"/>
      <c r="X1794" s="35"/>
      <c r="Y1794" s="35"/>
      <c r="Z1794" s="35"/>
      <c r="AA1794" s="35"/>
      <c r="AB1794" s="35"/>
      <c r="AC1794" s="35"/>
      <c r="AD1794" s="35"/>
      <c r="AE1794" s="35"/>
      <c r="AT1794" s="18" t="s">
        <v>510</v>
      </c>
      <c r="AU1794" s="18" t="s">
        <v>86</v>
      </c>
    </row>
    <row r="1795" spans="1:65" s="2" customFormat="1" ht="16.5" customHeight="1">
      <c r="A1795" s="35"/>
      <c r="B1795" s="36"/>
      <c r="C1795" s="244" t="s">
        <v>1151</v>
      </c>
      <c r="D1795" s="244" t="s">
        <v>245</v>
      </c>
      <c r="E1795" s="245" t="s">
        <v>1911</v>
      </c>
      <c r="F1795" s="246" t="s">
        <v>1912</v>
      </c>
      <c r="G1795" s="247" t="s">
        <v>312</v>
      </c>
      <c r="H1795" s="248">
        <v>2</v>
      </c>
      <c r="I1795" s="249"/>
      <c r="J1795" s="250">
        <f>ROUND(I1795*H1795,2)</f>
        <v>0</v>
      </c>
      <c r="K1795" s="251"/>
      <c r="L1795" s="252"/>
      <c r="M1795" s="253" t="s">
        <v>1</v>
      </c>
      <c r="N1795" s="254" t="s">
        <v>41</v>
      </c>
      <c r="O1795" s="72"/>
      <c r="P1795" s="203">
        <f>O1795*H1795</f>
        <v>0</v>
      </c>
      <c r="Q1795" s="203">
        <v>0</v>
      </c>
      <c r="R1795" s="203">
        <f>Q1795*H1795</f>
        <v>0</v>
      </c>
      <c r="S1795" s="203">
        <v>0</v>
      </c>
      <c r="T1795" s="204">
        <f>S1795*H1795</f>
        <v>0</v>
      </c>
      <c r="U1795" s="35"/>
      <c r="V1795" s="35"/>
      <c r="W1795" s="35"/>
      <c r="X1795" s="35"/>
      <c r="Y1795" s="35"/>
      <c r="Z1795" s="35"/>
      <c r="AA1795" s="35"/>
      <c r="AB1795" s="35"/>
      <c r="AC1795" s="35"/>
      <c r="AD1795" s="35"/>
      <c r="AE1795" s="35"/>
      <c r="AR1795" s="205" t="s">
        <v>262</v>
      </c>
      <c r="AT1795" s="205" t="s">
        <v>245</v>
      </c>
      <c r="AU1795" s="205" t="s">
        <v>86</v>
      </c>
      <c r="AY1795" s="18" t="s">
        <v>160</v>
      </c>
      <c r="BE1795" s="206">
        <f>IF(N1795="základní",J1795,0)</f>
        <v>0</v>
      </c>
      <c r="BF1795" s="206">
        <f>IF(N1795="snížená",J1795,0)</f>
        <v>0</v>
      </c>
      <c r="BG1795" s="206">
        <f>IF(N1795="zákl. přenesená",J1795,0)</f>
        <v>0</v>
      </c>
      <c r="BH1795" s="206">
        <f>IF(N1795="sníž. přenesená",J1795,0)</f>
        <v>0</v>
      </c>
      <c r="BI1795" s="206">
        <f>IF(N1795="nulová",J1795,0)</f>
        <v>0</v>
      </c>
      <c r="BJ1795" s="18" t="s">
        <v>84</v>
      </c>
      <c r="BK1795" s="206">
        <f>ROUND(I1795*H1795,2)</f>
        <v>0</v>
      </c>
      <c r="BL1795" s="18" t="s">
        <v>214</v>
      </c>
      <c r="BM1795" s="205" t="s">
        <v>1913</v>
      </c>
    </row>
    <row r="1796" spans="1:65" s="2" customFormat="1" ht="11.25">
      <c r="A1796" s="35"/>
      <c r="B1796" s="36"/>
      <c r="C1796" s="37"/>
      <c r="D1796" s="207" t="s">
        <v>167</v>
      </c>
      <c r="E1796" s="37"/>
      <c r="F1796" s="208" t="s">
        <v>1912</v>
      </c>
      <c r="G1796" s="37"/>
      <c r="H1796" s="37"/>
      <c r="I1796" s="209"/>
      <c r="J1796" s="37"/>
      <c r="K1796" s="37"/>
      <c r="L1796" s="40"/>
      <c r="M1796" s="210"/>
      <c r="N1796" s="211"/>
      <c r="O1796" s="72"/>
      <c r="P1796" s="72"/>
      <c r="Q1796" s="72"/>
      <c r="R1796" s="72"/>
      <c r="S1796" s="72"/>
      <c r="T1796" s="73"/>
      <c r="U1796" s="35"/>
      <c r="V1796" s="35"/>
      <c r="W1796" s="35"/>
      <c r="X1796" s="35"/>
      <c r="Y1796" s="35"/>
      <c r="Z1796" s="35"/>
      <c r="AA1796" s="35"/>
      <c r="AB1796" s="35"/>
      <c r="AC1796" s="35"/>
      <c r="AD1796" s="35"/>
      <c r="AE1796" s="35"/>
      <c r="AT1796" s="18" t="s">
        <v>167</v>
      </c>
      <c r="AU1796" s="18" t="s">
        <v>86</v>
      </c>
    </row>
    <row r="1797" spans="1:65" s="2" customFormat="1" ht="68.25">
      <c r="A1797" s="35"/>
      <c r="B1797" s="36"/>
      <c r="C1797" s="37"/>
      <c r="D1797" s="207" t="s">
        <v>510</v>
      </c>
      <c r="E1797" s="37"/>
      <c r="F1797" s="255" t="s">
        <v>1914</v>
      </c>
      <c r="G1797" s="37"/>
      <c r="H1797" s="37"/>
      <c r="I1797" s="209"/>
      <c r="J1797" s="37"/>
      <c r="K1797" s="37"/>
      <c r="L1797" s="40"/>
      <c r="M1797" s="210"/>
      <c r="N1797" s="211"/>
      <c r="O1797" s="72"/>
      <c r="P1797" s="72"/>
      <c r="Q1797" s="72"/>
      <c r="R1797" s="72"/>
      <c r="S1797" s="72"/>
      <c r="T1797" s="73"/>
      <c r="U1797" s="35"/>
      <c r="V1797" s="35"/>
      <c r="W1797" s="35"/>
      <c r="X1797" s="35"/>
      <c r="Y1797" s="35"/>
      <c r="Z1797" s="35"/>
      <c r="AA1797" s="35"/>
      <c r="AB1797" s="35"/>
      <c r="AC1797" s="35"/>
      <c r="AD1797" s="35"/>
      <c r="AE1797" s="35"/>
      <c r="AT1797" s="18" t="s">
        <v>510</v>
      </c>
      <c r="AU1797" s="18" t="s">
        <v>86</v>
      </c>
    </row>
    <row r="1798" spans="1:65" s="2" customFormat="1" ht="16.5" customHeight="1">
      <c r="A1798" s="35"/>
      <c r="B1798" s="36"/>
      <c r="C1798" s="244" t="s">
        <v>1915</v>
      </c>
      <c r="D1798" s="244" t="s">
        <v>245</v>
      </c>
      <c r="E1798" s="245" t="s">
        <v>1916</v>
      </c>
      <c r="F1798" s="246" t="s">
        <v>1917</v>
      </c>
      <c r="G1798" s="247" t="s">
        <v>312</v>
      </c>
      <c r="H1798" s="248">
        <v>4</v>
      </c>
      <c r="I1798" s="249"/>
      <c r="J1798" s="250">
        <f>ROUND(I1798*H1798,2)</f>
        <v>0</v>
      </c>
      <c r="K1798" s="251"/>
      <c r="L1798" s="252"/>
      <c r="M1798" s="253" t="s">
        <v>1</v>
      </c>
      <c r="N1798" s="254" t="s">
        <v>41</v>
      </c>
      <c r="O1798" s="72"/>
      <c r="P1798" s="203">
        <f>O1798*H1798</f>
        <v>0</v>
      </c>
      <c r="Q1798" s="203">
        <v>0</v>
      </c>
      <c r="R1798" s="203">
        <f>Q1798*H1798</f>
        <v>0</v>
      </c>
      <c r="S1798" s="203">
        <v>0</v>
      </c>
      <c r="T1798" s="204">
        <f>S1798*H1798</f>
        <v>0</v>
      </c>
      <c r="U1798" s="35"/>
      <c r="V1798" s="35"/>
      <c r="W1798" s="35"/>
      <c r="X1798" s="35"/>
      <c r="Y1798" s="35"/>
      <c r="Z1798" s="35"/>
      <c r="AA1798" s="35"/>
      <c r="AB1798" s="35"/>
      <c r="AC1798" s="35"/>
      <c r="AD1798" s="35"/>
      <c r="AE1798" s="35"/>
      <c r="AR1798" s="205" t="s">
        <v>262</v>
      </c>
      <c r="AT1798" s="205" t="s">
        <v>245</v>
      </c>
      <c r="AU1798" s="205" t="s">
        <v>86</v>
      </c>
      <c r="AY1798" s="18" t="s">
        <v>160</v>
      </c>
      <c r="BE1798" s="206">
        <f>IF(N1798="základní",J1798,0)</f>
        <v>0</v>
      </c>
      <c r="BF1798" s="206">
        <f>IF(N1798="snížená",J1798,0)</f>
        <v>0</v>
      </c>
      <c r="BG1798" s="206">
        <f>IF(N1798="zákl. přenesená",J1798,0)</f>
        <v>0</v>
      </c>
      <c r="BH1798" s="206">
        <f>IF(N1798="sníž. přenesená",J1798,0)</f>
        <v>0</v>
      </c>
      <c r="BI1798" s="206">
        <f>IF(N1798="nulová",J1798,0)</f>
        <v>0</v>
      </c>
      <c r="BJ1798" s="18" t="s">
        <v>84</v>
      </c>
      <c r="BK1798" s="206">
        <f>ROUND(I1798*H1798,2)</f>
        <v>0</v>
      </c>
      <c r="BL1798" s="18" t="s">
        <v>214</v>
      </c>
      <c r="BM1798" s="205" t="s">
        <v>1918</v>
      </c>
    </row>
    <row r="1799" spans="1:65" s="2" customFormat="1" ht="11.25">
      <c r="A1799" s="35"/>
      <c r="B1799" s="36"/>
      <c r="C1799" s="37"/>
      <c r="D1799" s="207" t="s">
        <v>167</v>
      </c>
      <c r="E1799" s="37"/>
      <c r="F1799" s="208" t="s">
        <v>1917</v>
      </c>
      <c r="G1799" s="37"/>
      <c r="H1799" s="37"/>
      <c r="I1799" s="209"/>
      <c r="J1799" s="37"/>
      <c r="K1799" s="37"/>
      <c r="L1799" s="40"/>
      <c r="M1799" s="210"/>
      <c r="N1799" s="211"/>
      <c r="O1799" s="72"/>
      <c r="P1799" s="72"/>
      <c r="Q1799" s="72"/>
      <c r="R1799" s="72"/>
      <c r="S1799" s="72"/>
      <c r="T1799" s="73"/>
      <c r="U1799" s="35"/>
      <c r="V1799" s="35"/>
      <c r="W1799" s="35"/>
      <c r="X1799" s="35"/>
      <c r="Y1799" s="35"/>
      <c r="Z1799" s="35"/>
      <c r="AA1799" s="35"/>
      <c r="AB1799" s="35"/>
      <c r="AC1799" s="35"/>
      <c r="AD1799" s="35"/>
      <c r="AE1799" s="35"/>
      <c r="AT1799" s="18" t="s">
        <v>167</v>
      </c>
      <c r="AU1799" s="18" t="s">
        <v>86</v>
      </c>
    </row>
    <row r="1800" spans="1:65" s="2" customFormat="1" ht="97.5">
      <c r="A1800" s="35"/>
      <c r="B1800" s="36"/>
      <c r="C1800" s="37"/>
      <c r="D1800" s="207" t="s">
        <v>510</v>
      </c>
      <c r="E1800" s="37"/>
      <c r="F1800" s="255" t="s">
        <v>1919</v>
      </c>
      <c r="G1800" s="37"/>
      <c r="H1800" s="37"/>
      <c r="I1800" s="209"/>
      <c r="J1800" s="37"/>
      <c r="K1800" s="37"/>
      <c r="L1800" s="40"/>
      <c r="M1800" s="210"/>
      <c r="N1800" s="211"/>
      <c r="O1800" s="72"/>
      <c r="P1800" s="72"/>
      <c r="Q1800" s="72"/>
      <c r="R1800" s="72"/>
      <c r="S1800" s="72"/>
      <c r="T1800" s="73"/>
      <c r="U1800" s="35"/>
      <c r="V1800" s="35"/>
      <c r="W1800" s="35"/>
      <c r="X1800" s="35"/>
      <c r="Y1800" s="35"/>
      <c r="Z1800" s="35"/>
      <c r="AA1800" s="35"/>
      <c r="AB1800" s="35"/>
      <c r="AC1800" s="35"/>
      <c r="AD1800" s="35"/>
      <c r="AE1800" s="35"/>
      <c r="AT1800" s="18" t="s">
        <v>510</v>
      </c>
      <c r="AU1800" s="18" t="s">
        <v>86</v>
      </c>
    </row>
    <row r="1801" spans="1:65" s="2" customFormat="1" ht="24.2" customHeight="1">
      <c r="A1801" s="35"/>
      <c r="B1801" s="36"/>
      <c r="C1801" s="244" t="s">
        <v>1158</v>
      </c>
      <c r="D1801" s="244" t="s">
        <v>245</v>
      </c>
      <c r="E1801" s="245" t="s">
        <v>1920</v>
      </c>
      <c r="F1801" s="246" t="s">
        <v>1921</v>
      </c>
      <c r="G1801" s="247" t="s">
        <v>312</v>
      </c>
      <c r="H1801" s="248">
        <v>1</v>
      </c>
      <c r="I1801" s="249"/>
      <c r="J1801" s="250">
        <f>ROUND(I1801*H1801,2)</f>
        <v>0</v>
      </c>
      <c r="K1801" s="251"/>
      <c r="L1801" s="252"/>
      <c r="M1801" s="253" t="s">
        <v>1</v>
      </c>
      <c r="N1801" s="254" t="s">
        <v>41</v>
      </c>
      <c r="O1801" s="72"/>
      <c r="P1801" s="203">
        <f>O1801*H1801</f>
        <v>0</v>
      </c>
      <c r="Q1801" s="203">
        <v>0</v>
      </c>
      <c r="R1801" s="203">
        <f>Q1801*H1801</f>
        <v>0</v>
      </c>
      <c r="S1801" s="203">
        <v>0</v>
      </c>
      <c r="T1801" s="204">
        <f>S1801*H1801</f>
        <v>0</v>
      </c>
      <c r="U1801" s="35"/>
      <c r="V1801" s="35"/>
      <c r="W1801" s="35"/>
      <c r="X1801" s="35"/>
      <c r="Y1801" s="35"/>
      <c r="Z1801" s="35"/>
      <c r="AA1801" s="35"/>
      <c r="AB1801" s="35"/>
      <c r="AC1801" s="35"/>
      <c r="AD1801" s="35"/>
      <c r="AE1801" s="35"/>
      <c r="AR1801" s="205" t="s">
        <v>262</v>
      </c>
      <c r="AT1801" s="205" t="s">
        <v>245</v>
      </c>
      <c r="AU1801" s="205" t="s">
        <v>86</v>
      </c>
      <c r="AY1801" s="18" t="s">
        <v>160</v>
      </c>
      <c r="BE1801" s="206">
        <f>IF(N1801="základní",J1801,0)</f>
        <v>0</v>
      </c>
      <c r="BF1801" s="206">
        <f>IF(N1801="snížená",J1801,0)</f>
        <v>0</v>
      </c>
      <c r="BG1801" s="206">
        <f>IF(N1801="zákl. přenesená",J1801,0)</f>
        <v>0</v>
      </c>
      <c r="BH1801" s="206">
        <f>IF(N1801="sníž. přenesená",J1801,0)</f>
        <v>0</v>
      </c>
      <c r="BI1801" s="206">
        <f>IF(N1801="nulová",J1801,0)</f>
        <v>0</v>
      </c>
      <c r="BJ1801" s="18" t="s">
        <v>84</v>
      </c>
      <c r="BK1801" s="206">
        <f>ROUND(I1801*H1801,2)</f>
        <v>0</v>
      </c>
      <c r="BL1801" s="18" t="s">
        <v>214</v>
      </c>
      <c r="BM1801" s="205" t="s">
        <v>1922</v>
      </c>
    </row>
    <row r="1802" spans="1:65" s="2" customFormat="1" ht="11.25">
      <c r="A1802" s="35"/>
      <c r="B1802" s="36"/>
      <c r="C1802" s="37"/>
      <c r="D1802" s="207" t="s">
        <v>167</v>
      </c>
      <c r="E1802" s="37"/>
      <c r="F1802" s="208" t="s">
        <v>1921</v>
      </c>
      <c r="G1802" s="37"/>
      <c r="H1802" s="37"/>
      <c r="I1802" s="209"/>
      <c r="J1802" s="37"/>
      <c r="K1802" s="37"/>
      <c r="L1802" s="40"/>
      <c r="M1802" s="210"/>
      <c r="N1802" s="211"/>
      <c r="O1802" s="72"/>
      <c r="P1802" s="72"/>
      <c r="Q1802" s="72"/>
      <c r="R1802" s="72"/>
      <c r="S1802" s="72"/>
      <c r="T1802" s="73"/>
      <c r="U1802" s="35"/>
      <c r="V1802" s="35"/>
      <c r="W1802" s="35"/>
      <c r="X1802" s="35"/>
      <c r="Y1802" s="35"/>
      <c r="Z1802" s="35"/>
      <c r="AA1802" s="35"/>
      <c r="AB1802" s="35"/>
      <c r="AC1802" s="35"/>
      <c r="AD1802" s="35"/>
      <c r="AE1802" s="35"/>
      <c r="AT1802" s="18" t="s">
        <v>167</v>
      </c>
      <c r="AU1802" s="18" t="s">
        <v>86</v>
      </c>
    </row>
    <row r="1803" spans="1:65" s="2" customFormat="1" ht="87.75">
      <c r="A1803" s="35"/>
      <c r="B1803" s="36"/>
      <c r="C1803" s="37"/>
      <c r="D1803" s="207" t="s">
        <v>510</v>
      </c>
      <c r="E1803" s="37"/>
      <c r="F1803" s="255" t="s">
        <v>1910</v>
      </c>
      <c r="G1803" s="37"/>
      <c r="H1803" s="37"/>
      <c r="I1803" s="209"/>
      <c r="J1803" s="37"/>
      <c r="K1803" s="37"/>
      <c r="L1803" s="40"/>
      <c r="M1803" s="210"/>
      <c r="N1803" s="211"/>
      <c r="O1803" s="72"/>
      <c r="P1803" s="72"/>
      <c r="Q1803" s="72"/>
      <c r="R1803" s="72"/>
      <c r="S1803" s="72"/>
      <c r="T1803" s="73"/>
      <c r="U1803" s="35"/>
      <c r="V1803" s="35"/>
      <c r="W1803" s="35"/>
      <c r="X1803" s="35"/>
      <c r="Y1803" s="35"/>
      <c r="Z1803" s="35"/>
      <c r="AA1803" s="35"/>
      <c r="AB1803" s="35"/>
      <c r="AC1803" s="35"/>
      <c r="AD1803" s="35"/>
      <c r="AE1803" s="35"/>
      <c r="AT1803" s="18" t="s">
        <v>510</v>
      </c>
      <c r="AU1803" s="18" t="s">
        <v>86</v>
      </c>
    </row>
    <row r="1804" spans="1:65" s="2" customFormat="1" ht="16.5" customHeight="1">
      <c r="A1804" s="35"/>
      <c r="B1804" s="36"/>
      <c r="C1804" s="244" t="s">
        <v>1923</v>
      </c>
      <c r="D1804" s="244" t="s">
        <v>245</v>
      </c>
      <c r="E1804" s="245" t="s">
        <v>1924</v>
      </c>
      <c r="F1804" s="246" t="s">
        <v>1925</v>
      </c>
      <c r="G1804" s="247" t="s">
        <v>312</v>
      </c>
      <c r="H1804" s="248">
        <v>1</v>
      </c>
      <c r="I1804" s="249"/>
      <c r="J1804" s="250">
        <f>ROUND(I1804*H1804,2)</f>
        <v>0</v>
      </c>
      <c r="K1804" s="251"/>
      <c r="L1804" s="252"/>
      <c r="M1804" s="253" t="s">
        <v>1</v>
      </c>
      <c r="N1804" s="254" t="s">
        <v>41</v>
      </c>
      <c r="O1804" s="72"/>
      <c r="P1804" s="203">
        <f>O1804*H1804</f>
        <v>0</v>
      </c>
      <c r="Q1804" s="203">
        <v>0</v>
      </c>
      <c r="R1804" s="203">
        <f>Q1804*H1804</f>
        <v>0</v>
      </c>
      <c r="S1804" s="203">
        <v>0</v>
      </c>
      <c r="T1804" s="204">
        <f>S1804*H1804</f>
        <v>0</v>
      </c>
      <c r="U1804" s="35"/>
      <c r="V1804" s="35"/>
      <c r="W1804" s="35"/>
      <c r="X1804" s="35"/>
      <c r="Y1804" s="35"/>
      <c r="Z1804" s="35"/>
      <c r="AA1804" s="35"/>
      <c r="AB1804" s="35"/>
      <c r="AC1804" s="35"/>
      <c r="AD1804" s="35"/>
      <c r="AE1804" s="35"/>
      <c r="AR1804" s="205" t="s">
        <v>262</v>
      </c>
      <c r="AT1804" s="205" t="s">
        <v>245</v>
      </c>
      <c r="AU1804" s="205" t="s">
        <v>86</v>
      </c>
      <c r="AY1804" s="18" t="s">
        <v>160</v>
      </c>
      <c r="BE1804" s="206">
        <f>IF(N1804="základní",J1804,0)</f>
        <v>0</v>
      </c>
      <c r="BF1804" s="206">
        <f>IF(N1804="snížená",J1804,0)</f>
        <v>0</v>
      </c>
      <c r="BG1804" s="206">
        <f>IF(N1804="zákl. přenesená",J1804,0)</f>
        <v>0</v>
      </c>
      <c r="BH1804" s="206">
        <f>IF(N1804="sníž. přenesená",J1804,0)</f>
        <v>0</v>
      </c>
      <c r="BI1804" s="206">
        <f>IF(N1804="nulová",J1804,0)</f>
        <v>0</v>
      </c>
      <c r="BJ1804" s="18" t="s">
        <v>84</v>
      </c>
      <c r="BK1804" s="206">
        <f>ROUND(I1804*H1804,2)</f>
        <v>0</v>
      </c>
      <c r="BL1804" s="18" t="s">
        <v>214</v>
      </c>
      <c r="BM1804" s="205" t="s">
        <v>1926</v>
      </c>
    </row>
    <row r="1805" spans="1:65" s="2" customFormat="1" ht="11.25">
      <c r="A1805" s="35"/>
      <c r="B1805" s="36"/>
      <c r="C1805" s="37"/>
      <c r="D1805" s="207" t="s">
        <v>167</v>
      </c>
      <c r="E1805" s="37"/>
      <c r="F1805" s="208" t="s">
        <v>1925</v>
      </c>
      <c r="G1805" s="37"/>
      <c r="H1805" s="37"/>
      <c r="I1805" s="209"/>
      <c r="J1805" s="37"/>
      <c r="K1805" s="37"/>
      <c r="L1805" s="40"/>
      <c r="M1805" s="210"/>
      <c r="N1805" s="211"/>
      <c r="O1805" s="72"/>
      <c r="P1805" s="72"/>
      <c r="Q1805" s="72"/>
      <c r="R1805" s="72"/>
      <c r="S1805" s="72"/>
      <c r="T1805" s="73"/>
      <c r="U1805" s="35"/>
      <c r="V1805" s="35"/>
      <c r="W1805" s="35"/>
      <c r="X1805" s="35"/>
      <c r="Y1805" s="35"/>
      <c r="Z1805" s="35"/>
      <c r="AA1805" s="35"/>
      <c r="AB1805" s="35"/>
      <c r="AC1805" s="35"/>
      <c r="AD1805" s="35"/>
      <c r="AE1805" s="35"/>
      <c r="AT1805" s="18" t="s">
        <v>167</v>
      </c>
      <c r="AU1805" s="18" t="s">
        <v>86</v>
      </c>
    </row>
    <row r="1806" spans="1:65" s="2" customFormat="1" ht="97.5">
      <c r="A1806" s="35"/>
      <c r="B1806" s="36"/>
      <c r="C1806" s="37"/>
      <c r="D1806" s="207" t="s">
        <v>510</v>
      </c>
      <c r="E1806" s="37"/>
      <c r="F1806" s="255" t="s">
        <v>1919</v>
      </c>
      <c r="G1806" s="37"/>
      <c r="H1806" s="37"/>
      <c r="I1806" s="209"/>
      <c r="J1806" s="37"/>
      <c r="K1806" s="37"/>
      <c r="L1806" s="40"/>
      <c r="M1806" s="210"/>
      <c r="N1806" s="211"/>
      <c r="O1806" s="72"/>
      <c r="P1806" s="72"/>
      <c r="Q1806" s="72"/>
      <c r="R1806" s="72"/>
      <c r="S1806" s="72"/>
      <c r="T1806" s="73"/>
      <c r="U1806" s="35"/>
      <c r="V1806" s="35"/>
      <c r="W1806" s="35"/>
      <c r="X1806" s="35"/>
      <c r="Y1806" s="35"/>
      <c r="Z1806" s="35"/>
      <c r="AA1806" s="35"/>
      <c r="AB1806" s="35"/>
      <c r="AC1806" s="35"/>
      <c r="AD1806" s="35"/>
      <c r="AE1806" s="35"/>
      <c r="AT1806" s="18" t="s">
        <v>510</v>
      </c>
      <c r="AU1806" s="18" t="s">
        <v>86</v>
      </c>
    </row>
    <row r="1807" spans="1:65" s="2" customFormat="1" ht="21.75" customHeight="1">
      <c r="A1807" s="35"/>
      <c r="B1807" s="36"/>
      <c r="C1807" s="244" t="s">
        <v>1165</v>
      </c>
      <c r="D1807" s="244" t="s">
        <v>245</v>
      </c>
      <c r="E1807" s="245" t="s">
        <v>1927</v>
      </c>
      <c r="F1807" s="246" t="s">
        <v>1928</v>
      </c>
      <c r="G1807" s="247" t="s">
        <v>312</v>
      </c>
      <c r="H1807" s="248">
        <v>1</v>
      </c>
      <c r="I1807" s="249"/>
      <c r="J1807" s="250">
        <f>ROUND(I1807*H1807,2)</f>
        <v>0</v>
      </c>
      <c r="K1807" s="251"/>
      <c r="L1807" s="252"/>
      <c r="M1807" s="253" t="s">
        <v>1</v>
      </c>
      <c r="N1807" s="254" t="s">
        <v>41</v>
      </c>
      <c r="O1807" s="72"/>
      <c r="P1807" s="203">
        <f>O1807*H1807</f>
        <v>0</v>
      </c>
      <c r="Q1807" s="203">
        <v>0</v>
      </c>
      <c r="R1807" s="203">
        <f>Q1807*H1807</f>
        <v>0</v>
      </c>
      <c r="S1807" s="203">
        <v>0</v>
      </c>
      <c r="T1807" s="204">
        <f>S1807*H1807</f>
        <v>0</v>
      </c>
      <c r="U1807" s="35"/>
      <c r="V1807" s="35"/>
      <c r="W1807" s="35"/>
      <c r="X1807" s="35"/>
      <c r="Y1807" s="35"/>
      <c r="Z1807" s="35"/>
      <c r="AA1807" s="35"/>
      <c r="AB1807" s="35"/>
      <c r="AC1807" s="35"/>
      <c r="AD1807" s="35"/>
      <c r="AE1807" s="35"/>
      <c r="AR1807" s="205" t="s">
        <v>262</v>
      </c>
      <c r="AT1807" s="205" t="s">
        <v>245</v>
      </c>
      <c r="AU1807" s="205" t="s">
        <v>86</v>
      </c>
      <c r="AY1807" s="18" t="s">
        <v>160</v>
      </c>
      <c r="BE1807" s="206">
        <f>IF(N1807="základní",J1807,0)</f>
        <v>0</v>
      </c>
      <c r="BF1807" s="206">
        <f>IF(N1807="snížená",J1807,0)</f>
        <v>0</v>
      </c>
      <c r="BG1807" s="206">
        <f>IF(N1807="zákl. přenesená",J1807,0)</f>
        <v>0</v>
      </c>
      <c r="BH1807" s="206">
        <f>IF(N1807="sníž. přenesená",J1807,0)</f>
        <v>0</v>
      </c>
      <c r="BI1807" s="206">
        <f>IF(N1807="nulová",J1807,0)</f>
        <v>0</v>
      </c>
      <c r="BJ1807" s="18" t="s">
        <v>84</v>
      </c>
      <c r="BK1807" s="206">
        <f>ROUND(I1807*H1807,2)</f>
        <v>0</v>
      </c>
      <c r="BL1807" s="18" t="s">
        <v>214</v>
      </c>
      <c r="BM1807" s="205" t="s">
        <v>1929</v>
      </c>
    </row>
    <row r="1808" spans="1:65" s="2" customFormat="1" ht="11.25">
      <c r="A1808" s="35"/>
      <c r="B1808" s="36"/>
      <c r="C1808" s="37"/>
      <c r="D1808" s="207" t="s">
        <v>167</v>
      </c>
      <c r="E1808" s="37"/>
      <c r="F1808" s="208" t="s">
        <v>1928</v>
      </c>
      <c r="G1808" s="37"/>
      <c r="H1808" s="37"/>
      <c r="I1808" s="209"/>
      <c r="J1808" s="37"/>
      <c r="K1808" s="37"/>
      <c r="L1808" s="40"/>
      <c r="M1808" s="210"/>
      <c r="N1808" s="211"/>
      <c r="O1808" s="72"/>
      <c r="P1808" s="72"/>
      <c r="Q1808" s="72"/>
      <c r="R1808" s="72"/>
      <c r="S1808" s="72"/>
      <c r="T1808" s="73"/>
      <c r="U1808" s="35"/>
      <c r="V1808" s="35"/>
      <c r="W1808" s="35"/>
      <c r="X1808" s="35"/>
      <c r="Y1808" s="35"/>
      <c r="Z1808" s="35"/>
      <c r="AA1808" s="35"/>
      <c r="AB1808" s="35"/>
      <c r="AC1808" s="35"/>
      <c r="AD1808" s="35"/>
      <c r="AE1808" s="35"/>
      <c r="AT1808" s="18" t="s">
        <v>167</v>
      </c>
      <c r="AU1808" s="18" t="s">
        <v>86</v>
      </c>
    </row>
    <row r="1809" spans="1:65" s="2" customFormat="1" ht="68.25">
      <c r="A1809" s="35"/>
      <c r="B1809" s="36"/>
      <c r="C1809" s="37"/>
      <c r="D1809" s="207" t="s">
        <v>510</v>
      </c>
      <c r="E1809" s="37"/>
      <c r="F1809" s="255" t="s">
        <v>1930</v>
      </c>
      <c r="G1809" s="37"/>
      <c r="H1809" s="37"/>
      <c r="I1809" s="209"/>
      <c r="J1809" s="37"/>
      <c r="K1809" s="37"/>
      <c r="L1809" s="40"/>
      <c r="M1809" s="210"/>
      <c r="N1809" s="211"/>
      <c r="O1809" s="72"/>
      <c r="P1809" s="72"/>
      <c r="Q1809" s="72"/>
      <c r="R1809" s="72"/>
      <c r="S1809" s="72"/>
      <c r="T1809" s="73"/>
      <c r="U1809" s="35"/>
      <c r="V1809" s="35"/>
      <c r="W1809" s="35"/>
      <c r="X1809" s="35"/>
      <c r="Y1809" s="35"/>
      <c r="Z1809" s="35"/>
      <c r="AA1809" s="35"/>
      <c r="AB1809" s="35"/>
      <c r="AC1809" s="35"/>
      <c r="AD1809" s="35"/>
      <c r="AE1809" s="35"/>
      <c r="AT1809" s="18" t="s">
        <v>510</v>
      </c>
      <c r="AU1809" s="18" t="s">
        <v>86</v>
      </c>
    </row>
    <row r="1810" spans="1:65" s="2" customFormat="1" ht="16.5" customHeight="1">
      <c r="A1810" s="35"/>
      <c r="B1810" s="36"/>
      <c r="C1810" s="193" t="s">
        <v>1931</v>
      </c>
      <c r="D1810" s="193" t="s">
        <v>162</v>
      </c>
      <c r="E1810" s="194" t="s">
        <v>1932</v>
      </c>
      <c r="F1810" s="195" t="s">
        <v>1933</v>
      </c>
      <c r="G1810" s="196" t="s">
        <v>312</v>
      </c>
      <c r="H1810" s="197">
        <v>4</v>
      </c>
      <c r="I1810" s="198"/>
      <c r="J1810" s="199">
        <f>ROUND(I1810*H1810,2)</f>
        <v>0</v>
      </c>
      <c r="K1810" s="200"/>
      <c r="L1810" s="40"/>
      <c r="M1810" s="201" t="s">
        <v>1</v>
      </c>
      <c r="N1810" s="202" t="s">
        <v>41</v>
      </c>
      <c r="O1810" s="72"/>
      <c r="P1810" s="203">
        <f>O1810*H1810</f>
        <v>0</v>
      </c>
      <c r="Q1810" s="203">
        <v>0</v>
      </c>
      <c r="R1810" s="203">
        <f>Q1810*H1810</f>
        <v>0</v>
      </c>
      <c r="S1810" s="203">
        <v>0</v>
      </c>
      <c r="T1810" s="204">
        <f>S1810*H1810</f>
        <v>0</v>
      </c>
      <c r="U1810" s="35"/>
      <c r="V1810" s="35"/>
      <c r="W1810" s="35"/>
      <c r="X1810" s="35"/>
      <c r="Y1810" s="35"/>
      <c r="Z1810" s="35"/>
      <c r="AA1810" s="35"/>
      <c r="AB1810" s="35"/>
      <c r="AC1810" s="35"/>
      <c r="AD1810" s="35"/>
      <c r="AE1810" s="35"/>
      <c r="AR1810" s="205" t="s">
        <v>214</v>
      </c>
      <c r="AT1810" s="205" t="s">
        <v>162</v>
      </c>
      <c r="AU1810" s="205" t="s">
        <v>86</v>
      </c>
      <c r="AY1810" s="18" t="s">
        <v>160</v>
      </c>
      <c r="BE1810" s="206">
        <f>IF(N1810="základní",J1810,0)</f>
        <v>0</v>
      </c>
      <c r="BF1810" s="206">
        <f>IF(N1810="snížená",J1810,0)</f>
        <v>0</v>
      </c>
      <c r="BG1810" s="206">
        <f>IF(N1810="zákl. přenesená",J1810,0)</f>
        <v>0</v>
      </c>
      <c r="BH1810" s="206">
        <f>IF(N1810="sníž. přenesená",J1810,0)</f>
        <v>0</v>
      </c>
      <c r="BI1810" s="206">
        <f>IF(N1810="nulová",J1810,0)</f>
        <v>0</v>
      </c>
      <c r="BJ1810" s="18" t="s">
        <v>84</v>
      </c>
      <c r="BK1810" s="206">
        <f>ROUND(I1810*H1810,2)</f>
        <v>0</v>
      </c>
      <c r="BL1810" s="18" t="s">
        <v>214</v>
      </c>
      <c r="BM1810" s="205" t="s">
        <v>1934</v>
      </c>
    </row>
    <row r="1811" spans="1:65" s="2" customFormat="1" ht="11.25">
      <c r="A1811" s="35"/>
      <c r="B1811" s="36"/>
      <c r="C1811" s="37"/>
      <c r="D1811" s="207" t="s">
        <v>167</v>
      </c>
      <c r="E1811" s="37"/>
      <c r="F1811" s="208" t="s">
        <v>1933</v>
      </c>
      <c r="G1811" s="37"/>
      <c r="H1811" s="37"/>
      <c r="I1811" s="209"/>
      <c r="J1811" s="37"/>
      <c r="K1811" s="37"/>
      <c r="L1811" s="40"/>
      <c r="M1811" s="210"/>
      <c r="N1811" s="211"/>
      <c r="O1811" s="72"/>
      <c r="P1811" s="72"/>
      <c r="Q1811" s="72"/>
      <c r="R1811" s="72"/>
      <c r="S1811" s="72"/>
      <c r="T1811" s="73"/>
      <c r="U1811" s="35"/>
      <c r="V1811" s="35"/>
      <c r="W1811" s="35"/>
      <c r="X1811" s="35"/>
      <c r="Y1811" s="35"/>
      <c r="Z1811" s="35"/>
      <c r="AA1811" s="35"/>
      <c r="AB1811" s="35"/>
      <c r="AC1811" s="35"/>
      <c r="AD1811" s="35"/>
      <c r="AE1811" s="35"/>
      <c r="AT1811" s="18" t="s">
        <v>167</v>
      </c>
      <c r="AU1811" s="18" t="s">
        <v>86</v>
      </c>
    </row>
    <row r="1812" spans="1:65" s="2" customFormat="1" ht="16.5" customHeight="1">
      <c r="A1812" s="35"/>
      <c r="B1812" s="36"/>
      <c r="C1812" s="193" t="s">
        <v>1169</v>
      </c>
      <c r="D1812" s="193" t="s">
        <v>162</v>
      </c>
      <c r="E1812" s="194" t="s">
        <v>1935</v>
      </c>
      <c r="F1812" s="195" t="s">
        <v>1936</v>
      </c>
      <c r="G1812" s="196" t="s">
        <v>1937</v>
      </c>
      <c r="H1812" s="197">
        <v>1</v>
      </c>
      <c r="I1812" s="198"/>
      <c r="J1812" s="199">
        <f>ROUND(I1812*H1812,2)</f>
        <v>0</v>
      </c>
      <c r="K1812" s="200"/>
      <c r="L1812" s="40"/>
      <c r="M1812" s="201" t="s">
        <v>1</v>
      </c>
      <c r="N1812" s="202" t="s">
        <v>41</v>
      </c>
      <c r="O1812" s="72"/>
      <c r="P1812" s="203">
        <f>O1812*H1812</f>
        <v>0</v>
      </c>
      <c r="Q1812" s="203">
        <v>0</v>
      </c>
      <c r="R1812" s="203">
        <f>Q1812*H1812</f>
        <v>0</v>
      </c>
      <c r="S1812" s="203">
        <v>0</v>
      </c>
      <c r="T1812" s="204">
        <f>S1812*H1812</f>
        <v>0</v>
      </c>
      <c r="U1812" s="35"/>
      <c r="V1812" s="35"/>
      <c r="W1812" s="35"/>
      <c r="X1812" s="35"/>
      <c r="Y1812" s="35"/>
      <c r="Z1812" s="35"/>
      <c r="AA1812" s="35"/>
      <c r="AB1812" s="35"/>
      <c r="AC1812" s="35"/>
      <c r="AD1812" s="35"/>
      <c r="AE1812" s="35"/>
      <c r="AR1812" s="205" t="s">
        <v>214</v>
      </c>
      <c r="AT1812" s="205" t="s">
        <v>162</v>
      </c>
      <c r="AU1812" s="205" t="s">
        <v>86</v>
      </c>
      <c r="AY1812" s="18" t="s">
        <v>160</v>
      </c>
      <c r="BE1812" s="206">
        <f>IF(N1812="základní",J1812,0)</f>
        <v>0</v>
      </c>
      <c r="BF1812" s="206">
        <f>IF(N1812="snížená",J1812,0)</f>
        <v>0</v>
      </c>
      <c r="BG1812" s="206">
        <f>IF(N1812="zákl. přenesená",J1812,0)</f>
        <v>0</v>
      </c>
      <c r="BH1812" s="206">
        <f>IF(N1812="sníž. přenesená",J1812,0)</f>
        <v>0</v>
      </c>
      <c r="BI1812" s="206">
        <f>IF(N1812="nulová",J1812,0)</f>
        <v>0</v>
      </c>
      <c r="BJ1812" s="18" t="s">
        <v>84</v>
      </c>
      <c r="BK1812" s="206">
        <f>ROUND(I1812*H1812,2)</f>
        <v>0</v>
      </c>
      <c r="BL1812" s="18" t="s">
        <v>214</v>
      </c>
      <c r="BM1812" s="205" t="s">
        <v>1938</v>
      </c>
    </row>
    <row r="1813" spans="1:65" s="2" customFormat="1" ht="11.25">
      <c r="A1813" s="35"/>
      <c r="B1813" s="36"/>
      <c r="C1813" s="37"/>
      <c r="D1813" s="207" t="s">
        <v>167</v>
      </c>
      <c r="E1813" s="37"/>
      <c r="F1813" s="208" t="s">
        <v>1936</v>
      </c>
      <c r="G1813" s="37"/>
      <c r="H1813" s="37"/>
      <c r="I1813" s="209"/>
      <c r="J1813" s="37"/>
      <c r="K1813" s="37"/>
      <c r="L1813" s="40"/>
      <c r="M1813" s="210"/>
      <c r="N1813" s="211"/>
      <c r="O1813" s="72"/>
      <c r="P1813" s="72"/>
      <c r="Q1813" s="72"/>
      <c r="R1813" s="72"/>
      <c r="S1813" s="72"/>
      <c r="T1813" s="73"/>
      <c r="U1813" s="35"/>
      <c r="V1813" s="35"/>
      <c r="W1813" s="35"/>
      <c r="X1813" s="35"/>
      <c r="Y1813" s="35"/>
      <c r="Z1813" s="35"/>
      <c r="AA1813" s="35"/>
      <c r="AB1813" s="35"/>
      <c r="AC1813" s="35"/>
      <c r="AD1813" s="35"/>
      <c r="AE1813" s="35"/>
      <c r="AT1813" s="18" t="s">
        <v>167</v>
      </c>
      <c r="AU1813" s="18" t="s">
        <v>86</v>
      </c>
    </row>
    <row r="1814" spans="1:65" s="2" customFormat="1" ht="16.5" customHeight="1">
      <c r="A1814" s="35"/>
      <c r="B1814" s="36"/>
      <c r="C1814" s="244" t="s">
        <v>1939</v>
      </c>
      <c r="D1814" s="244" t="s">
        <v>245</v>
      </c>
      <c r="E1814" s="245" t="s">
        <v>1940</v>
      </c>
      <c r="F1814" s="246" t="s">
        <v>1941</v>
      </c>
      <c r="G1814" s="247" t="s">
        <v>1937</v>
      </c>
      <c r="H1814" s="248">
        <v>1</v>
      </c>
      <c r="I1814" s="249"/>
      <c r="J1814" s="250">
        <f>ROUND(I1814*H1814,2)</f>
        <v>0</v>
      </c>
      <c r="K1814" s="251"/>
      <c r="L1814" s="252"/>
      <c r="M1814" s="253" t="s">
        <v>1</v>
      </c>
      <c r="N1814" s="254" t="s">
        <v>41</v>
      </c>
      <c r="O1814" s="72"/>
      <c r="P1814" s="203">
        <f>O1814*H1814</f>
        <v>0</v>
      </c>
      <c r="Q1814" s="203">
        <v>0</v>
      </c>
      <c r="R1814" s="203">
        <f>Q1814*H1814</f>
        <v>0</v>
      </c>
      <c r="S1814" s="203">
        <v>0</v>
      </c>
      <c r="T1814" s="204">
        <f>S1814*H1814</f>
        <v>0</v>
      </c>
      <c r="U1814" s="35"/>
      <c r="V1814" s="35"/>
      <c r="W1814" s="35"/>
      <c r="X1814" s="35"/>
      <c r="Y1814" s="35"/>
      <c r="Z1814" s="35"/>
      <c r="AA1814" s="35"/>
      <c r="AB1814" s="35"/>
      <c r="AC1814" s="35"/>
      <c r="AD1814" s="35"/>
      <c r="AE1814" s="35"/>
      <c r="AR1814" s="205" t="s">
        <v>262</v>
      </c>
      <c r="AT1814" s="205" t="s">
        <v>245</v>
      </c>
      <c r="AU1814" s="205" t="s">
        <v>86</v>
      </c>
      <c r="AY1814" s="18" t="s">
        <v>160</v>
      </c>
      <c r="BE1814" s="206">
        <f>IF(N1814="základní",J1814,0)</f>
        <v>0</v>
      </c>
      <c r="BF1814" s="206">
        <f>IF(N1814="snížená",J1814,0)</f>
        <v>0</v>
      </c>
      <c r="BG1814" s="206">
        <f>IF(N1814="zákl. přenesená",J1814,0)</f>
        <v>0</v>
      </c>
      <c r="BH1814" s="206">
        <f>IF(N1814="sníž. přenesená",J1814,0)</f>
        <v>0</v>
      </c>
      <c r="BI1814" s="206">
        <f>IF(N1814="nulová",J1814,0)</f>
        <v>0</v>
      </c>
      <c r="BJ1814" s="18" t="s">
        <v>84</v>
      </c>
      <c r="BK1814" s="206">
        <f>ROUND(I1814*H1814,2)</f>
        <v>0</v>
      </c>
      <c r="BL1814" s="18" t="s">
        <v>214</v>
      </c>
      <c r="BM1814" s="205" t="s">
        <v>1942</v>
      </c>
    </row>
    <row r="1815" spans="1:65" s="2" customFormat="1" ht="11.25">
      <c r="A1815" s="35"/>
      <c r="B1815" s="36"/>
      <c r="C1815" s="37"/>
      <c r="D1815" s="207" t="s">
        <v>167</v>
      </c>
      <c r="E1815" s="37"/>
      <c r="F1815" s="208" t="s">
        <v>1941</v>
      </c>
      <c r="G1815" s="37"/>
      <c r="H1815" s="37"/>
      <c r="I1815" s="209"/>
      <c r="J1815" s="37"/>
      <c r="K1815" s="37"/>
      <c r="L1815" s="40"/>
      <c r="M1815" s="210"/>
      <c r="N1815" s="211"/>
      <c r="O1815" s="72"/>
      <c r="P1815" s="72"/>
      <c r="Q1815" s="72"/>
      <c r="R1815" s="72"/>
      <c r="S1815" s="72"/>
      <c r="T1815" s="73"/>
      <c r="U1815" s="35"/>
      <c r="V1815" s="35"/>
      <c r="W1815" s="35"/>
      <c r="X1815" s="35"/>
      <c r="Y1815" s="35"/>
      <c r="Z1815" s="35"/>
      <c r="AA1815" s="35"/>
      <c r="AB1815" s="35"/>
      <c r="AC1815" s="35"/>
      <c r="AD1815" s="35"/>
      <c r="AE1815" s="35"/>
      <c r="AT1815" s="18" t="s">
        <v>167</v>
      </c>
      <c r="AU1815" s="18" t="s">
        <v>86</v>
      </c>
    </row>
    <row r="1816" spans="1:65" s="2" customFormat="1" ht="24.2" customHeight="1">
      <c r="A1816" s="35"/>
      <c r="B1816" s="36"/>
      <c r="C1816" s="193" t="s">
        <v>1176</v>
      </c>
      <c r="D1816" s="193" t="s">
        <v>162</v>
      </c>
      <c r="E1816" s="194" t="s">
        <v>1943</v>
      </c>
      <c r="F1816" s="195" t="s">
        <v>1944</v>
      </c>
      <c r="G1816" s="196" t="s">
        <v>312</v>
      </c>
      <c r="H1816" s="197">
        <v>1</v>
      </c>
      <c r="I1816" s="198"/>
      <c r="J1816" s="199">
        <f>ROUND(I1816*H1816,2)</f>
        <v>0</v>
      </c>
      <c r="K1816" s="200"/>
      <c r="L1816" s="40"/>
      <c r="M1816" s="201" t="s">
        <v>1</v>
      </c>
      <c r="N1816" s="202" t="s">
        <v>41</v>
      </c>
      <c r="O1816" s="72"/>
      <c r="P1816" s="203">
        <f>O1816*H1816</f>
        <v>0</v>
      </c>
      <c r="Q1816" s="203">
        <v>0</v>
      </c>
      <c r="R1816" s="203">
        <f>Q1816*H1816</f>
        <v>0</v>
      </c>
      <c r="S1816" s="203">
        <v>0</v>
      </c>
      <c r="T1816" s="204">
        <f>S1816*H1816</f>
        <v>0</v>
      </c>
      <c r="U1816" s="35"/>
      <c r="V1816" s="35"/>
      <c r="W1816" s="35"/>
      <c r="X1816" s="35"/>
      <c r="Y1816" s="35"/>
      <c r="Z1816" s="35"/>
      <c r="AA1816" s="35"/>
      <c r="AB1816" s="35"/>
      <c r="AC1816" s="35"/>
      <c r="AD1816" s="35"/>
      <c r="AE1816" s="35"/>
      <c r="AR1816" s="205" t="s">
        <v>214</v>
      </c>
      <c r="AT1816" s="205" t="s">
        <v>162</v>
      </c>
      <c r="AU1816" s="205" t="s">
        <v>86</v>
      </c>
      <c r="AY1816" s="18" t="s">
        <v>160</v>
      </c>
      <c r="BE1816" s="206">
        <f>IF(N1816="základní",J1816,0)</f>
        <v>0</v>
      </c>
      <c r="BF1816" s="206">
        <f>IF(N1816="snížená",J1816,0)</f>
        <v>0</v>
      </c>
      <c r="BG1816" s="206">
        <f>IF(N1816="zákl. přenesená",J1816,0)</f>
        <v>0</v>
      </c>
      <c r="BH1816" s="206">
        <f>IF(N1816="sníž. přenesená",J1816,0)</f>
        <v>0</v>
      </c>
      <c r="BI1816" s="206">
        <f>IF(N1816="nulová",J1816,0)</f>
        <v>0</v>
      </c>
      <c r="BJ1816" s="18" t="s">
        <v>84</v>
      </c>
      <c r="BK1816" s="206">
        <f>ROUND(I1816*H1816,2)</f>
        <v>0</v>
      </c>
      <c r="BL1816" s="18" t="s">
        <v>214</v>
      </c>
      <c r="BM1816" s="205" t="s">
        <v>1945</v>
      </c>
    </row>
    <row r="1817" spans="1:65" s="2" customFormat="1" ht="19.5">
      <c r="A1817" s="35"/>
      <c r="B1817" s="36"/>
      <c r="C1817" s="37"/>
      <c r="D1817" s="207" t="s">
        <v>167</v>
      </c>
      <c r="E1817" s="37"/>
      <c r="F1817" s="208" t="s">
        <v>1946</v>
      </c>
      <c r="G1817" s="37"/>
      <c r="H1817" s="37"/>
      <c r="I1817" s="209"/>
      <c r="J1817" s="37"/>
      <c r="K1817" s="37"/>
      <c r="L1817" s="40"/>
      <c r="M1817" s="210"/>
      <c r="N1817" s="211"/>
      <c r="O1817" s="72"/>
      <c r="P1817" s="72"/>
      <c r="Q1817" s="72"/>
      <c r="R1817" s="72"/>
      <c r="S1817" s="72"/>
      <c r="T1817" s="73"/>
      <c r="U1817" s="35"/>
      <c r="V1817" s="35"/>
      <c r="W1817" s="35"/>
      <c r="X1817" s="35"/>
      <c r="Y1817" s="35"/>
      <c r="Z1817" s="35"/>
      <c r="AA1817" s="35"/>
      <c r="AB1817" s="35"/>
      <c r="AC1817" s="35"/>
      <c r="AD1817" s="35"/>
      <c r="AE1817" s="35"/>
      <c r="AT1817" s="18" t="s">
        <v>167</v>
      </c>
      <c r="AU1817" s="18" t="s">
        <v>86</v>
      </c>
    </row>
    <row r="1818" spans="1:65" s="13" customFormat="1" ht="11.25">
      <c r="B1818" s="212"/>
      <c r="C1818" s="213"/>
      <c r="D1818" s="207" t="s">
        <v>169</v>
      </c>
      <c r="E1818" s="214" t="s">
        <v>1</v>
      </c>
      <c r="F1818" s="215" t="s">
        <v>895</v>
      </c>
      <c r="G1818" s="213"/>
      <c r="H1818" s="214" t="s">
        <v>1</v>
      </c>
      <c r="I1818" s="216"/>
      <c r="J1818" s="213"/>
      <c r="K1818" s="213"/>
      <c r="L1818" s="217"/>
      <c r="M1818" s="218"/>
      <c r="N1818" s="219"/>
      <c r="O1818" s="219"/>
      <c r="P1818" s="219"/>
      <c r="Q1818" s="219"/>
      <c r="R1818" s="219"/>
      <c r="S1818" s="219"/>
      <c r="T1818" s="220"/>
      <c r="AT1818" s="221" t="s">
        <v>169</v>
      </c>
      <c r="AU1818" s="221" t="s">
        <v>86</v>
      </c>
      <c r="AV1818" s="13" t="s">
        <v>84</v>
      </c>
      <c r="AW1818" s="13" t="s">
        <v>33</v>
      </c>
      <c r="AX1818" s="13" t="s">
        <v>76</v>
      </c>
      <c r="AY1818" s="221" t="s">
        <v>160</v>
      </c>
    </row>
    <row r="1819" spans="1:65" s="14" customFormat="1" ht="11.25">
      <c r="B1819" s="222"/>
      <c r="C1819" s="223"/>
      <c r="D1819" s="207" t="s">
        <v>169</v>
      </c>
      <c r="E1819" s="224" t="s">
        <v>1</v>
      </c>
      <c r="F1819" s="225" t="s">
        <v>84</v>
      </c>
      <c r="G1819" s="223"/>
      <c r="H1819" s="226">
        <v>1</v>
      </c>
      <c r="I1819" s="227"/>
      <c r="J1819" s="223"/>
      <c r="K1819" s="223"/>
      <c r="L1819" s="228"/>
      <c r="M1819" s="229"/>
      <c r="N1819" s="230"/>
      <c r="O1819" s="230"/>
      <c r="P1819" s="230"/>
      <c r="Q1819" s="230"/>
      <c r="R1819" s="230"/>
      <c r="S1819" s="230"/>
      <c r="T1819" s="231"/>
      <c r="AT1819" s="232" t="s">
        <v>169</v>
      </c>
      <c r="AU1819" s="232" t="s">
        <v>86</v>
      </c>
      <c r="AV1819" s="14" t="s">
        <v>86</v>
      </c>
      <c r="AW1819" s="14" t="s">
        <v>33</v>
      </c>
      <c r="AX1819" s="14" t="s">
        <v>76</v>
      </c>
      <c r="AY1819" s="232" t="s">
        <v>160</v>
      </c>
    </row>
    <row r="1820" spans="1:65" s="15" customFormat="1" ht="11.25">
      <c r="B1820" s="233"/>
      <c r="C1820" s="234"/>
      <c r="D1820" s="207" t="s">
        <v>169</v>
      </c>
      <c r="E1820" s="235" t="s">
        <v>1</v>
      </c>
      <c r="F1820" s="236" t="s">
        <v>172</v>
      </c>
      <c r="G1820" s="234"/>
      <c r="H1820" s="237">
        <v>1</v>
      </c>
      <c r="I1820" s="238"/>
      <c r="J1820" s="234"/>
      <c r="K1820" s="234"/>
      <c r="L1820" s="239"/>
      <c r="M1820" s="240"/>
      <c r="N1820" s="241"/>
      <c r="O1820" s="241"/>
      <c r="P1820" s="241"/>
      <c r="Q1820" s="241"/>
      <c r="R1820" s="241"/>
      <c r="S1820" s="241"/>
      <c r="T1820" s="242"/>
      <c r="AT1820" s="243" t="s">
        <v>169</v>
      </c>
      <c r="AU1820" s="243" t="s">
        <v>86</v>
      </c>
      <c r="AV1820" s="15" t="s">
        <v>166</v>
      </c>
      <c r="AW1820" s="15" t="s">
        <v>33</v>
      </c>
      <c r="AX1820" s="15" t="s">
        <v>84</v>
      </c>
      <c r="AY1820" s="243" t="s">
        <v>160</v>
      </c>
    </row>
    <row r="1821" spans="1:65" s="2" customFormat="1" ht="24.2" customHeight="1">
      <c r="A1821" s="35"/>
      <c r="B1821" s="36"/>
      <c r="C1821" s="244" t="s">
        <v>1947</v>
      </c>
      <c r="D1821" s="244" t="s">
        <v>245</v>
      </c>
      <c r="E1821" s="245" t="s">
        <v>1948</v>
      </c>
      <c r="F1821" s="246" t="s">
        <v>1949</v>
      </c>
      <c r="G1821" s="247" t="s">
        <v>312</v>
      </c>
      <c r="H1821" s="248">
        <v>1</v>
      </c>
      <c r="I1821" s="249"/>
      <c r="J1821" s="250">
        <f>ROUND(I1821*H1821,2)</f>
        <v>0</v>
      </c>
      <c r="K1821" s="251"/>
      <c r="L1821" s="252"/>
      <c r="M1821" s="253" t="s">
        <v>1</v>
      </c>
      <c r="N1821" s="254" t="s">
        <v>41</v>
      </c>
      <c r="O1821" s="72"/>
      <c r="P1821" s="203">
        <f>O1821*H1821</f>
        <v>0</v>
      </c>
      <c r="Q1821" s="203">
        <v>0</v>
      </c>
      <c r="R1821" s="203">
        <f>Q1821*H1821</f>
        <v>0</v>
      </c>
      <c r="S1821" s="203">
        <v>0</v>
      </c>
      <c r="T1821" s="204">
        <f>S1821*H1821</f>
        <v>0</v>
      </c>
      <c r="U1821" s="35"/>
      <c r="V1821" s="35"/>
      <c r="W1821" s="35"/>
      <c r="X1821" s="35"/>
      <c r="Y1821" s="35"/>
      <c r="Z1821" s="35"/>
      <c r="AA1821" s="35"/>
      <c r="AB1821" s="35"/>
      <c r="AC1821" s="35"/>
      <c r="AD1821" s="35"/>
      <c r="AE1821" s="35"/>
      <c r="AR1821" s="205" t="s">
        <v>262</v>
      </c>
      <c r="AT1821" s="205" t="s">
        <v>245</v>
      </c>
      <c r="AU1821" s="205" t="s">
        <v>86</v>
      </c>
      <c r="AY1821" s="18" t="s">
        <v>160</v>
      </c>
      <c r="BE1821" s="206">
        <f>IF(N1821="základní",J1821,0)</f>
        <v>0</v>
      </c>
      <c r="BF1821" s="206">
        <f>IF(N1821="snížená",J1821,0)</f>
        <v>0</v>
      </c>
      <c r="BG1821" s="206">
        <f>IF(N1821="zákl. přenesená",J1821,0)</f>
        <v>0</v>
      </c>
      <c r="BH1821" s="206">
        <f>IF(N1821="sníž. přenesená",J1821,0)</f>
        <v>0</v>
      </c>
      <c r="BI1821" s="206">
        <f>IF(N1821="nulová",J1821,0)</f>
        <v>0</v>
      </c>
      <c r="BJ1821" s="18" t="s">
        <v>84</v>
      </c>
      <c r="BK1821" s="206">
        <f>ROUND(I1821*H1821,2)</f>
        <v>0</v>
      </c>
      <c r="BL1821" s="18" t="s">
        <v>214</v>
      </c>
      <c r="BM1821" s="205" t="s">
        <v>1950</v>
      </c>
    </row>
    <row r="1822" spans="1:65" s="2" customFormat="1" ht="19.5">
      <c r="A1822" s="35"/>
      <c r="B1822" s="36"/>
      <c r="C1822" s="37"/>
      <c r="D1822" s="207" t="s">
        <v>167</v>
      </c>
      <c r="E1822" s="37"/>
      <c r="F1822" s="208" t="s">
        <v>1949</v>
      </c>
      <c r="G1822" s="37"/>
      <c r="H1822" s="37"/>
      <c r="I1822" s="209"/>
      <c r="J1822" s="37"/>
      <c r="K1822" s="37"/>
      <c r="L1822" s="40"/>
      <c r="M1822" s="210"/>
      <c r="N1822" s="211"/>
      <c r="O1822" s="72"/>
      <c r="P1822" s="72"/>
      <c r="Q1822" s="72"/>
      <c r="R1822" s="72"/>
      <c r="S1822" s="72"/>
      <c r="T1822" s="73"/>
      <c r="U1822" s="35"/>
      <c r="V1822" s="35"/>
      <c r="W1822" s="35"/>
      <c r="X1822" s="35"/>
      <c r="Y1822" s="35"/>
      <c r="Z1822" s="35"/>
      <c r="AA1822" s="35"/>
      <c r="AB1822" s="35"/>
      <c r="AC1822" s="35"/>
      <c r="AD1822" s="35"/>
      <c r="AE1822" s="35"/>
      <c r="AT1822" s="18" t="s">
        <v>167</v>
      </c>
      <c r="AU1822" s="18" t="s">
        <v>86</v>
      </c>
    </row>
    <row r="1823" spans="1:65" s="2" customFormat="1" ht="156">
      <c r="A1823" s="35"/>
      <c r="B1823" s="36"/>
      <c r="C1823" s="37"/>
      <c r="D1823" s="207" t="s">
        <v>510</v>
      </c>
      <c r="E1823" s="37"/>
      <c r="F1823" s="255" t="s">
        <v>1951</v>
      </c>
      <c r="G1823" s="37"/>
      <c r="H1823" s="37"/>
      <c r="I1823" s="209"/>
      <c r="J1823" s="37"/>
      <c r="K1823" s="37"/>
      <c r="L1823" s="40"/>
      <c r="M1823" s="210"/>
      <c r="N1823" s="211"/>
      <c r="O1823" s="72"/>
      <c r="P1823" s="72"/>
      <c r="Q1823" s="72"/>
      <c r="R1823" s="72"/>
      <c r="S1823" s="72"/>
      <c r="T1823" s="73"/>
      <c r="U1823" s="35"/>
      <c r="V1823" s="35"/>
      <c r="W1823" s="35"/>
      <c r="X1823" s="35"/>
      <c r="Y1823" s="35"/>
      <c r="Z1823" s="35"/>
      <c r="AA1823" s="35"/>
      <c r="AB1823" s="35"/>
      <c r="AC1823" s="35"/>
      <c r="AD1823" s="35"/>
      <c r="AE1823" s="35"/>
      <c r="AT1823" s="18" t="s">
        <v>510</v>
      </c>
      <c r="AU1823" s="18" t="s">
        <v>86</v>
      </c>
    </row>
    <row r="1824" spans="1:65" s="2" customFormat="1" ht="24.2" customHeight="1">
      <c r="A1824" s="35"/>
      <c r="B1824" s="36"/>
      <c r="C1824" s="193" t="s">
        <v>1183</v>
      </c>
      <c r="D1824" s="193" t="s">
        <v>162</v>
      </c>
      <c r="E1824" s="194" t="s">
        <v>1952</v>
      </c>
      <c r="F1824" s="195" t="s">
        <v>1953</v>
      </c>
      <c r="G1824" s="196" t="s">
        <v>312</v>
      </c>
      <c r="H1824" s="197">
        <v>1</v>
      </c>
      <c r="I1824" s="198"/>
      <c r="J1824" s="199">
        <f>ROUND(I1824*H1824,2)</f>
        <v>0</v>
      </c>
      <c r="K1824" s="200"/>
      <c r="L1824" s="40"/>
      <c r="M1824" s="201" t="s">
        <v>1</v>
      </c>
      <c r="N1824" s="202" t="s">
        <v>41</v>
      </c>
      <c r="O1824" s="72"/>
      <c r="P1824" s="203">
        <f>O1824*H1824</f>
        <v>0</v>
      </c>
      <c r="Q1824" s="203">
        <v>0</v>
      </c>
      <c r="R1824" s="203">
        <f>Q1824*H1824</f>
        <v>0</v>
      </c>
      <c r="S1824" s="203">
        <v>0</v>
      </c>
      <c r="T1824" s="204">
        <f>S1824*H1824</f>
        <v>0</v>
      </c>
      <c r="U1824" s="35"/>
      <c r="V1824" s="35"/>
      <c r="W1824" s="35"/>
      <c r="X1824" s="35"/>
      <c r="Y1824" s="35"/>
      <c r="Z1824" s="35"/>
      <c r="AA1824" s="35"/>
      <c r="AB1824" s="35"/>
      <c r="AC1824" s="35"/>
      <c r="AD1824" s="35"/>
      <c r="AE1824" s="35"/>
      <c r="AR1824" s="205" t="s">
        <v>214</v>
      </c>
      <c r="AT1824" s="205" t="s">
        <v>162</v>
      </c>
      <c r="AU1824" s="205" t="s">
        <v>86</v>
      </c>
      <c r="AY1824" s="18" t="s">
        <v>160</v>
      </c>
      <c r="BE1824" s="206">
        <f>IF(N1824="základní",J1824,0)</f>
        <v>0</v>
      </c>
      <c r="BF1824" s="206">
        <f>IF(N1824="snížená",J1824,0)</f>
        <v>0</v>
      </c>
      <c r="BG1824" s="206">
        <f>IF(N1824="zákl. přenesená",J1824,0)</f>
        <v>0</v>
      </c>
      <c r="BH1824" s="206">
        <f>IF(N1824="sníž. přenesená",J1824,0)</f>
        <v>0</v>
      </c>
      <c r="BI1824" s="206">
        <f>IF(N1824="nulová",J1824,0)</f>
        <v>0</v>
      </c>
      <c r="BJ1824" s="18" t="s">
        <v>84</v>
      </c>
      <c r="BK1824" s="206">
        <f>ROUND(I1824*H1824,2)</f>
        <v>0</v>
      </c>
      <c r="BL1824" s="18" t="s">
        <v>214</v>
      </c>
      <c r="BM1824" s="205" t="s">
        <v>1954</v>
      </c>
    </row>
    <row r="1825" spans="1:65" s="2" customFormat="1" ht="19.5">
      <c r="A1825" s="35"/>
      <c r="B1825" s="36"/>
      <c r="C1825" s="37"/>
      <c r="D1825" s="207" t="s">
        <v>167</v>
      </c>
      <c r="E1825" s="37"/>
      <c r="F1825" s="208" t="s">
        <v>1955</v>
      </c>
      <c r="G1825" s="37"/>
      <c r="H1825" s="37"/>
      <c r="I1825" s="209"/>
      <c r="J1825" s="37"/>
      <c r="K1825" s="37"/>
      <c r="L1825" s="40"/>
      <c r="M1825" s="210"/>
      <c r="N1825" s="211"/>
      <c r="O1825" s="72"/>
      <c r="P1825" s="72"/>
      <c r="Q1825" s="72"/>
      <c r="R1825" s="72"/>
      <c r="S1825" s="72"/>
      <c r="T1825" s="73"/>
      <c r="U1825" s="35"/>
      <c r="V1825" s="35"/>
      <c r="W1825" s="35"/>
      <c r="X1825" s="35"/>
      <c r="Y1825" s="35"/>
      <c r="Z1825" s="35"/>
      <c r="AA1825" s="35"/>
      <c r="AB1825" s="35"/>
      <c r="AC1825" s="35"/>
      <c r="AD1825" s="35"/>
      <c r="AE1825" s="35"/>
      <c r="AT1825" s="18" t="s">
        <v>167</v>
      </c>
      <c r="AU1825" s="18" t="s">
        <v>86</v>
      </c>
    </row>
    <row r="1826" spans="1:65" s="13" customFormat="1" ht="11.25">
      <c r="B1826" s="212"/>
      <c r="C1826" s="213"/>
      <c r="D1826" s="207" t="s">
        <v>169</v>
      </c>
      <c r="E1826" s="214" t="s">
        <v>1</v>
      </c>
      <c r="F1826" s="215" t="s">
        <v>897</v>
      </c>
      <c r="G1826" s="213"/>
      <c r="H1826" s="214" t="s">
        <v>1</v>
      </c>
      <c r="I1826" s="216"/>
      <c r="J1826" s="213"/>
      <c r="K1826" s="213"/>
      <c r="L1826" s="217"/>
      <c r="M1826" s="218"/>
      <c r="N1826" s="219"/>
      <c r="O1826" s="219"/>
      <c r="P1826" s="219"/>
      <c r="Q1826" s="219"/>
      <c r="R1826" s="219"/>
      <c r="S1826" s="219"/>
      <c r="T1826" s="220"/>
      <c r="AT1826" s="221" t="s">
        <v>169</v>
      </c>
      <c r="AU1826" s="221" t="s">
        <v>86</v>
      </c>
      <c r="AV1826" s="13" t="s">
        <v>84</v>
      </c>
      <c r="AW1826" s="13" t="s">
        <v>33</v>
      </c>
      <c r="AX1826" s="13" t="s">
        <v>76</v>
      </c>
      <c r="AY1826" s="221" t="s">
        <v>160</v>
      </c>
    </row>
    <row r="1827" spans="1:65" s="14" customFormat="1" ht="11.25">
      <c r="B1827" s="222"/>
      <c r="C1827" s="223"/>
      <c r="D1827" s="207" t="s">
        <v>169</v>
      </c>
      <c r="E1827" s="224" t="s">
        <v>1</v>
      </c>
      <c r="F1827" s="225" t="s">
        <v>84</v>
      </c>
      <c r="G1827" s="223"/>
      <c r="H1827" s="226">
        <v>1</v>
      </c>
      <c r="I1827" s="227"/>
      <c r="J1827" s="223"/>
      <c r="K1827" s="223"/>
      <c r="L1827" s="228"/>
      <c r="M1827" s="229"/>
      <c r="N1827" s="230"/>
      <c r="O1827" s="230"/>
      <c r="P1827" s="230"/>
      <c r="Q1827" s="230"/>
      <c r="R1827" s="230"/>
      <c r="S1827" s="230"/>
      <c r="T1827" s="231"/>
      <c r="AT1827" s="232" t="s">
        <v>169</v>
      </c>
      <c r="AU1827" s="232" t="s">
        <v>86</v>
      </c>
      <c r="AV1827" s="14" t="s">
        <v>86</v>
      </c>
      <c r="AW1827" s="14" t="s">
        <v>33</v>
      </c>
      <c r="AX1827" s="14" t="s">
        <v>76</v>
      </c>
      <c r="AY1827" s="232" t="s">
        <v>160</v>
      </c>
    </row>
    <row r="1828" spans="1:65" s="15" customFormat="1" ht="11.25">
      <c r="B1828" s="233"/>
      <c r="C1828" s="234"/>
      <c r="D1828" s="207" t="s">
        <v>169</v>
      </c>
      <c r="E1828" s="235" t="s">
        <v>1</v>
      </c>
      <c r="F1828" s="236" t="s">
        <v>172</v>
      </c>
      <c r="G1828" s="234"/>
      <c r="H1828" s="237">
        <v>1</v>
      </c>
      <c r="I1828" s="238"/>
      <c r="J1828" s="234"/>
      <c r="K1828" s="234"/>
      <c r="L1828" s="239"/>
      <c r="M1828" s="240"/>
      <c r="N1828" s="241"/>
      <c r="O1828" s="241"/>
      <c r="P1828" s="241"/>
      <c r="Q1828" s="241"/>
      <c r="R1828" s="241"/>
      <c r="S1828" s="241"/>
      <c r="T1828" s="242"/>
      <c r="AT1828" s="243" t="s">
        <v>169</v>
      </c>
      <c r="AU1828" s="243" t="s">
        <v>86</v>
      </c>
      <c r="AV1828" s="15" t="s">
        <v>166</v>
      </c>
      <c r="AW1828" s="15" t="s">
        <v>33</v>
      </c>
      <c r="AX1828" s="15" t="s">
        <v>84</v>
      </c>
      <c r="AY1828" s="243" t="s">
        <v>160</v>
      </c>
    </row>
    <row r="1829" spans="1:65" s="2" customFormat="1" ht="16.5" customHeight="1">
      <c r="A1829" s="35"/>
      <c r="B1829" s="36"/>
      <c r="C1829" s="244" t="s">
        <v>1956</v>
      </c>
      <c r="D1829" s="244" t="s">
        <v>245</v>
      </c>
      <c r="E1829" s="245" t="s">
        <v>1957</v>
      </c>
      <c r="F1829" s="246" t="s">
        <v>1958</v>
      </c>
      <c r="G1829" s="247" t="s">
        <v>312</v>
      </c>
      <c r="H1829" s="248">
        <v>1</v>
      </c>
      <c r="I1829" s="249"/>
      <c r="J1829" s="250">
        <f>ROUND(I1829*H1829,2)</f>
        <v>0</v>
      </c>
      <c r="K1829" s="251"/>
      <c r="L1829" s="252"/>
      <c r="M1829" s="253" t="s">
        <v>1</v>
      </c>
      <c r="N1829" s="254" t="s">
        <v>41</v>
      </c>
      <c r="O1829" s="72"/>
      <c r="P1829" s="203">
        <f>O1829*H1829</f>
        <v>0</v>
      </c>
      <c r="Q1829" s="203">
        <v>0</v>
      </c>
      <c r="R1829" s="203">
        <f>Q1829*H1829</f>
        <v>0</v>
      </c>
      <c r="S1829" s="203">
        <v>0</v>
      </c>
      <c r="T1829" s="204">
        <f>S1829*H1829</f>
        <v>0</v>
      </c>
      <c r="U1829" s="35"/>
      <c r="V1829" s="35"/>
      <c r="W1829" s="35"/>
      <c r="X1829" s="35"/>
      <c r="Y1829" s="35"/>
      <c r="Z1829" s="35"/>
      <c r="AA1829" s="35"/>
      <c r="AB1829" s="35"/>
      <c r="AC1829" s="35"/>
      <c r="AD1829" s="35"/>
      <c r="AE1829" s="35"/>
      <c r="AR1829" s="205" t="s">
        <v>262</v>
      </c>
      <c r="AT1829" s="205" t="s">
        <v>245</v>
      </c>
      <c r="AU1829" s="205" t="s">
        <v>86</v>
      </c>
      <c r="AY1829" s="18" t="s">
        <v>160</v>
      </c>
      <c r="BE1829" s="206">
        <f>IF(N1829="základní",J1829,0)</f>
        <v>0</v>
      </c>
      <c r="BF1829" s="206">
        <f>IF(N1829="snížená",J1829,0)</f>
        <v>0</v>
      </c>
      <c r="BG1829" s="206">
        <f>IF(N1829="zákl. přenesená",J1829,0)</f>
        <v>0</v>
      </c>
      <c r="BH1829" s="206">
        <f>IF(N1829="sníž. přenesená",J1829,0)</f>
        <v>0</v>
      </c>
      <c r="BI1829" s="206">
        <f>IF(N1829="nulová",J1829,0)</f>
        <v>0</v>
      </c>
      <c r="BJ1829" s="18" t="s">
        <v>84</v>
      </c>
      <c r="BK1829" s="206">
        <f>ROUND(I1829*H1829,2)</f>
        <v>0</v>
      </c>
      <c r="BL1829" s="18" t="s">
        <v>214</v>
      </c>
      <c r="BM1829" s="205" t="s">
        <v>1959</v>
      </c>
    </row>
    <row r="1830" spans="1:65" s="2" customFormat="1" ht="11.25">
      <c r="A1830" s="35"/>
      <c r="B1830" s="36"/>
      <c r="C1830" s="37"/>
      <c r="D1830" s="207" t="s">
        <v>167</v>
      </c>
      <c r="E1830" s="37"/>
      <c r="F1830" s="208" t="s">
        <v>1958</v>
      </c>
      <c r="G1830" s="37"/>
      <c r="H1830" s="37"/>
      <c r="I1830" s="209"/>
      <c r="J1830" s="37"/>
      <c r="K1830" s="37"/>
      <c r="L1830" s="40"/>
      <c r="M1830" s="210"/>
      <c r="N1830" s="211"/>
      <c r="O1830" s="72"/>
      <c r="P1830" s="72"/>
      <c r="Q1830" s="72"/>
      <c r="R1830" s="72"/>
      <c r="S1830" s="72"/>
      <c r="T1830" s="73"/>
      <c r="U1830" s="35"/>
      <c r="V1830" s="35"/>
      <c r="W1830" s="35"/>
      <c r="X1830" s="35"/>
      <c r="Y1830" s="35"/>
      <c r="Z1830" s="35"/>
      <c r="AA1830" s="35"/>
      <c r="AB1830" s="35"/>
      <c r="AC1830" s="35"/>
      <c r="AD1830" s="35"/>
      <c r="AE1830" s="35"/>
      <c r="AT1830" s="18" t="s">
        <v>167</v>
      </c>
      <c r="AU1830" s="18" t="s">
        <v>86</v>
      </c>
    </row>
    <row r="1831" spans="1:65" s="2" customFormat="1" ht="175.5">
      <c r="A1831" s="35"/>
      <c r="B1831" s="36"/>
      <c r="C1831" s="37"/>
      <c r="D1831" s="207" t="s">
        <v>510</v>
      </c>
      <c r="E1831" s="37"/>
      <c r="F1831" s="255" t="s">
        <v>1960</v>
      </c>
      <c r="G1831" s="37"/>
      <c r="H1831" s="37"/>
      <c r="I1831" s="209"/>
      <c r="J1831" s="37"/>
      <c r="K1831" s="37"/>
      <c r="L1831" s="40"/>
      <c r="M1831" s="210"/>
      <c r="N1831" s="211"/>
      <c r="O1831" s="72"/>
      <c r="P1831" s="72"/>
      <c r="Q1831" s="72"/>
      <c r="R1831" s="72"/>
      <c r="S1831" s="72"/>
      <c r="T1831" s="73"/>
      <c r="U1831" s="35"/>
      <c r="V1831" s="35"/>
      <c r="W1831" s="35"/>
      <c r="X1831" s="35"/>
      <c r="Y1831" s="35"/>
      <c r="Z1831" s="35"/>
      <c r="AA1831" s="35"/>
      <c r="AB1831" s="35"/>
      <c r="AC1831" s="35"/>
      <c r="AD1831" s="35"/>
      <c r="AE1831" s="35"/>
      <c r="AT1831" s="18" t="s">
        <v>510</v>
      </c>
      <c r="AU1831" s="18" t="s">
        <v>86</v>
      </c>
    </row>
    <row r="1832" spans="1:65" s="2" customFormat="1" ht="24.2" customHeight="1">
      <c r="A1832" s="35"/>
      <c r="B1832" s="36"/>
      <c r="C1832" s="193" t="s">
        <v>1191</v>
      </c>
      <c r="D1832" s="193" t="s">
        <v>162</v>
      </c>
      <c r="E1832" s="194" t="s">
        <v>1961</v>
      </c>
      <c r="F1832" s="195" t="s">
        <v>1962</v>
      </c>
      <c r="G1832" s="196" t="s">
        <v>312</v>
      </c>
      <c r="H1832" s="197">
        <v>4</v>
      </c>
      <c r="I1832" s="198"/>
      <c r="J1832" s="199">
        <f>ROUND(I1832*H1832,2)</f>
        <v>0</v>
      </c>
      <c r="K1832" s="200"/>
      <c r="L1832" s="40"/>
      <c r="M1832" s="201" t="s">
        <v>1</v>
      </c>
      <c r="N1832" s="202" t="s">
        <v>41</v>
      </c>
      <c r="O1832" s="72"/>
      <c r="P1832" s="203">
        <f>O1832*H1832</f>
        <v>0</v>
      </c>
      <c r="Q1832" s="203">
        <v>0</v>
      </c>
      <c r="R1832" s="203">
        <f>Q1832*H1832</f>
        <v>0</v>
      </c>
      <c r="S1832" s="203">
        <v>0</v>
      </c>
      <c r="T1832" s="204">
        <f>S1832*H1832</f>
        <v>0</v>
      </c>
      <c r="U1832" s="35"/>
      <c r="V1832" s="35"/>
      <c r="W1832" s="35"/>
      <c r="X1832" s="35"/>
      <c r="Y1832" s="35"/>
      <c r="Z1832" s="35"/>
      <c r="AA1832" s="35"/>
      <c r="AB1832" s="35"/>
      <c r="AC1832" s="35"/>
      <c r="AD1832" s="35"/>
      <c r="AE1832" s="35"/>
      <c r="AR1832" s="205" t="s">
        <v>214</v>
      </c>
      <c r="AT1832" s="205" t="s">
        <v>162</v>
      </c>
      <c r="AU1832" s="205" t="s">
        <v>86</v>
      </c>
      <c r="AY1832" s="18" t="s">
        <v>160</v>
      </c>
      <c r="BE1832" s="206">
        <f>IF(N1832="základní",J1832,0)</f>
        <v>0</v>
      </c>
      <c r="BF1832" s="206">
        <f>IF(N1832="snížená",J1832,0)</f>
        <v>0</v>
      </c>
      <c r="BG1832" s="206">
        <f>IF(N1832="zákl. přenesená",J1832,0)</f>
        <v>0</v>
      </c>
      <c r="BH1832" s="206">
        <f>IF(N1832="sníž. přenesená",J1832,0)</f>
        <v>0</v>
      </c>
      <c r="BI1832" s="206">
        <f>IF(N1832="nulová",J1832,0)</f>
        <v>0</v>
      </c>
      <c r="BJ1832" s="18" t="s">
        <v>84</v>
      </c>
      <c r="BK1832" s="206">
        <f>ROUND(I1832*H1832,2)</f>
        <v>0</v>
      </c>
      <c r="BL1832" s="18" t="s">
        <v>214</v>
      </c>
      <c r="BM1832" s="205" t="s">
        <v>1963</v>
      </c>
    </row>
    <row r="1833" spans="1:65" s="2" customFormat="1" ht="29.25">
      <c r="A1833" s="35"/>
      <c r="B1833" s="36"/>
      <c r="C1833" s="37"/>
      <c r="D1833" s="207" t="s">
        <v>167</v>
      </c>
      <c r="E1833" s="37"/>
      <c r="F1833" s="208" t="s">
        <v>1964</v>
      </c>
      <c r="G1833" s="37"/>
      <c r="H1833" s="37"/>
      <c r="I1833" s="209"/>
      <c r="J1833" s="37"/>
      <c r="K1833" s="37"/>
      <c r="L1833" s="40"/>
      <c r="M1833" s="210"/>
      <c r="N1833" s="211"/>
      <c r="O1833" s="72"/>
      <c r="P1833" s="72"/>
      <c r="Q1833" s="72"/>
      <c r="R1833" s="72"/>
      <c r="S1833" s="72"/>
      <c r="T1833" s="73"/>
      <c r="U1833" s="35"/>
      <c r="V1833" s="35"/>
      <c r="W1833" s="35"/>
      <c r="X1833" s="35"/>
      <c r="Y1833" s="35"/>
      <c r="Z1833" s="35"/>
      <c r="AA1833" s="35"/>
      <c r="AB1833" s="35"/>
      <c r="AC1833" s="35"/>
      <c r="AD1833" s="35"/>
      <c r="AE1833" s="35"/>
      <c r="AT1833" s="18" t="s">
        <v>167</v>
      </c>
      <c r="AU1833" s="18" t="s">
        <v>86</v>
      </c>
    </row>
    <row r="1834" spans="1:65" s="13" customFormat="1" ht="11.25">
      <c r="B1834" s="212"/>
      <c r="C1834" s="213"/>
      <c r="D1834" s="207" t="s">
        <v>169</v>
      </c>
      <c r="E1834" s="214" t="s">
        <v>1</v>
      </c>
      <c r="F1834" s="215" t="s">
        <v>1965</v>
      </c>
      <c r="G1834" s="213"/>
      <c r="H1834" s="214" t="s">
        <v>1</v>
      </c>
      <c r="I1834" s="216"/>
      <c r="J1834" s="213"/>
      <c r="K1834" s="213"/>
      <c r="L1834" s="217"/>
      <c r="M1834" s="218"/>
      <c r="N1834" s="219"/>
      <c r="O1834" s="219"/>
      <c r="P1834" s="219"/>
      <c r="Q1834" s="219"/>
      <c r="R1834" s="219"/>
      <c r="S1834" s="219"/>
      <c r="T1834" s="220"/>
      <c r="AT1834" s="221" t="s">
        <v>169</v>
      </c>
      <c r="AU1834" s="221" t="s">
        <v>86</v>
      </c>
      <c r="AV1834" s="13" t="s">
        <v>84</v>
      </c>
      <c r="AW1834" s="13" t="s">
        <v>33</v>
      </c>
      <c r="AX1834" s="13" t="s">
        <v>76</v>
      </c>
      <c r="AY1834" s="221" t="s">
        <v>160</v>
      </c>
    </row>
    <row r="1835" spans="1:65" s="14" customFormat="1" ht="11.25">
      <c r="B1835" s="222"/>
      <c r="C1835" s="223"/>
      <c r="D1835" s="207" t="s">
        <v>169</v>
      </c>
      <c r="E1835" s="224" t="s">
        <v>1</v>
      </c>
      <c r="F1835" s="225" t="s">
        <v>166</v>
      </c>
      <c r="G1835" s="223"/>
      <c r="H1835" s="226">
        <v>4</v>
      </c>
      <c r="I1835" s="227"/>
      <c r="J1835" s="223"/>
      <c r="K1835" s="223"/>
      <c r="L1835" s="228"/>
      <c r="M1835" s="229"/>
      <c r="N1835" s="230"/>
      <c r="O1835" s="230"/>
      <c r="P1835" s="230"/>
      <c r="Q1835" s="230"/>
      <c r="R1835" s="230"/>
      <c r="S1835" s="230"/>
      <c r="T1835" s="231"/>
      <c r="AT1835" s="232" t="s">
        <v>169</v>
      </c>
      <c r="AU1835" s="232" t="s">
        <v>86</v>
      </c>
      <c r="AV1835" s="14" t="s">
        <v>86</v>
      </c>
      <c r="AW1835" s="14" t="s">
        <v>33</v>
      </c>
      <c r="AX1835" s="14" t="s">
        <v>76</v>
      </c>
      <c r="AY1835" s="232" t="s">
        <v>160</v>
      </c>
    </row>
    <row r="1836" spans="1:65" s="15" customFormat="1" ht="11.25">
      <c r="B1836" s="233"/>
      <c r="C1836" s="234"/>
      <c r="D1836" s="207" t="s">
        <v>169</v>
      </c>
      <c r="E1836" s="235" t="s">
        <v>1</v>
      </c>
      <c r="F1836" s="236" t="s">
        <v>172</v>
      </c>
      <c r="G1836" s="234"/>
      <c r="H1836" s="237">
        <v>4</v>
      </c>
      <c r="I1836" s="238"/>
      <c r="J1836" s="234"/>
      <c r="K1836" s="234"/>
      <c r="L1836" s="239"/>
      <c r="M1836" s="240"/>
      <c r="N1836" s="241"/>
      <c r="O1836" s="241"/>
      <c r="P1836" s="241"/>
      <c r="Q1836" s="241"/>
      <c r="R1836" s="241"/>
      <c r="S1836" s="241"/>
      <c r="T1836" s="242"/>
      <c r="AT1836" s="243" t="s">
        <v>169</v>
      </c>
      <c r="AU1836" s="243" t="s">
        <v>86</v>
      </c>
      <c r="AV1836" s="15" t="s">
        <v>166</v>
      </c>
      <c r="AW1836" s="15" t="s">
        <v>33</v>
      </c>
      <c r="AX1836" s="15" t="s">
        <v>84</v>
      </c>
      <c r="AY1836" s="243" t="s">
        <v>160</v>
      </c>
    </row>
    <row r="1837" spans="1:65" s="2" customFormat="1" ht="16.5" customHeight="1">
      <c r="A1837" s="35"/>
      <c r="B1837" s="36"/>
      <c r="C1837" s="244" t="s">
        <v>1966</v>
      </c>
      <c r="D1837" s="244" t="s">
        <v>245</v>
      </c>
      <c r="E1837" s="245" t="s">
        <v>1967</v>
      </c>
      <c r="F1837" s="246" t="s">
        <v>1968</v>
      </c>
      <c r="G1837" s="247" t="s">
        <v>312</v>
      </c>
      <c r="H1837" s="248">
        <v>4</v>
      </c>
      <c r="I1837" s="249"/>
      <c r="J1837" s="250">
        <f>ROUND(I1837*H1837,2)</f>
        <v>0</v>
      </c>
      <c r="K1837" s="251"/>
      <c r="L1837" s="252"/>
      <c r="M1837" s="253" t="s">
        <v>1</v>
      </c>
      <c r="N1837" s="254" t="s">
        <v>41</v>
      </c>
      <c r="O1837" s="72"/>
      <c r="P1837" s="203">
        <f>O1837*H1837</f>
        <v>0</v>
      </c>
      <c r="Q1837" s="203">
        <v>0</v>
      </c>
      <c r="R1837" s="203">
        <f>Q1837*H1837</f>
        <v>0</v>
      </c>
      <c r="S1837" s="203">
        <v>0</v>
      </c>
      <c r="T1837" s="204">
        <f>S1837*H1837</f>
        <v>0</v>
      </c>
      <c r="U1837" s="35"/>
      <c r="V1837" s="35"/>
      <c r="W1837" s="35"/>
      <c r="X1837" s="35"/>
      <c r="Y1837" s="35"/>
      <c r="Z1837" s="35"/>
      <c r="AA1837" s="35"/>
      <c r="AB1837" s="35"/>
      <c r="AC1837" s="35"/>
      <c r="AD1837" s="35"/>
      <c r="AE1837" s="35"/>
      <c r="AR1837" s="205" t="s">
        <v>262</v>
      </c>
      <c r="AT1837" s="205" t="s">
        <v>245</v>
      </c>
      <c r="AU1837" s="205" t="s">
        <v>86</v>
      </c>
      <c r="AY1837" s="18" t="s">
        <v>160</v>
      </c>
      <c r="BE1837" s="206">
        <f>IF(N1837="základní",J1837,0)</f>
        <v>0</v>
      </c>
      <c r="BF1837" s="206">
        <f>IF(N1837="snížená",J1837,0)</f>
        <v>0</v>
      </c>
      <c r="BG1837" s="206">
        <f>IF(N1837="zákl. přenesená",J1837,0)</f>
        <v>0</v>
      </c>
      <c r="BH1837" s="206">
        <f>IF(N1837="sníž. přenesená",J1837,0)</f>
        <v>0</v>
      </c>
      <c r="BI1837" s="206">
        <f>IF(N1837="nulová",J1837,0)</f>
        <v>0</v>
      </c>
      <c r="BJ1837" s="18" t="s">
        <v>84</v>
      </c>
      <c r="BK1837" s="206">
        <f>ROUND(I1837*H1837,2)</f>
        <v>0</v>
      </c>
      <c r="BL1837" s="18" t="s">
        <v>214</v>
      </c>
      <c r="BM1837" s="205" t="s">
        <v>1969</v>
      </c>
    </row>
    <row r="1838" spans="1:65" s="2" customFormat="1" ht="11.25">
      <c r="A1838" s="35"/>
      <c r="B1838" s="36"/>
      <c r="C1838" s="37"/>
      <c r="D1838" s="207" t="s">
        <v>167</v>
      </c>
      <c r="E1838" s="37"/>
      <c r="F1838" s="208" t="s">
        <v>1968</v>
      </c>
      <c r="G1838" s="37"/>
      <c r="H1838" s="37"/>
      <c r="I1838" s="209"/>
      <c r="J1838" s="37"/>
      <c r="K1838" s="37"/>
      <c r="L1838" s="40"/>
      <c r="M1838" s="210"/>
      <c r="N1838" s="211"/>
      <c r="O1838" s="72"/>
      <c r="P1838" s="72"/>
      <c r="Q1838" s="72"/>
      <c r="R1838" s="72"/>
      <c r="S1838" s="72"/>
      <c r="T1838" s="73"/>
      <c r="U1838" s="35"/>
      <c r="V1838" s="35"/>
      <c r="W1838" s="35"/>
      <c r="X1838" s="35"/>
      <c r="Y1838" s="35"/>
      <c r="Z1838" s="35"/>
      <c r="AA1838" s="35"/>
      <c r="AB1838" s="35"/>
      <c r="AC1838" s="35"/>
      <c r="AD1838" s="35"/>
      <c r="AE1838" s="35"/>
      <c r="AT1838" s="18" t="s">
        <v>167</v>
      </c>
      <c r="AU1838" s="18" t="s">
        <v>86</v>
      </c>
    </row>
    <row r="1839" spans="1:65" s="2" customFormat="1" ht="68.25">
      <c r="A1839" s="35"/>
      <c r="B1839" s="36"/>
      <c r="C1839" s="37"/>
      <c r="D1839" s="207" t="s">
        <v>510</v>
      </c>
      <c r="E1839" s="37"/>
      <c r="F1839" s="255" t="s">
        <v>1970</v>
      </c>
      <c r="G1839" s="37"/>
      <c r="H1839" s="37"/>
      <c r="I1839" s="209"/>
      <c r="J1839" s="37"/>
      <c r="K1839" s="37"/>
      <c r="L1839" s="40"/>
      <c r="M1839" s="210"/>
      <c r="N1839" s="211"/>
      <c r="O1839" s="72"/>
      <c r="P1839" s="72"/>
      <c r="Q1839" s="72"/>
      <c r="R1839" s="72"/>
      <c r="S1839" s="72"/>
      <c r="T1839" s="73"/>
      <c r="U1839" s="35"/>
      <c r="V1839" s="35"/>
      <c r="W1839" s="35"/>
      <c r="X1839" s="35"/>
      <c r="Y1839" s="35"/>
      <c r="Z1839" s="35"/>
      <c r="AA1839" s="35"/>
      <c r="AB1839" s="35"/>
      <c r="AC1839" s="35"/>
      <c r="AD1839" s="35"/>
      <c r="AE1839" s="35"/>
      <c r="AT1839" s="18" t="s">
        <v>510</v>
      </c>
      <c r="AU1839" s="18" t="s">
        <v>86</v>
      </c>
    </row>
    <row r="1840" spans="1:65" s="2" customFormat="1" ht="24.2" customHeight="1">
      <c r="A1840" s="35"/>
      <c r="B1840" s="36"/>
      <c r="C1840" s="193" t="s">
        <v>1196</v>
      </c>
      <c r="D1840" s="193" t="s">
        <v>162</v>
      </c>
      <c r="E1840" s="194" t="s">
        <v>1971</v>
      </c>
      <c r="F1840" s="195" t="s">
        <v>1972</v>
      </c>
      <c r="G1840" s="196" t="s">
        <v>248</v>
      </c>
      <c r="H1840" s="197">
        <v>250.9</v>
      </c>
      <c r="I1840" s="198"/>
      <c r="J1840" s="199">
        <f>ROUND(I1840*H1840,2)</f>
        <v>0</v>
      </c>
      <c r="K1840" s="200"/>
      <c r="L1840" s="40"/>
      <c r="M1840" s="201" t="s">
        <v>1</v>
      </c>
      <c r="N1840" s="202" t="s">
        <v>41</v>
      </c>
      <c r="O1840" s="72"/>
      <c r="P1840" s="203">
        <f>O1840*H1840</f>
        <v>0</v>
      </c>
      <c r="Q1840" s="203">
        <v>0</v>
      </c>
      <c r="R1840" s="203">
        <f>Q1840*H1840</f>
        <v>0</v>
      </c>
      <c r="S1840" s="203">
        <v>0</v>
      </c>
      <c r="T1840" s="204">
        <f>S1840*H1840</f>
        <v>0</v>
      </c>
      <c r="U1840" s="35"/>
      <c r="V1840" s="35"/>
      <c r="W1840" s="35"/>
      <c r="X1840" s="35"/>
      <c r="Y1840" s="35"/>
      <c r="Z1840" s="35"/>
      <c r="AA1840" s="35"/>
      <c r="AB1840" s="35"/>
      <c r="AC1840" s="35"/>
      <c r="AD1840" s="35"/>
      <c r="AE1840" s="35"/>
      <c r="AR1840" s="205" t="s">
        <v>214</v>
      </c>
      <c r="AT1840" s="205" t="s">
        <v>162</v>
      </c>
      <c r="AU1840" s="205" t="s">
        <v>86</v>
      </c>
      <c r="AY1840" s="18" t="s">
        <v>160</v>
      </c>
      <c r="BE1840" s="206">
        <f>IF(N1840="základní",J1840,0)</f>
        <v>0</v>
      </c>
      <c r="BF1840" s="206">
        <f>IF(N1840="snížená",J1840,0)</f>
        <v>0</v>
      </c>
      <c r="BG1840" s="206">
        <f>IF(N1840="zákl. přenesená",J1840,0)</f>
        <v>0</v>
      </c>
      <c r="BH1840" s="206">
        <f>IF(N1840="sníž. přenesená",J1840,0)</f>
        <v>0</v>
      </c>
      <c r="BI1840" s="206">
        <f>IF(N1840="nulová",J1840,0)</f>
        <v>0</v>
      </c>
      <c r="BJ1840" s="18" t="s">
        <v>84</v>
      </c>
      <c r="BK1840" s="206">
        <f>ROUND(I1840*H1840,2)</f>
        <v>0</v>
      </c>
      <c r="BL1840" s="18" t="s">
        <v>214</v>
      </c>
      <c r="BM1840" s="205" t="s">
        <v>1973</v>
      </c>
    </row>
    <row r="1841" spans="1:65" s="2" customFormat="1" ht="19.5">
      <c r="A1841" s="35"/>
      <c r="B1841" s="36"/>
      <c r="C1841" s="37"/>
      <c r="D1841" s="207" t="s">
        <v>167</v>
      </c>
      <c r="E1841" s="37"/>
      <c r="F1841" s="208" t="s">
        <v>1974</v>
      </c>
      <c r="G1841" s="37"/>
      <c r="H1841" s="37"/>
      <c r="I1841" s="209"/>
      <c r="J1841" s="37"/>
      <c r="K1841" s="37"/>
      <c r="L1841" s="40"/>
      <c r="M1841" s="210"/>
      <c r="N1841" s="211"/>
      <c r="O1841" s="72"/>
      <c r="P1841" s="72"/>
      <c r="Q1841" s="72"/>
      <c r="R1841" s="72"/>
      <c r="S1841" s="72"/>
      <c r="T1841" s="73"/>
      <c r="U1841" s="35"/>
      <c r="V1841" s="35"/>
      <c r="W1841" s="35"/>
      <c r="X1841" s="35"/>
      <c r="Y1841" s="35"/>
      <c r="Z1841" s="35"/>
      <c r="AA1841" s="35"/>
      <c r="AB1841" s="35"/>
      <c r="AC1841" s="35"/>
      <c r="AD1841" s="35"/>
      <c r="AE1841" s="35"/>
      <c r="AT1841" s="18" t="s">
        <v>167</v>
      </c>
      <c r="AU1841" s="18" t="s">
        <v>86</v>
      </c>
    </row>
    <row r="1842" spans="1:65" s="13" customFormat="1" ht="11.25">
      <c r="B1842" s="212"/>
      <c r="C1842" s="213"/>
      <c r="D1842" s="207" t="s">
        <v>169</v>
      </c>
      <c r="E1842" s="214" t="s">
        <v>1</v>
      </c>
      <c r="F1842" s="215" t="s">
        <v>1160</v>
      </c>
      <c r="G1842" s="213"/>
      <c r="H1842" s="214" t="s">
        <v>1</v>
      </c>
      <c r="I1842" s="216"/>
      <c r="J1842" s="213"/>
      <c r="K1842" s="213"/>
      <c r="L1842" s="217"/>
      <c r="M1842" s="218"/>
      <c r="N1842" s="219"/>
      <c r="O1842" s="219"/>
      <c r="P1842" s="219"/>
      <c r="Q1842" s="219"/>
      <c r="R1842" s="219"/>
      <c r="S1842" s="219"/>
      <c r="T1842" s="220"/>
      <c r="AT1842" s="221" t="s">
        <v>169</v>
      </c>
      <c r="AU1842" s="221" t="s">
        <v>86</v>
      </c>
      <c r="AV1842" s="13" t="s">
        <v>84</v>
      </c>
      <c r="AW1842" s="13" t="s">
        <v>33</v>
      </c>
      <c r="AX1842" s="13" t="s">
        <v>76</v>
      </c>
      <c r="AY1842" s="221" t="s">
        <v>160</v>
      </c>
    </row>
    <row r="1843" spans="1:65" s="14" customFormat="1" ht="11.25">
      <c r="B1843" s="222"/>
      <c r="C1843" s="223"/>
      <c r="D1843" s="207" t="s">
        <v>169</v>
      </c>
      <c r="E1843" s="224" t="s">
        <v>1</v>
      </c>
      <c r="F1843" s="225" t="s">
        <v>1975</v>
      </c>
      <c r="G1843" s="223"/>
      <c r="H1843" s="226">
        <v>162.9</v>
      </c>
      <c r="I1843" s="227"/>
      <c r="J1843" s="223"/>
      <c r="K1843" s="223"/>
      <c r="L1843" s="228"/>
      <c r="M1843" s="229"/>
      <c r="N1843" s="230"/>
      <c r="O1843" s="230"/>
      <c r="P1843" s="230"/>
      <c r="Q1843" s="230"/>
      <c r="R1843" s="230"/>
      <c r="S1843" s="230"/>
      <c r="T1843" s="231"/>
      <c r="AT1843" s="232" t="s">
        <v>169</v>
      </c>
      <c r="AU1843" s="232" t="s">
        <v>86</v>
      </c>
      <c r="AV1843" s="14" t="s">
        <v>86</v>
      </c>
      <c r="AW1843" s="14" t="s">
        <v>33</v>
      </c>
      <c r="AX1843" s="14" t="s">
        <v>76</v>
      </c>
      <c r="AY1843" s="232" t="s">
        <v>160</v>
      </c>
    </row>
    <row r="1844" spans="1:65" s="13" customFormat="1" ht="11.25">
      <c r="B1844" s="212"/>
      <c r="C1844" s="213"/>
      <c r="D1844" s="207" t="s">
        <v>169</v>
      </c>
      <c r="E1844" s="214" t="s">
        <v>1</v>
      </c>
      <c r="F1844" s="215" t="s">
        <v>635</v>
      </c>
      <c r="G1844" s="213"/>
      <c r="H1844" s="214" t="s">
        <v>1</v>
      </c>
      <c r="I1844" s="216"/>
      <c r="J1844" s="213"/>
      <c r="K1844" s="213"/>
      <c r="L1844" s="217"/>
      <c r="M1844" s="218"/>
      <c r="N1844" s="219"/>
      <c r="O1844" s="219"/>
      <c r="P1844" s="219"/>
      <c r="Q1844" s="219"/>
      <c r="R1844" s="219"/>
      <c r="S1844" s="219"/>
      <c r="T1844" s="220"/>
      <c r="AT1844" s="221" t="s">
        <v>169</v>
      </c>
      <c r="AU1844" s="221" t="s">
        <v>86</v>
      </c>
      <c r="AV1844" s="13" t="s">
        <v>84</v>
      </c>
      <c r="AW1844" s="13" t="s">
        <v>33</v>
      </c>
      <c r="AX1844" s="13" t="s">
        <v>76</v>
      </c>
      <c r="AY1844" s="221" t="s">
        <v>160</v>
      </c>
    </row>
    <row r="1845" spans="1:65" s="14" customFormat="1" ht="11.25">
      <c r="B1845" s="222"/>
      <c r="C1845" s="223"/>
      <c r="D1845" s="207" t="s">
        <v>169</v>
      </c>
      <c r="E1845" s="224" t="s">
        <v>1</v>
      </c>
      <c r="F1845" s="225" t="s">
        <v>1976</v>
      </c>
      <c r="G1845" s="223"/>
      <c r="H1845" s="226">
        <v>88</v>
      </c>
      <c r="I1845" s="227"/>
      <c r="J1845" s="223"/>
      <c r="K1845" s="223"/>
      <c r="L1845" s="228"/>
      <c r="M1845" s="229"/>
      <c r="N1845" s="230"/>
      <c r="O1845" s="230"/>
      <c r="P1845" s="230"/>
      <c r="Q1845" s="230"/>
      <c r="R1845" s="230"/>
      <c r="S1845" s="230"/>
      <c r="T1845" s="231"/>
      <c r="AT1845" s="232" t="s">
        <v>169</v>
      </c>
      <c r="AU1845" s="232" t="s">
        <v>86</v>
      </c>
      <c r="AV1845" s="14" t="s">
        <v>86</v>
      </c>
      <c r="AW1845" s="14" t="s">
        <v>33</v>
      </c>
      <c r="AX1845" s="14" t="s">
        <v>76</v>
      </c>
      <c r="AY1845" s="232" t="s">
        <v>160</v>
      </c>
    </row>
    <row r="1846" spans="1:65" s="15" customFormat="1" ht="11.25">
      <c r="B1846" s="233"/>
      <c r="C1846" s="234"/>
      <c r="D1846" s="207" t="s">
        <v>169</v>
      </c>
      <c r="E1846" s="235" t="s">
        <v>1</v>
      </c>
      <c r="F1846" s="236" t="s">
        <v>172</v>
      </c>
      <c r="G1846" s="234"/>
      <c r="H1846" s="237">
        <v>250.9</v>
      </c>
      <c r="I1846" s="238"/>
      <c r="J1846" s="234"/>
      <c r="K1846" s="234"/>
      <c r="L1846" s="239"/>
      <c r="M1846" s="240"/>
      <c r="N1846" s="241"/>
      <c r="O1846" s="241"/>
      <c r="P1846" s="241"/>
      <c r="Q1846" s="241"/>
      <c r="R1846" s="241"/>
      <c r="S1846" s="241"/>
      <c r="T1846" s="242"/>
      <c r="AT1846" s="243" t="s">
        <v>169</v>
      </c>
      <c r="AU1846" s="243" t="s">
        <v>86</v>
      </c>
      <c r="AV1846" s="15" t="s">
        <v>166</v>
      </c>
      <c r="AW1846" s="15" t="s">
        <v>33</v>
      </c>
      <c r="AX1846" s="15" t="s">
        <v>84</v>
      </c>
      <c r="AY1846" s="243" t="s">
        <v>160</v>
      </c>
    </row>
    <row r="1847" spans="1:65" s="2" customFormat="1" ht="16.5" customHeight="1">
      <c r="A1847" s="35"/>
      <c r="B1847" s="36"/>
      <c r="C1847" s="244" t="s">
        <v>1977</v>
      </c>
      <c r="D1847" s="244" t="s">
        <v>245</v>
      </c>
      <c r="E1847" s="245" t="s">
        <v>1978</v>
      </c>
      <c r="F1847" s="246" t="s">
        <v>1979</v>
      </c>
      <c r="G1847" s="247" t="s">
        <v>248</v>
      </c>
      <c r="H1847" s="248">
        <v>171.04499999999999</v>
      </c>
      <c r="I1847" s="249"/>
      <c r="J1847" s="250">
        <f>ROUND(I1847*H1847,2)</f>
        <v>0</v>
      </c>
      <c r="K1847" s="251"/>
      <c r="L1847" s="252"/>
      <c r="M1847" s="253" t="s">
        <v>1</v>
      </c>
      <c r="N1847" s="254" t="s">
        <v>41</v>
      </c>
      <c r="O1847" s="72"/>
      <c r="P1847" s="203">
        <f>O1847*H1847</f>
        <v>0</v>
      </c>
      <c r="Q1847" s="203">
        <v>0</v>
      </c>
      <c r="R1847" s="203">
        <f>Q1847*H1847</f>
        <v>0</v>
      </c>
      <c r="S1847" s="203">
        <v>0</v>
      </c>
      <c r="T1847" s="204">
        <f>S1847*H1847</f>
        <v>0</v>
      </c>
      <c r="U1847" s="35"/>
      <c r="V1847" s="35"/>
      <c r="W1847" s="35"/>
      <c r="X1847" s="35"/>
      <c r="Y1847" s="35"/>
      <c r="Z1847" s="35"/>
      <c r="AA1847" s="35"/>
      <c r="AB1847" s="35"/>
      <c r="AC1847" s="35"/>
      <c r="AD1847" s="35"/>
      <c r="AE1847" s="35"/>
      <c r="AR1847" s="205" t="s">
        <v>262</v>
      </c>
      <c r="AT1847" s="205" t="s">
        <v>245</v>
      </c>
      <c r="AU1847" s="205" t="s">
        <v>86</v>
      </c>
      <c r="AY1847" s="18" t="s">
        <v>160</v>
      </c>
      <c r="BE1847" s="206">
        <f>IF(N1847="základní",J1847,0)</f>
        <v>0</v>
      </c>
      <c r="BF1847" s="206">
        <f>IF(N1847="snížená",J1847,0)</f>
        <v>0</v>
      </c>
      <c r="BG1847" s="206">
        <f>IF(N1847="zákl. přenesená",J1847,0)</f>
        <v>0</v>
      </c>
      <c r="BH1847" s="206">
        <f>IF(N1847="sníž. přenesená",J1847,0)</f>
        <v>0</v>
      </c>
      <c r="BI1847" s="206">
        <f>IF(N1847="nulová",J1847,0)</f>
        <v>0</v>
      </c>
      <c r="BJ1847" s="18" t="s">
        <v>84</v>
      </c>
      <c r="BK1847" s="206">
        <f>ROUND(I1847*H1847,2)</f>
        <v>0</v>
      </c>
      <c r="BL1847" s="18" t="s">
        <v>214</v>
      </c>
      <c r="BM1847" s="205" t="s">
        <v>1980</v>
      </c>
    </row>
    <row r="1848" spans="1:65" s="2" customFormat="1" ht="11.25">
      <c r="A1848" s="35"/>
      <c r="B1848" s="36"/>
      <c r="C1848" s="37"/>
      <c r="D1848" s="207" t="s">
        <v>167</v>
      </c>
      <c r="E1848" s="37"/>
      <c r="F1848" s="208" t="s">
        <v>1979</v>
      </c>
      <c r="G1848" s="37"/>
      <c r="H1848" s="37"/>
      <c r="I1848" s="209"/>
      <c r="J1848" s="37"/>
      <c r="K1848" s="37"/>
      <c r="L1848" s="40"/>
      <c r="M1848" s="210"/>
      <c r="N1848" s="211"/>
      <c r="O1848" s="72"/>
      <c r="P1848" s="72"/>
      <c r="Q1848" s="72"/>
      <c r="R1848" s="72"/>
      <c r="S1848" s="72"/>
      <c r="T1848" s="73"/>
      <c r="U1848" s="35"/>
      <c r="V1848" s="35"/>
      <c r="W1848" s="35"/>
      <c r="X1848" s="35"/>
      <c r="Y1848" s="35"/>
      <c r="Z1848" s="35"/>
      <c r="AA1848" s="35"/>
      <c r="AB1848" s="35"/>
      <c r="AC1848" s="35"/>
      <c r="AD1848" s="35"/>
      <c r="AE1848" s="35"/>
      <c r="AT1848" s="18" t="s">
        <v>167</v>
      </c>
      <c r="AU1848" s="18" t="s">
        <v>86</v>
      </c>
    </row>
    <row r="1849" spans="1:65" s="13" customFormat="1" ht="22.5">
      <c r="B1849" s="212"/>
      <c r="C1849" s="213"/>
      <c r="D1849" s="207" t="s">
        <v>169</v>
      </c>
      <c r="E1849" s="214" t="s">
        <v>1</v>
      </c>
      <c r="F1849" s="215" t="s">
        <v>1981</v>
      </c>
      <c r="G1849" s="213"/>
      <c r="H1849" s="214" t="s">
        <v>1</v>
      </c>
      <c r="I1849" s="216"/>
      <c r="J1849" s="213"/>
      <c r="K1849" s="213"/>
      <c r="L1849" s="217"/>
      <c r="M1849" s="218"/>
      <c r="N1849" s="219"/>
      <c r="O1849" s="219"/>
      <c r="P1849" s="219"/>
      <c r="Q1849" s="219"/>
      <c r="R1849" s="219"/>
      <c r="S1849" s="219"/>
      <c r="T1849" s="220"/>
      <c r="AT1849" s="221" t="s">
        <v>169</v>
      </c>
      <c r="AU1849" s="221" t="s">
        <v>86</v>
      </c>
      <c r="AV1849" s="13" t="s">
        <v>84</v>
      </c>
      <c r="AW1849" s="13" t="s">
        <v>33</v>
      </c>
      <c r="AX1849" s="13" t="s">
        <v>76</v>
      </c>
      <c r="AY1849" s="221" t="s">
        <v>160</v>
      </c>
    </row>
    <row r="1850" spans="1:65" s="14" customFormat="1" ht="11.25">
      <c r="B1850" s="222"/>
      <c r="C1850" s="223"/>
      <c r="D1850" s="207" t="s">
        <v>169</v>
      </c>
      <c r="E1850" s="224" t="s">
        <v>1</v>
      </c>
      <c r="F1850" s="225" t="s">
        <v>1982</v>
      </c>
      <c r="G1850" s="223"/>
      <c r="H1850" s="226">
        <v>85.26</v>
      </c>
      <c r="I1850" s="227"/>
      <c r="J1850" s="223"/>
      <c r="K1850" s="223"/>
      <c r="L1850" s="228"/>
      <c r="M1850" s="229"/>
      <c r="N1850" s="230"/>
      <c r="O1850" s="230"/>
      <c r="P1850" s="230"/>
      <c r="Q1850" s="230"/>
      <c r="R1850" s="230"/>
      <c r="S1850" s="230"/>
      <c r="T1850" s="231"/>
      <c r="AT1850" s="232" t="s">
        <v>169</v>
      </c>
      <c r="AU1850" s="232" t="s">
        <v>86</v>
      </c>
      <c r="AV1850" s="14" t="s">
        <v>86</v>
      </c>
      <c r="AW1850" s="14" t="s">
        <v>33</v>
      </c>
      <c r="AX1850" s="14" t="s">
        <v>76</v>
      </c>
      <c r="AY1850" s="232" t="s">
        <v>160</v>
      </c>
    </row>
    <row r="1851" spans="1:65" s="13" customFormat="1" ht="22.5">
      <c r="B1851" s="212"/>
      <c r="C1851" s="213"/>
      <c r="D1851" s="207" t="s">
        <v>169</v>
      </c>
      <c r="E1851" s="214" t="s">
        <v>1</v>
      </c>
      <c r="F1851" s="215" t="s">
        <v>1983</v>
      </c>
      <c r="G1851" s="213"/>
      <c r="H1851" s="214" t="s">
        <v>1</v>
      </c>
      <c r="I1851" s="216"/>
      <c r="J1851" s="213"/>
      <c r="K1851" s="213"/>
      <c r="L1851" s="217"/>
      <c r="M1851" s="218"/>
      <c r="N1851" s="219"/>
      <c r="O1851" s="219"/>
      <c r="P1851" s="219"/>
      <c r="Q1851" s="219"/>
      <c r="R1851" s="219"/>
      <c r="S1851" s="219"/>
      <c r="T1851" s="220"/>
      <c r="AT1851" s="221" t="s">
        <v>169</v>
      </c>
      <c r="AU1851" s="221" t="s">
        <v>86</v>
      </c>
      <c r="AV1851" s="13" t="s">
        <v>84</v>
      </c>
      <c r="AW1851" s="13" t="s">
        <v>33</v>
      </c>
      <c r="AX1851" s="13" t="s">
        <v>76</v>
      </c>
      <c r="AY1851" s="221" t="s">
        <v>160</v>
      </c>
    </row>
    <row r="1852" spans="1:65" s="14" customFormat="1" ht="11.25">
      <c r="B1852" s="222"/>
      <c r="C1852" s="223"/>
      <c r="D1852" s="207" t="s">
        <v>169</v>
      </c>
      <c r="E1852" s="224" t="s">
        <v>1</v>
      </c>
      <c r="F1852" s="225" t="s">
        <v>1984</v>
      </c>
      <c r="G1852" s="223"/>
      <c r="H1852" s="226">
        <v>85.784999999999997</v>
      </c>
      <c r="I1852" s="227"/>
      <c r="J1852" s="223"/>
      <c r="K1852" s="223"/>
      <c r="L1852" s="228"/>
      <c r="M1852" s="229"/>
      <c r="N1852" s="230"/>
      <c r="O1852" s="230"/>
      <c r="P1852" s="230"/>
      <c r="Q1852" s="230"/>
      <c r="R1852" s="230"/>
      <c r="S1852" s="230"/>
      <c r="T1852" s="231"/>
      <c r="AT1852" s="232" t="s">
        <v>169</v>
      </c>
      <c r="AU1852" s="232" t="s">
        <v>86</v>
      </c>
      <c r="AV1852" s="14" t="s">
        <v>86</v>
      </c>
      <c r="AW1852" s="14" t="s">
        <v>33</v>
      </c>
      <c r="AX1852" s="14" t="s">
        <v>76</v>
      </c>
      <c r="AY1852" s="232" t="s">
        <v>160</v>
      </c>
    </row>
    <row r="1853" spans="1:65" s="15" customFormat="1" ht="11.25">
      <c r="B1853" s="233"/>
      <c r="C1853" s="234"/>
      <c r="D1853" s="207" t="s">
        <v>169</v>
      </c>
      <c r="E1853" s="235" t="s">
        <v>1</v>
      </c>
      <c r="F1853" s="236" t="s">
        <v>172</v>
      </c>
      <c r="G1853" s="234"/>
      <c r="H1853" s="237">
        <v>171.04499999999999</v>
      </c>
      <c r="I1853" s="238"/>
      <c r="J1853" s="234"/>
      <c r="K1853" s="234"/>
      <c r="L1853" s="239"/>
      <c r="M1853" s="240"/>
      <c r="N1853" s="241"/>
      <c r="O1853" s="241"/>
      <c r="P1853" s="241"/>
      <c r="Q1853" s="241"/>
      <c r="R1853" s="241"/>
      <c r="S1853" s="241"/>
      <c r="T1853" s="242"/>
      <c r="AT1853" s="243" t="s">
        <v>169</v>
      </c>
      <c r="AU1853" s="243" t="s">
        <v>86</v>
      </c>
      <c r="AV1853" s="15" t="s">
        <v>166</v>
      </c>
      <c r="AW1853" s="15" t="s">
        <v>33</v>
      </c>
      <c r="AX1853" s="15" t="s">
        <v>84</v>
      </c>
      <c r="AY1853" s="243" t="s">
        <v>160</v>
      </c>
    </row>
    <row r="1854" spans="1:65" s="2" customFormat="1" ht="16.5" customHeight="1">
      <c r="A1854" s="35"/>
      <c r="B1854" s="36"/>
      <c r="C1854" s="244" t="s">
        <v>1201</v>
      </c>
      <c r="D1854" s="244" t="s">
        <v>245</v>
      </c>
      <c r="E1854" s="245" t="s">
        <v>1985</v>
      </c>
      <c r="F1854" s="246" t="s">
        <v>1986</v>
      </c>
      <c r="G1854" s="247" t="s">
        <v>248</v>
      </c>
      <c r="H1854" s="248">
        <v>92.4</v>
      </c>
      <c r="I1854" s="249"/>
      <c r="J1854" s="250">
        <f>ROUND(I1854*H1854,2)</f>
        <v>0</v>
      </c>
      <c r="K1854" s="251"/>
      <c r="L1854" s="252"/>
      <c r="M1854" s="253" t="s">
        <v>1</v>
      </c>
      <c r="N1854" s="254" t="s">
        <v>41</v>
      </c>
      <c r="O1854" s="72"/>
      <c r="P1854" s="203">
        <f>O1854*H1854</f>
        <v>0</v>
      </c>
      <c r="Q1854" s="203">
        <v>0</v>
      </c>
      <c r="R1854" s="203">
        <f>Q1854*H1854</f>
        <v>0</v>
      </c>
      <c r="S1854" s="203">
        <v>0</v>
      </c>
      <c r="T1854" s="204">
        <f>S1854*H1854</f>
        <v>0</v>
      </c>
      <c r="U1854" s="35"/>
      <c r="V1854" s="35"/>
      <c r="W1854" s="35"/>
      <c r="X1854" s="35"/>
      <c r="Y1854" s="35"/>
      <c r="Z1854" s="35"/>
      <c r="AA1854" s="35"/>
      <c r="AB1854" s="35"/>
      <c r="AC1854" s="35"/>
      <c r="AD1854" s="35"/>
      <c r="AE1854" s="35"/>
      <c r="AR1854" s="205" t="s">
        <v>262</v>
      </c>
      <c r="AT1854" s="205" t="s">
        <v>245</v>
      </c>
      <c r="AU1854" s="205" t="s">
        <v>86</v>
      </c>
      <c r="AY1854" s="18" t="s">
        <v>160</v>
      </c>
      <c r="BE1854" s="206">
        <f>IF(N1854="základní",J1854,0)</f>
        <v>0</v>
      </c>
      <c r="BF1854" s="206">
        <f>IF(N1854="snížená",J1854,0)</f>
        <v>0</v>
      </c>
      <c r="BG1854" s="206">
        <f>IF(N1854="zákl. přenesená",J1854,0)</f>
        <v>0</v>
      </c>
      <c r="BH1854" s="206">
        <f>IF(N1854="sníž. přenesená",J1854,0)</f>
        <v>0</v>
      </c>
      <c r="BI1854" s="206">
        <f>IF(N1854="nulová",J1854,0)</f>
        <v>0</v>
      </c>
      <c r="BJ1854" s="18" t="s">
        <v>84</v>
      </c>
      <c r="BK1854" s="206">
        <f>ROUND(I1854*H1854,2)</f>
        <v>0</v>
      </c>
      <c r="BL1854" s="18" t="s">
        <v>214</v>
      </c>
      <c r="BM1854" s="205" t="s">
        <v>1987</v>
      </c>
    </row>
    <row r="1855" spans="1:65" s="2" customFormat="1" ht="11.25">
      <c r="A1855" s="35"/>
      <c r="B1855" s="36"/>
      <c r="C1855" s="37"/>
      <c r="D1855" s="207" t="s">
        <v>167</v>
      </c>
      <c r="E1855" s="37"/>
      <c r="F1855" s="208" t="s">
        <v>1986</v>
      </c>
      <c r="G1855" s="37"/>
      <c r="H1855" s="37"/>
      <c r="I1855" s="209"/>
      <c r="J1855" s="37"/>
      <c r="K1855" s="37"/>
      <c r="L1855" s="40"/>
      <c r="M1855" s="210"/>
      <c r="N1855" s="211"/>
      <c r="O1855" s="72"/>
      <c r="P1855" s="72"/>
      <c r="Q1855" s="72"/>
      <c r="R1855" s="72"/>
      <c r="S1855" s="72"/>
      <c r="T1855" s="73"/>
      <c r="U1855" s="35"/>
      <c r="V1855" s="35"/>
      <c r="W1855" s="35"/>
      <c r="X1855" s="35"/>
      <c r="Y1855" s="35"/>
      <c r="Z1855" s="35"/>
      <c r="AA1855" s="35"/>
      <c r="AB1855" s="35"/>
      <c r="AC1855" s="35"/>
      <c r="AD1855" s="35"/>
      <c r="AE1855" s="35"/>
      <c r="AT1855" s="18" t="s">
        <v>167</v>
      </c>
      <c r="AU1855" s="18" t="s">
        <v>86</v>
      </c>
    </row>
    <row r="1856" spans="1:65" s="13" customFormat="1" ht="22.5">
      <c r="B1856" s="212"/>
      <c r="C1856" s="213"/>
      <c r="D1856" s="207" t="s">
        <v>169</v>
      </c>
      <c r="E1856" s="214" t="s">
        <v>1</v>
      </c>
      <c r="F1856" s="215" t="s">
        <v>1988</v>
      </c>
      <c r="G1856" s="213"/>
      <c r="H1856" s="214" t="s">
        <v>1</v>
      </c>
      <c r="I1856" s="216"/>
      <c r="J1856" s="213"/>
      <c r="K1856" s="213"/>
      <c r="L1856" s="217"/>
      <c r="M1856" s="218"/>
      <c r="N1856" s="219"/>
      <c r="O1856" s="219"/>
      <c r="P1856" s="219"/>
      <c r="Q1856" s="219"/>
      <c r="R1856" s="219"/>
      <c r="S1856" s="219"/>
      <c r="T1856" s="220"/>
      <c r="AT1856" s="221" t="s">
        <v>169</v>
      </c>
      <c r="AU1856" s="221" t="s">
        <v>86</v>
      </c>
      <c r="AV1856" s="13" t="s">
        <v>84</v>
      </c>
      <c r="AW1856" s="13" t="s">
        <v>33</v>
      </c>
      <c r="AX1856" s="13" t="s">
        <v>76</v>
      </c>
      <c r="AY1856" s="221" t="s">
        <v>160</v>
      </c>
    </row>
    <row r="1857" spans="1:65" s="14" customFormat="1" ht="11.25">
      <c r="B1857" s="222"/>
      <c r="C1857" s="223"/>
      <c r="D1857" s="207" t="s">
        <v>169</v>
      </c>
      <c r="E1857" s="224" t="s">
        <v>1</v>
      </c>
      <c r="F1857" s="225" t="s">
        <v>1989</v>
      </c>
      <c r="G1857" s="223"/>
      <c r="H1857" s="226">
        <v>63</v>
      </c>
      <c r="I1857" s="227"/>
      <c r="J1857" s="223"/>
      <c r="K1857" s="223"/>
      <c r="L1857" s="228"/>
      <c r="M1857" s="229"/>
      <c r="N1857" s="230"/>
      <c r="O1857" s="230"/>
      <c r="P1857" s="230"/>
      <c r="Q1857" s="230"/>
      <c r="R1857" s="230"/>
      <c r="S1857" s="230"/>
      <c r="T1857" s="231"/>
      <c r="AT1857" s="232" t="s">
        <v>169</v>
      </c>
      <c r="AU1857" s="232" t="s">
        <v>86</v>
      </c>
      <c r="AV1857" s="14" t="s">
        <v>86</v>
      </c>
      <c r="AW1857" s="14" t="s">
        <v>33</v>
      </c>
      <c r="AX1857" s="14" t="s">
        <v>76</v>
      </c>
      <c r="AY1857" s="232" t="s">
        <v>160</v>
      </c>
    </row>
    <row r="1858" spans="1:65" s="13" customFormat="1" ht="11.25">
      <c r="B1858" s="212"/>
      <c r="C1858" s="213"/>
      <c r="D1858" s="207" t="s">
        <v>169</v>
      </c>
      <c r="E1858" s="214" t="s">
        <v>1</v>
      </c>
      <c r="F1858" s="215" t="s">
        <v>1990</v>
      </c>
      <c r="G1858" s="213"/>
      <c r="H1858" s="214" t="s">
        <v>1</v>
      </c>
      <c r="I1858" s="216"/>
      <c r="J1858" s="213"/>
      <c r="K1858" s="213"/>
      <c r="L1858" s="217"/>
      <c r="M1858" s="218"/>
      <c r="N1858" s="219"/>
      <c r="O1858" s="219"/>
      <c r="P1858" s="219"/>
      <c r="Q1858" s="219"/>
      <c r="R1858" s="219"/>
      <c r="S1858" s="219"/>
      <c r="T1858" s="220"/>
      <c r="AT1858" s="221" t="s">
        <v>169</v>
      </c>
      <c r="AU1858" s="221" t="s">
        <v>86</v>
      </c>
      <c r="AV1858" s="13" t="s">
        <v>84</v>
      </c>
      <c r="AW1858" s="13" t="s">
        <v>33</v>
      </c>
      <c r="AX1858" s="13" t="s">
        <v>76</v>
      </c>
      <c r="AY1858" s="221" t="s">
        <v>160</v>
      </c>
    </row>
    <row r="1859" spans="1:65" s="14" customFormat="1" ht="11.25">
      <c r="B1859" s="222"/>
      <c r="C1859" s="223"/>
      <c r="D1859" s="207" t="s">
        <v>169</v>
      </c>
      <c r="E1859" s="224" t="s">
        <v>1</v>
      </c>
      <c r="F1859" s="225" t="s">
        <v>1991</v>
      </c>
      <c r="G1859" s="223"/>
      <c r="H1859" s="226">
        <v>18.899999999999999</v>
      </c>
      <c r="I1859" s="227"/>
      <c r="J1859" s="223"/>
      <c r="K1859" s="223"/>
      <c r="L1859" s="228"/>
      <c r="M1859" s="229"/>
      <c r="N1859" s="230"/>
      <c r="O1859" s="230"/>
      <c r="P1859" s="230"/>
      <c r="Q1859" s="230"/>
      <c r="R1859" s="230"/>
      <c r="S1859" s="230"/>
      <c r="T1859" s="231"/>
      <c r="AT1859" s="232" t="s">
        <v>169</v>
      </c>
      <c r="AU1859" s="232" t="s">
        <v>86</v>
      </c>
      <c r="AV1859" s="14" t="s">
        <v>86</v>
      </c>
      <c r="AW1859" s="14" t="s">
        <v>33</v>
      </c>
      <c r="AX1859" s="14" t="s">
        <v>76</v>
      </c>
      <c r="AY1859" s="232" t="s">
        <v>160</v>
      </c>
    </row>
    <row r="1860" spans="1:65" s="13" customFormat="1" ht="11.25">
      <c r="B1860" s="212"/>
      <c r="C1860" s="213"/>
      <c r="D1860" s="207" t="s">
        <v>169</v>
      </c>
      <c r="E1860" s="214" t="s">
        <v>1</v>
      </c>
      <c r="F1860" s="215" t="s">
        <v>1992</v>
      </c>
      <c r="G1860" s="213"/>
      <c r="H1860" s="214" t="s">
        <v>1</v>
      </c>
      <c r="I1860" s="216"/>
      <c r="J1860" s="213"/>
      <c r="K1860" s="213"/>
      <c r="L1860" s="217"/>
      <c r="M1860" s="218"/>
      <c r="N1860" s="219"/>
      <c r="O1860" s="219"/>
      <c r="P1860" s="219"/>
      <c r="Q1860" s="219"/>
      <c r="R1860" s="219"/>
      <c r="S1860" s="219"/>
      <c r="T1860" s="220"/>
      <c r="AT1860" s="221" t="s">
        <v>169</v>
      </c>
      <c r="AU1860" s="221" t="s">
        <v>86</v>
      </c>
      <c r="AV1860" s="13" t="s">
        <v>84</v>
      </c>
      <c r="AW1860" s="13" t="s">
        <v>33</v>
      </c>
      <c r="AX1860" s="13" t="s">
        <v>76</v>
      </c>
      <c r="AY1860" s="221" t="s">
        <v>160</v>
      </c>
    </row>
    <row r="1861" spans="1:65" s="14" customFormat="1" ht="11.25">
      <c r="B1861" s="222"/>
      <c r="C1861" s="223"/>
      <c r="D1861" s="207" t="s">
        <v>169</v>
      </c>
      <c r="E1861" s="224" t="s">
        <v>1</v>
      </c>
      <c r="F1861" s="225" t="s">
        <v>1993</v>
      </c>
      <c r="G1861" s="223"/>
      <c r="H1861" s="226">
        <v>10.5</v>
      </c>
      <c r="I1861" s="227"/>
      <c r="J1861" s="223"/>
      <c r="K1861" s="223"/>
      <c r="L1861" s="228"/>
      <c r="M1861" s="229"/>
      <c r="N1861" s="230"/>
      <c r="O1861" s="230"/>
      <c r="P1861" s="230"/>
      <c r="Q1861" s="230"/>
      <c r="R1861" s="230"/>
      <c r="S1861" s="230"/>
      <c r="T1861" s="231"/>
      <c r="AT1861" s="232" t="s">
        <v>169</v>
      </c>
      <c r="AU1861" s="232" t="s">
        <v>86</v>
      </c>
      <c r="AV1861" s="14" t="s">
        <v>86</v>
      </c>
      <c r="AW1861" s="14" t="s">
        <v>33</v>
      </c>
      <c r="AX1861" s="14" t="s">
        <v>76</v>
      </c>
      <c r="AY1861" s="232" t="s">
        <v>160</v>
      </c>
    </row>
    <row r="1862" spans="1:65" s="15" customFormat="1" ht="11.25">
      <c r="B1862" s="233"/>
      <c r="C1862" s="234"/>
      <c r="D1862" s="207" t="s">
        <v>169</v>
      </c>
      <c r="E1862" s="235" t="s">
        <v>1</v>
      </c>
      <c r="F1862" s="236" t="s">
        <v>172</v>
      </c>
      <c r="G1862" s="234"/>
      <c r="H1862" s="237">
        <v>92.4</v>
      </c>
      <c r="I1862" s="238"/>
      <c r="J1862" s="234"/>
      <c r="K1862" s="234"/>
      <c r="L1862" s="239"/>
      <c r="M1862" s="240"/>
      <c r="N1862" s="241"/>
      <c r="O1862" s="241"/>
      <c r="P1862" s="241"/>
      <c r="Q1862" s="241"/>
      <c r="R1862" s="241"/>
      <c r="S1862" s="241"/>
      <c r="T1862" s="242"/>
      <c r="AT1862" s="243" t="s">
        <v>169</v>
      </c>
      <c r="AU1862" s="243" t="s">
        <v>86</v>
      </c>
      <c r="AV1862" s="15" t="s">
        <v>166</v>
      </c>
      <c r="AW1862" s="15" t="s">
        <v>33</v>
      </c>
      <c r="AX1862" s="15" t="s">
        <v>84</v>
      </c>
      <c r="AY1862" s="243" t="s">
        <v>160</v>
      </c>
    </row>
    <row r="1863" spans="1:65" s="2" customFormat="1" ht="16.5" customHeight="1">
      <c r="A1863" s="35"/>
      <c r="B1863" s="36"/>
      <c r="C1863" s="244" t="s">
        <v>1994</v>
      </c>
      <c r="D1863" s="244" t="s">
        <v>245</v>
      </c>
      <c r="E1863" s="245" t="s">
        <v>1995</v>
      </c>
      <c r="F1863" s="246" t="s">
        <v>1996</v>
      </c>
      <c r="G1863" s="247" t="s">
        <v>1937</v>
      </c>
      <c r="H1863" s="248">
        <v>1</v>
      </c>
      <c r="I1863" s="249"/>
      <c r="J1863" s="250">
        <f>ROUND(I1863*H1863,2)</f>
        <v>0</v>
      </c>
      <c r="K1863" s="251"/>
      <c r="L1863" s="252"/>
      <c r="M1863" s="253" t="s">
        <v>1</v>
      </c>
      <c r="N1863" s="254" t="s">
        <v>41</v>
      </c>
      <c r="O1863" s="72"/>
      <c r="P1863" s="203">
        <f>O1863*H1863</f>
        <v>0</v>
      </c>
      <c r="Q1863" s="203">
        <v>0</v>
      </c>
      <c r="R1863" s="203">
        <f>Q1863*H1863</f>
        <v>0</v>
      </c>
      <c r="S1863" s="203">
        <v>0</v>
      </c>
      <c r="T1863" s="204">
        <f>S1863*H1863</f>
        <v>0</v>
      </c>
      <c r="U1863" s="35"/>
      <c r="V1863" s="35"/>
      <c r="W1863" s="35"/>
      <c r="X1863" s="35"/>
      <c r="Y1863" s="35"/>
      <c r="Z1863" s="35"/>
      <c r="AA1863" s="35"/>
      <c r="AB1863" s="35"/>
      <c r="AC1863" s="35"/>
      <c r="AD1863" s="35"/>
      <c r="AE1863" s="35"/>
      <c r="AR1863" s="205" t="s">
        <v>262</v>
      </c>
      <c r="AT1863" s="205" t="s">
        <v>245</v>
      </c>
      <c r="AU1863" s="205" t="s">
        <v>86</v>
      </c>
      <c r="AY1863" s="18" t="s">
        <v>160</v>
      </c>
      <c r="BE1863" s="206">
        <f>IF(N1863="základní",J1863,0)</f>
        <v>0</v>
      </c>
      <c r="BF1863" s="206">
        <f>IF(N1863="snížená",J1863,0)</f>
        <v>0</v>
      </c>
      <c r="BG1863" s="206">
        <f>IF(N1863="zákl. přenesená",J1863,0)</f>
        <v>0</v>
      </c>
      <c r="BH1863" s="206">
        <f>IF(N1863="sníž. přenesená",J1863,0)</f>
        <v>0</v>
      </c>
      <c r="BI1863" s="206">
        <f>IF(N1863="nulová",J1863,0)</f>
        <v>0</v>
      </c>
      <c r="BJ1863" s="18" t="s">
        <v>84</v>
      </c>
      <c r="BK1863" s="206">
        <f>ROUND(I1863*H1863,2)</f>
        <v>0</v>
      </c>
      <c r="BL1863" s="18" t="s">
        <v>214</v>
      </c>
      <c r="BM1863" s="205" t="s">
        <v>1997</v>
      </c>
    </row>
    <row r="1864" spans="1:65" s="2" customFormat="1" ht="11.25">
      <c r="A1864" s="35"/>
      <c r="B1864" s="36"/>
      <c r="C1864" s="37"/>
      <c r="D1864" s="207" t="s">
        <v>167</v>
      </c>
      <c r="E1864" s="37"/>
      <c r="F1864" s="208" t="s">
        <v>1996</v>
      </c>
      <c r="G1864" s="37"/>
      <c r="H1864" s="37"/>
      <c r="I1864" s="209"/>
      <c r="J1864" s="37"/>
      <c r="K1864" s="37"/>
      <c r="L1864" s="40"/>
      <c r="M1864" s="210"/>
      <c r="N1864" s="211"/>
      <c r="O1864" s="72"/>
      <c r="P1864" s="72"/>
      <c r="Q1864" s="72"/>
      <c r="R1864" s="72"/>
      <c r="S1864" s="72"/>
      <c r="T1864" s="73"/>
      <c r="U1864" s="35"/>
      <c r="V1864" s="35"/>
      <c r="W1864" s="35"/>
      <c r="X1864" s="35"/>
      <c r="Y1864" s="35"/>
      <c r="Z1864" s="35"/>
      <c r="AA1864" s="35"/>
      <c r="AB1864" s="35"/>
      <c r="AC1864" s="35"/>
      <c r="AD1864" s="35"/>
      <c r="AE1864" s="35"/>
      <c r="AT1864" s="18" t="s">
        <v>167</v>
      </c>
      <c r="AU1864" s="18" t="s">
        <v>86</v>
      </c>
    </row>
    <row r="1865" spans="1:65" s="2" customFormat="1" ht="29.25">
      <c r="A1865" s="35"/>
      <c r="B1865" s="36"/>
      <c r="C1865" s="37"/>
      <c r="D1865" s="207" t="s">
        <v>510</v>
      </c>
      <c r="E1865" s="37"/>
      <c r="F1865" s="255" t="s">
        <v>1998</v>
      </c>
      <c r="G1865" s="37"/>
      <c r="H1865" s="37"/>
      <c r="I1865" s="209"/>
      <c r="J1865" s="37"/>
      <c r="K1865" s="37"/>
      <c r="L1865" s="40"/>
      <c r="M1865" s="210"/>
      <c r="N1865" s="211"/>
      <c r="O1865" s="72"/>
      <c r="P1865" s="72"/>
      <c r="Q1865" s="72"/>
      <c r="R1865" s="72"/>
      <c r="S1865" s="72"/>
      <c r="T1865" s="73"/>
      <c r="U1865" s="35"/>
      <c r="V1865" s="35"/>
      <c r="W1865" s="35"/>
      <c r="X1865" s="35"/>
      <c r="Y1865" s="35"/>
      <c r="Z1865" s="35"/>
      <c r="AA1865" s="35"/>
      <c r="AB1865" s="35"/>
      <c r="AC1865" s="35"/>
      <c r="AD1865" s="35"/>
      <c r="AE1865" s="35"/>
      <c r="AT1865" s="18" t="s">
        <v>510</v>
      </c>
      <c r="AU1865" s="18" t="s">
        <v>86</v>
      </c>
    </row>
    <row r="1866" spans="1:65" s="2" customFormat="1" ht="24.2" customHeight="1">
      <c r="A1866" s="35"/>
      <c r="B1866" s="36"/>
      <c r="C1866" s="193" t="s">
        <v>1205</v>
      </c>
      <c r="D1866" s="193" t="s">
        <v>162</v>
      </c>
      <c r="E1866" s="194" t="s">
        <v>1999</v>
      </c>
      <c r="F1866" s="195" t="s">
        <v>2000</v>
      </c>
      <c r="G1866" s="196" t="s">
        <v>1386</v>
      </c>
      <c r="H1866" s="267"/>
      <c r="I1866" s="198"/>
      <c r="J1866" s="199">
        <f>ROUND(I1866*H1866,2)</f>
        <v>0</v>
      </c>
      <c r="K1866" s="200"/>
      <c r="L1866" s="40"/>
      <c r="M1866" s="201" t="s">
        <v>1</v>
      </c>
      <c r="N1866" s="202" t="s">
        <v>41</v>
      </c>
      <c r="O1866" s="72"/>
      <c r="P1866" s="203">
        <f>O1866*H1866</f>
        <v>0</v>
      </c>
      <c r="Q1866" s="203">
        <v>0</v>
      </c>
      <c r="R1866" s="203">
        <f>Q1866*H1866</f>
        <v>0</v>
      </c>
      <c r="S1866" s="203">
        <v>0</v>
      </c>
      <c r="T1866" s="204">
        <f>S1866*H1866</f>
        <v>0</v>
      </c>
      <c r="U1866" s="35"/>
      <c r="V1866" s="35"/>
      <c r="W1866" s="35"/>
      <c r="X1866" s="35"/>
      <c r="Y1866" s="35"/>
      <c r="Z1866" s="35"/>
      <c r="AA1866" s="35"/>
      <c r="AB1866" s="35"/>
      <c r="AC1866" s="35"/>
      <c r="AD1866" s="35"/>
      <c r="AE1866" s="35"/>
      <c r="AR1866" s="205" t="s">
        <v>214</v>
      </c>
      <c r="AT1866" s="205" t="s">
        <v>162</v>
      </c>
      <c r="AU1866" s="205" t="s">
        <v>86</v>
      </c>
      <c r="AY1866" s="18" t="s">
        <v>160</v>
      </c>
      <c r="BE1866" s="206">
        <f>IF(N1866="základní",J1866,0)</f>
        <v>0</v>
      </c>
      <c r="BF1866" s="206">
        <f>IF(N1866="snížená",J1866,0)</f>
        <v>0</v>
      </c>
      <c r="BG1866" s="206">
        <f>IF(N1866="zákl. přenesená",J1866,0)</f>
        <v>0</v>
      </c>
      <c r="BH1866" s="206">
        <f>IF(N1866="sníž. přenesená",J1866,0)</f>
        <v>0</v>
      </c>
      <c r="BI1866" s="206">
        <f>IF(N1866="nulová",J1866,0)</f>
        <v>0</v>
      </c>
      <c r="BJ1866" s="18" t="s">
        <v>84</v>
      </c>
      <c r="BK1866" s="206">
        <f>ROUND(I1866*H1866,2)</f>
        <v>0</v>
      </c>
      <c r="BL1866" s="18" t="s">
        <v>214</v>
      </c>
      <c r="BM1866" s="205" t="s">
        <v>2001</v>
      </c>
    </row>
    <row r="1867" spans="1:65" s="2" customFormat="1" ht="29.25">
      <c r="A1867" s="35"/>
      <c r="B1867" s="36"/>
      <c r="C1867" s="37"/>
      <c r="D1867" s="207" t="s">
        <v>167</v>
      </c>
      <c r="E1867" s="37"/>
      <c r="F1867" s="208" t="s">
        <v>2002</v>
      </c>
      <c r="G1867" s="37"/>
      <c r="H1867" s="37"/>
      <c r="I1867" s="209"/>
      <c r="J1867" s="37"/>
      <c r="K1867" s="37"/>
      <c r="L1867" s="40"/>
      <c r="M1867" s="210"/>
      <c r="N1867" s="211"/>
      <c r="O1867" s="72"/>
      <c r="P1867" s="72"/>
      <c r="Q1867" s="72"/>
      <c r="R1867" s="72"/>
      <c r="S1867" s="72"/>
      <c r="T1867" s="73"/>
      <c r="U1867" s="35"/>
      <c r="V1867" s="35"/>
      <c r="W1867" s="35"/>
      <c r="X1867" s="35"/>
      <c r="Y1867" s="35"/>
      <c r="Z1867" s="35"/>
      <c r="AA1867" s="35"/>
      <c r="AB1867" s="35"/>
      <c r="AC1867" s="35"/>
      <c r="AD1867" s="35"/>
      <c r="AE1867" s="35"/>
      <c r="AT1867" s="18" t="s">
        <v>167</v>
      </c>
      <c r="AU1867" s="18" t="s">
        <v>86</v>
      </c>
    </row>
    <row r="1868" spans="1:65" s="12" customFormat="1" ht="22.9" customHeight="1">
      <c r="B1868" s="177"/>
      <c r="C1868" s="178"/>
      <c r="D1868" s="179" t="s">
        <v>75</v>
      </c>
      <c r="E1868" s="191" t="s">
        <v>2003</v>
      </c>
      <c r="F1868" s="191" t="s">
        <v>2004</v>
      </c>
      <c r="G1868" s="178"/>
      <c r="H1868" s="178"/>
      <c r="I1868" s="181"/>
      <c r="J1868" s="192">
        <f>BK1868</f>
        <v>0</v>
      </c>
      <c r="K1868" s="178"/>
      <c r="L1868" s="183"/>
      <c r="M1868" s="184"/>
      <c r="N1868" s="185"/>
      <c r="O1868" s="185"/>
      <c r="P1868" s="186">
        <f>SUM(P1869:P1953)</f>
        <v>0</v>
      </c>
      <c r="Q1868" s="185"/>
      <c r="R1868" s="186">
        <f>SUM(R1869:R1953)</f>
        <v>0</v>
      </c>
      <c r="S1868" s="185"/>
      <c r="T1868" s="187">
        <f>SUM(T1869:T1953)</f>
        <v>0</v>
      </c>
      <c r="AR1868" s="188" t="s">
        <v>86</v>
      </c>
      <c r="AT1868" s="189" t="s">
        <v>75</v>
      </c>
      <c r="AU1868" s="189" t="s">
        <v>84</v>
      </c>
      <c r="AY1868" s="188" t="s">
        <v>160</v>
      </c>
      <c r="BK1868" s="190">
        <f>SUM(BK1869:BK1953)</f>
        <v>0</v>
      </c>
    </row>
    <row r="1869" spans="1:65" s="2" customFormat="1" ht="16.5" customHeight="1">
      <c r="A1869" s="35"/>
      <c r="B1869" s="36"/>
      <c r="C1869" s="193" t="s">
        <v>2005</v>
      </c>
      <c r="D1869" s="193" t="s">
        <v>162</v>
      </c>
      <c r="E1869" s="194" t="s">
        <v>2006</v>
      </c>
      <c r="F1869" s="195" t="s">
        <v>2007</v>
      </c>
      <c r="G1869" s="196" t="s">
        <v>181</v>
      </c>
      <c r="H1869" s="197">
        <v>0.9</v>
      </c>
      <c r="I1869" s="198"/>
      <c r="J1869" s="199">
        <f>ROUND(I1869*H1869,2)</f>
        <v>0</v>
      </c>
      <c r="K1869" s="200"/>
      <c r="L1869" s="40"/>
      <c r="M1869" s="201" t="s">
        <v>1</v>
      </c>
      <c r="N1869" s="202" t="s">
        <v>41</v>
      </c>
      <c r="O1869" s="72"/>
      <c r="P1869" s="203">
        <f>O1869*H1869</f>
        <v>0</v>
      </c>
      <c r="Q1869" s="203">
        <v>0</v>
      </c>
      <c r="R1869" s="203">
        <f>Q1869*H1869</f>
        <v>0</v>
      </c>
      <c r="S1869" s="203">
        <v>0</v>
      </c>
      <c r="T1869" s="204">
        <f>S1869*H1869</f>
        <v>0</v>
      </c>
      <c r="U1869" s="35"/>
      <c r="V1869" s="35"/>
      <c r="W1869" s="35"/>
      <c r="X1869" s="35"/>
      <c r="Y1869" s="35"/>
      <c r="Z1869" s="35"/>
      <c r="AA1869" s="35"/>
      <c r="AB1869" s="35"/>
      <c r="AC1869" s="35"/>
      <c r="AD1869" s="35"/>
      <c r="AE1869" s="35"/>
      <c r="AR1869" s="205" t="s">
        <v>214</v>
      </c>
      <c r="AT1869" s="205" t="s">
        <v>162</v>
      </c>
      <c r="AU1869" s="205" t="s">
        <v>86</v>
      </c>
      <c r="AY1869" s="18" t="s">
        <v>160</v>
      </c>
      <c r="BE1869" s="206">
        <f>IF(N1869="základní",J1869,0)</f>
        <v>0</v>
      </c>
      <c r="BF1869" s="206">
        <f>IF(N1869="snížená",J1869,0)</f>
        <v>0</v>
      </c>
      <c r="BG1869" s="206">
        <f>IF(N1869="zákl. přenesená",J1869,0)</f>
        <v>0</v>
      </c>
      <c r="BH1869" s="206">
        <f>IF(N1869="sníž. přenesená",J1869,0)</f>
        <v>0</v>
      </c>
      <c r="BI1869" s="206">
        <f>IF(N1869="nulová",J1869,0)</f>
        <v>0</v>
      </c>
      <c r="BJ1869" s="18" t="s">
        <v>84</v>
      </c>
      <c r="BK1869" s="206">
        <f>ROUND(I1869*H1869,2)</f>
        <v>0</v>
      </c>
      <c r="BL1869" s="18" t="s">
        <v>214</v>
      </c>
      <c r="BM1869" s="205" t="s">
        <v>2008</v>
      </c>
    </row>
    <row r="1870" spans="1:65" s="2" customFormat="1" ht="11.25">
      <c r="A1870" s="35"/>
      <c r="B1870" s="36"/>
      <c r="C1870" s="37"/>
      <c r="D1870" s="207" t="s">
        <v>167</v>
      </c>
      <c r="E1870" s="37"/>
      <c r="F1870" s="208" t="s">
        <v>2009</v>
      </c>
      <c r="G1870" s="37"/>
      <c r="H1870" s="37"/>
      <c r="I1870" s="209"/>
      <c r="J1870" s="37"/>
      <c r="K1870" s="37"/>
      <c r="L1870" s="40"/>
      <c r="M1870" s="210"/>
      <c r="N1870" s="211"/>
      <c r="O1870" s="72"/>
      <c r="P1870" s="72"/>
      <c r="Q1870" s="72"/>
      <c r="R1870" s="72"/>
      <c r="S1870" s="72"/>
      <c r="T1870" s="73"/>
      <c r="U1870" s="35"/>
      <c r="V1870" s="35"/>
      <c r="W1870" s="35"/>
      <c r="X1870" s="35"/>
      <c r="Y1870" s="35"/>
      <c r="Z1870" s="35"/>
      <c r="AA1870" s="35"/>
      <c r="AB1870" s="35"/>
      <c r="AC1870" s="35"/>
      <c r="AD1870" s="35"/>
      <c r="AE1870" s="35"/>
      <c r="AT1870" s="18" t="s">
        <v>167</v>
      </c>
      <c r="AU1870" s="18" t="s">
        <v>86</v>
      </c>
    </row>
    <row r="1871" spans="1:65" s="13" customFormat="1" ht="11.25">
      <c r="B1871" s="212"/>
      <c r="C1871" s="213"/>
      <c r="D1871" s="207" t="s">
        <v>169</v>
      </c>
      <c r="E1871" s="214" t="s">
        <v>1</v>
      </c>
      <c r="F1871" s="215" t="s">
        <v>852</v>
      </c>
      <c r="G1871" s="213"/>
      <c r="H1871" s="214" t="s">
        <v>1</v>
      </c>
      <c r="I1871" s="216"/>
      <c r="J1871" s="213"/>
      <c r="K1871" s="213"/>
      <c r="L1871" s="217"/>
      <c r="M1871" s="218"/>
      <c r="N1871" s="219"/>
      <c r="O1871" s="219"/>
      <c r="P1871" s="219"/>
      <c r="Q1871" s="219"/>
      <c r="R1871" s="219"/>
      <c r="S1871" s="219"/>
      <c r="T1871" s="220"/>
      <c r="AT1871" s="221" t="s">
        <v>169</v>
      </c>
      <c r="AU1871" s="221" t="s">
        <v>86</v>
      </c>
      <c r="AV1871" s="13" t="s">
        <v>84</v>
      </c>
      <c r="AW1871" s="13" t="s">
        <v>33</v>
      </c>
      <c r="AX1871" s="13" t="s">
        <v>76</v>
      </c>
      <c r="AY1871" s="221" t="s">
        <v>160</v>
      </c>
    </row>
    <row r="1872" spans="1:65" s="14" customFormat="1" ht="11.25">
      <c r="B1872" s="222"/>
      <c r="C1872" s="223"/>
      <c r="D1872" s="207" t="s">
        <v>169</v>
      </c>
      <c r="E1872" s="224" t="s">
        <v>1</v>
      </c>
      <c r="F1872" s="225" t="s">
        <v>2010</v>
      </c>
      <c r="G1872" s="223"/>
      <c r="H1872" s="226">
        <v>0.9</v>
      </c>
      <c r="I1872" s="227"/>
      <c r="J1872" s="223"/>
      <c r="K1872" s="223"/>
      <c r="L1872" s="228"/>
      <c r="M1872" s="229"/>
      <c r="N1872" s="230"/>
      <c r="O1872" s="230"/>
      <c r="P1872" s="230"/>
      <c r="Q1872" s="230"/>
      <c r="R1872" s="230"/>
      <c r="S1872" s="230"/>
      <c r="T1872" s="231"/>
      <c r="AT1872" s="232" t="s">
        <v>169</v>
      </c>
      <c r="AU1872" s="232" t="s">
        <v>86</v>
      </c>
      <c r="AV1872" s="14" t="s">
        <v>86</v>
      </c>
      <c r="AW1872" s="14" t="s">
        <v>33</v>
      </c>
      <c r="AX1872" s="14" t="s">
        <v>76</v>
      </c>
      <c r="AY1872" s="232" t="s">
        <v>160</v>
      </c>
    </row>
    <row r="1873" spans="1:65" s="15" customFormat="1" ht="11.25">
      <c r="B1873" s="233"/>
      <c r="C1873" s="234"/>
      <c r="D1873" s="207" t="s">
        <v>169</v>
      </c>
      <c r="E1873" s="235" t="s">
        <v>1</v>
      </c>
      <c r="F1873" s="236" t="s">
        <v>172</v>
      </c>
      <c r="G1873" s="234"/>
      <c r="H1873" s="237">
        <v>0.9</v>
      </c>
      <c r="I1873" s="238"/>
      <c r="J1873" s="234"/>
      <c r="K1873" s="234"/>
      <c r="L1873" s="239"/>
      <c r="M1873" s="240"/>
      <c r="N1873" s="241"/>
      <c r="O1873" s="241"/>
      <c r="P1873" s="241"/>
      <c r="Q1873" s="241"/>
      <c r="R1873" s="241"/>
      <c r="S1873" s="241"/>
      <c r="T1873" s="242"/>
      <c r="AT1873" s="243" t="s">
        <v>169</v>
      </c>
      <c r="AU1873" s="243" t="s">
        <v>86</v>
      </c>
      <c r="AV1873" s="15" t="s">
        <v>166</v>
      </c>
      <c r="AW1873" s="15" t="s">
        <v>33</v>
      </c>
      <c r="AX1873" s="15" t="s">
        <v>84</v>
      </c>
      <c r="AY1873" s="243" t="s">
        <v>160</v>
      </c>
    </row>
    <row r="1874" spans="1:65" s="2" customFormat="1" ht="24.2" customHeight="1">
      <c r="A1874" s="35"/>
      <c r="B1874" s="36"/>
      <c r="C1874" s="244" t="s">
        <v>1215</v>
      </c>
      <c r="D1874" s="244" t="s">
        <v>245</v>
      </c>
      <c r="E1874" s="245" t="s">
        <v>2011</v>
      </c>
      <c r="F1874" s="246" t="s">
        <v>2012</v>
      </c>
      <c r="G1874" s="247" t="s">
        <v>181</v>
      </c>
      <c r="H1874" s="248">
        <v>0.91800000000000004</v>
      </c>
      <c r="I1874" s="249"/>
      <c r="J1874" s="250">
        <f>ROUND(I1874*H1874,2)</f>
        <v>0</v>
      </c>
      <c r="K1874" s="251"/>
      <c r="L1874" s="252"/>
      <c r="M1874" s="253" t="s">
        <v>1</v>
      </c>
      <c r="N1874" s="254" t="s">
        <v>41</v>
      </c>
      <c r="O1874" s="72"/>
      <c r="P1874" s="203">
        <f>O1874*H1874</f>
        <v>0</v>
      </c>
      <c r="Q1874" s="203">
        <v>0</v>
      </c>
      <c r="R1874" s="203">
        <f>Q1874*H1874</f>
        <v>0</v>
      </c>
      <c r="S1874" s="203">
        <v>0</v>
      </c>
      <c r="T1874" s="204">
        <f>S1874*H1874</f>
        <v>0</v>
      </c>
      <c r="U1874" s="35"/>
      <c r="V1874" s="35"/>
      <c r="W1874" s="35"/>
      <c r="X1874" s="35"/>
      <c r="Y1874" s="35"/>
      <c r="Z1874" s="35"/>
      <c r="AA1874" s="35"/>
      <c r="AB1874" s="35"/>
      <c r="AC1874" s="35"/>
      <c r="AD1874" s="35"/>
      <c r="AE1874" s="35"/>
      <c r="AR1874" s="205" t="s">
        <v>262</v>
      </c>
      <c r="AT1874" s="205" t="s">
        <v>245</v>
      </c>
      <c r="AU1874" s="205" t="s">
        <v>86</v>
      </c>
      <c r="AY1874" s="18" t="s">
        <v>160</v>
      </c>
      <c r="BE1874" s="206">
        <f>IF(N1874="základní",J1874,0)</f>
        <v>0</v>
      </c>
      <c r="BF1874" s="206">
        <f>IF(N1874="snížená",J1874,0)</f>
        <v>0</v>
      </c>
      <c r="BG1874" s="206">
        <f>IF(N1874="zákl. přenesená",J1874,0)</f>
        <v>0</v>
      </c>
      <c r="BH1874" s="206">
        <f>IF(N1874="sníž. přenesená",J1874,0)</f>
        <v>0</v>
      </c>
      <c r="BI1874" s="206">
        <f>IF(N1874="nulová",J1874,0)</f>
        <v>0</v>
      </c>
      <c r="BJ1874" s="18" t="s">
        <v>84</v>
      </c>
      <c r="BK1874" s="206">
        <f>ROUND(I1874*H1874,2)</f>
        <v>0</v>
      </c>
      <c r="BL1874" s="18" t="s">
        <v>214</v>
      </c>
      <c r="BM1874" s="205" t="s">
        <v>2013</v>
      </c>
    </row>
    <row r="1875" spans="1:65" s="2" customFormat="1" ht="11.25">
      <c r="A1875" s="35"/>
      <c r="B1875" s="36"/>
      <c r="C1875" s="37"/>
      <c r="D1875" s="207" t="s">
        <v>167</v>
      </c>
      <c r="E1875" s="37"/>
      <c r="F1875" s="208" t="s">
        <v>2012</v>
      </c>
      <c r="G1875" s="37"/>
      <c r="H1875" s="37"/>
      <c r="I1875" s="209"/>
      <c r="J1875" s="37"/>
      <c r="K1875" s="37"/>
      <c r="L1875" s="40"/>
      <c r="M1875" s="210"/>
      <c r="N1875" s="211"/>
      <c r="O1875" s="72"/>
      <c r="P1875" s="72"/>
      <c r="Q1875" s="72"/>
      <c r="R1875" s="72"/>
      <c r="S1875" s="72"/>
      <c r="T1875" s="73"/>
      <c r="U1875" s="35"/>
      <c r="V1875" s="35"/>
      <c r="W1875" s="35"/>
      <c r="X1875" s="35"/>
      <c r="Y1875" s="35"/>
      <c r="Z1875" s="35"/>
      <c r="AA1875" s="35"/>
      <c r="AB1875" s="35"/>
      <c r="AC1875" s="35"/>
      <c r="AD1875" s="35"/>
      <c r="AE1875" s="35"/>
      <c r="AT1875" s="18" t="s">
        <v>167</v>
      </c>
      <c r="AU1875" s="18" t="s">
        <v>86</v>
      </c>
    </row>
    <row r="1876" spans="1:65" s="14" customFormat="1" ht="11.25">
      <c r="B1876" s="222"/>
      <c r="C1876" s="223"/>
      <c r="D1876" s="207" t="s">
        <v>169</v>
      </c>
      <c r="E1876" s="224" t="s">
        <v>1</v>
      </c>
      <c r="F1876" s="225" t="s">
        <v>2014</v>
      </c>
      <c r="G1876" s="223"/>
      <c r="H1876" s="226">
        <v>0.91800000000000004</v>
      </c>
      <c r="I1876" s="227"/>
      <c r="J1876" s="223"/>
      <c r="K1876" s="223"/>
      <c r="L1876" s="228"/>
      <c r="M1876" s="229"/>
      <c r="N1876" s="230"/>
      <c r="O1876" s="230"/>
      <c r="P1876" s="230"/>
      <c r="Q1876" s="230"/>
      <c r="R1876" s="230"/>
      <c r="S1876" s="230"/>
      <c r="T1876" s="231"/>
      <c r="AT1876" s="232" t="s">
        <v>169</v>
      </c>
      <c r="AU1876" s="232" t="s">
        <v>86</v>
      </c>
      <c r="AV1876" s="14" t="s">
        <v>86</v>
      </c>
      <c r="AW1876" s="14" t="s">
        <v>33</v>
      </c>
      <c r="AX1876" s="14" t="s">
        <v>76</v>
      </c>
      <c r="AY1876" s="232" t="s">
        <v>160</v>
      </c>
    </row>
    <row r="1877" spans="1:65" s="15" customFormat="1" ht="11.25">
      <c r="B1877" s="233"/>
      <c r="C1877" s="234"/>
      <c r="D1877" s="207" t="s">
        <v>169</v>
      </c>
      <c r="E1877" s="235" t="s">
        <v>1</v>
      </c>
      <c r="F1877" s="236" t="s">
        <v>172</v>
      </c>
      <c r="G1877" s="234"/>
      <c r="H1877" s="237">
        <v>0.91800000000000004</v>
      </c>
      <c r="I1877" s="238"/>
      <c r="J1877" s="234"/>
      <c r="K1877" s="234"/>
      <c r="L1877" s="239"/>
      <c r="M1877" s="240"/>
      <c r="N1877" s="241"/>
      <c r="O1877" s="241"/>
      <c r="P1877" s="241"/>
      <c r="Q1877" s="241"/>
      <c r="R1877" s="241"/>
      <c r="S1877" s="241"/>
      <c r="T1877" s="242"/>
      <c r="AT1877" s="243" t="s">
        <v>169</v>
      </c>
      <c r="AU1877" s="243" t="s">
        <v>86</v>
      </c>
      <c r="AV1877" s="15" t="s">
        <v>166</v>
      </c>
      <c r="AW1877" s="15" t="s">
        <v>33</v>
      </c>
      <c r="AX1877" s="15" t="s">
        <v>84</v>
      </c>
      <c r="AY1877" s="243" t="s">
        <v>160</v>
      </c>
    </row>
    <row r="1878" spans="1:65" s="2" customFormat="1" ht="24.2" customHeight="1">
      <c r="A1878" s="35"/>
      <c r="B1878" s="36"/>
      <c r="C1878" s="193" t="s">
        <v>2015</v>
      </c>
      <c r="D1878" s="193" t="s">
        <v>162</v>
      </c>
      <c r="E1878" s="194" t="s">
        <v>2016</v>
      </c>
      <c r="F1878" s="195" t="s">
        <v>2017</v>
      </c>
      <c r="G1878" s="196" t="s">
        <v>165</v>
      </c>
      <c r="H1878" s="197">
        <v>53.7</v>
      </c>
      <c r="I1878" s="198"/>
      <c r="J1878" s="199">
        <f>ROUND(I1878*H1878,2)</f>
        <v>0</v>
      </c>
      <c r="K1878" s="200"/>
      <c r="L1878" s="40"/>
      <c r="M1878" s="201" t="s">
        <v>1</v>
      </c>
      <c r="N1878" s="202" t="s">
        <v>41</v>
      </c>
      <c r="O1878" s="72"/>
      <c r="P1878" s="203">
        <f>O1878*H1878</f>
        <v>0</v>
      </c>
      <c r="Q1878" s="203">
        <v>0</v>
      </c>
      <c r="R1878" s="203">
        <f>Q1878*H1878</f>
        <v>0</v>
      </c>
      <c r="S1878" s="203">
        <v>0</v>
      </c>
      <c r="T1878" s="204">
        <f>S1878*H1878</f>
        <v>0</v>
      </c>
      <c r="U1878" s="35"/>
      <c r="V1878" s="35"/>
      <c r="W1878" s="35"/>
      <c r="X1878" s="35"/>
      <c r="Y1878" s="35"/>
      <c r="Z1878" s="35"/>
      <c r="AA1878" s="35"/>
      <c r="AB1878" s="35"/>
      <c r="AC1878" s="35"/>
      <c r="AD1878" s="35"/>
      <c r="AE1878" s="35"/>
      <c r="AR1878" s="205" t="s">
        <v>214</v>
      </c>
      <c r="AT1878" s="205" t="s">
        <v>162</v>
      </c>
      <c r="AU1878" s="205" t="s">
        <v>86</v>
      </c>
      <c r="AY1878" s="18" t="s">
        <v>160</v>
      </c>
      <c r="BE1878" s="206">
        <f>IF(N1878="základní",J1878,0)</f>
        <v>0</v>
      </c>
      <c r="BF1878" s="206">
        <f>IF(N1878="snížená",J1878,0)</f>
        <v>0</v>
      </c>
      <c r="BG1878" s="206">
        <f>IF(N1878="zákl. přenesená",J1878,0)</f>
        <v>0</v>
      </c>
      <c r="BH1878" s="206">
        <f>IF(N1878="sníž. přenesená",J1878,0)</f>
        <v>0</v>
      </c>
      <c r="BI1878" s="206">
        <f>IF(N1878="nulová",J1878,0)</f>
        <v>0</v>
      </c>
      <c r="BJ1878" s="18" t="s">
        <v>84</v>
      </c>
      <c r="BK1878" s="206">
        <f>ROUND(I1878*H1878,2)</f>
        <v>0</v>
      </c>
      <c r="BL1878" s="18" t="s">
        <v>214</v>
      </c>
      <c r="BM1878" s="205" t="s">
        <v>2018</v>
      </c>
    </row>
    <row r="1879" spans="1:65" s="2" customFormat="1" ht="19.5">
      <c r="A1879" s="35"/>
      <c r="B1879" s="36"/>
      <c r="C1879" s="37"/>
      <c r="D1879" s="207" t="s">
        <v>167</v>
      </c>
      <c r="E1879" s="37"/>
      <c r="F1879" s="208" t="s">
        <v>2019</v>
      </c>
      <c r="G1879" s="37"/>
      <c r="H1879" s="37"/>
      <c r="I1879" s="209"/>
      <c r="J1879" s="37"/>
      <c r="K1879" s="37"/>
      <c r="L1879" s="40"/>
      <c r="M1879" s="210"/>
      <c r="N1879" s="211"/>
      <c r="O1879" s="72"/>
      <c r="P1879" s="72"/>
      <c r="Q1879" s="72"/>
      <c r="R1879" s="72"/>
      <c r="S1879" s="72"/>
      <c r="T1879" s="73"/>
      <c r="U1879" s="35"/>
      <c r="V1879" s="35"/>
      <c r="W1879" s="35"/>
      <c r="X1879" s="35"/>
      <c r="Y1879" s="35"/>
      <c r="Z1879" s="35"/>
      <c r="AA1879" s="35"/>
      <c r="AB1879" s="35"/>
      <c r="AC1879" s="35"/>
      <c r="AD1879" s="35"/>
      <c r="AE1879" s="35"/>
      <c r="AT1879" s="18" t="s">
        <v>167</v>
      </c>
      <c r="AU1879" s="18" t="s">
        <v>86</v>
      </c>
    </row>
    <row r="1880" spans="1:65" s="13" customFormat="1" ht="11.25">
      <c r="B1880" s="212"/>
      <c r="C1880" s="213"/>
      <c r="D1880" s="207" t="s">
        <v>169</v>
      </c>
      <c r="E1880" s="214" t="s">
        <v>1</v>
      </c>
      <c r="F1880" s="215" t="s">
        <v>1353</v>
      </c>
      <c r="G1880" s="213"/>
      <c r="H1880" s="214" t="s">
        <v>1</v>
      </c>
      <c r="I1880" s="216"/>
      <c r="J1880" s="213"/>
      <c r="K1880" s="213"/>
      <c r="L1880" s="217"/>
      <c r="M1880" s="218"/>
      <c r="N1880" s="219"/>
      <c r="O1880" s="219"/>
      <c r="P1880" s="219"/>
      <c r="Q1880" s="219"/>
      <c r="R1880" s="219"/>
      <c r="S1880" s="219"/>
      <c r="T1880" s="220"/>
      <c r="AT1880" s="221" t="s">
        <v>169</v>
      </c>
      <c r="AU1880" s="221" t="s">
        <v>86</v>
      </c>
      <c r="AV1880" s="13" t="s">
        <v>84</v>
      </c>
      <c r="AW1880" s="13" t="s">
        <v>33</v>
      </c>
      <c r="AX1880" s="13" t="s">
        <v>76</v>
      </c>
      <c r="AY1880" s="221" t="s">
        <v>160</v>
      </c>
    </row>
    <row r="1881" spans="1:65" s="14" customFormat="1" ht="11.25">
      <c r="B1881" s="222"/>
      <c r="C1881" s="223"/>
      <c r="D1881" s="207" t="s">
        <v>169</v>
      </c>
      <c r="E1881" s="224" t="s">
        <v>1</v>
      </c>
      <c r="F1881" s="225" t="s">
        <v>1354</v>
      </c>
      <c r="G1881" s="223"/>
      <c r="H1881" s="226">
        <v>53.7</v>
      </c>
      <c r="I1881" s="227"/>
      <c r="J1881" s="223"/>
      <c r="K1881" s="223"/>
      <c r="L1881" s="228"/>
      <c r="M1881" s="229"/>
      <c r="N1881" s="230"/>
      <c r="O1881" s="230"/>
      <c r="P1881" s="230"/>
      <c r="Q1881" s="230"/>
      <c r="R1881" s="230"/>
      <c r="S1881" s="230"/>
      <c r="T1881" s="231"/>
      <c r="AT1881" s="232" t="s">
        <v>169</v>
      </c>
      <c r="AU1881" s="232" t="s">
        <v>86</v>
      </c>
      <c r="AV1881" s="14" t="s">
        <v>86</v>
      </c>
      <c r="AW1881" s="14" t="s">
        <v>33</v>
      </c>
      <c r="AX1881" s="14" t="s">
        <v>76</v>
      </c>
      <c r="AY1881" s="232" t="s">
        <v>160</v>
      </c>
    </row>
    <row r="1882" spans="1:65" s="15" customFormat="1" ht="11.25">
      <c r="B1882" s="233"/>
      <c r="C1882" s="234"/>
      <c r="D1882" s="207" t="s">
        <v>169</v>
      </c>
      <c r="E1882" s="235" t="s">
        <v>1</v>
      </c>
      <c r="F1882" s="236" t="s">
        <v>172</v>
      </c>
      <c r="G1882" s="234"/>
      <c r="H1882" s="237">
        <v>53.7</v>
      </c>
      <c r="I1882" s="238"/>
      <c r="J1882" s="234"/>
      <c r="K1882" s="234"/>
      <c r="L1882" s="239"/>
      <c r="M1882" s="240"/>
      <c r="N1882" s="241"/>
      <c r="O1882" s="241"/>
      <c r="P1882" s="241"/>
      <c r="Q1882" s="241"/>
      <c r="R1882" s="241"/>
      <c r="S1882" s="241"/>
      <c r="T1882" s="242"/>
      <c r="AT1882" s="243" t="s">
        <v>169</v>
      </c>
      <c r="AU1882" s="243" t="s">
        <v>86</v>
      </c>
      <c r="AV1882" s="15" t="s">
        <v>166</v>
      </c>
      <c r="AW1882" s="15" t="s">
        <v>33</v>
      </c>
      <c r="AX1882" s="15" t="s">
        <v>84</v>
      </c>
      <c r="AY1882" s="243" t="s">
        <v>160</v>
      </c>
    </row>
    <row r="1883" spans="1:65" s="2" customFormat="1" ht="16.5" customHeight="1">
      <c r="A1883" s="35"/>
      <c r="B1883" s="36"/>
      <c r="C1883" s="193" t="s">
        <v>1220</v>
      </c>
      <c r="D1883" s="193" t="s">
        <v>162</v>
      </c>
      <c r="E1883" s="194" t="s">
        <v>2020</v>
      </c>
      <c r="F1883" s="195" t="s">
        <v>2021</v>
      </c>
      <c r="G1883" s="196" t="s">
        <v>165</v>
      </c>
      <c r="H1883" s="197">
        <v>53.7</v>
      </c>
      <c r="I1883" s="198"/>
      <c r="J1883" s="199">
        <f>ROUND(I1883*H1883,2)</f>
        <v>0</v>
      </c>
      <c r="K1883" s="200"/>
      <c r="L1883" s="40"/>
      <c r="M1883" s="201" t="s">
        <v>1</v>
      </c>
      <c r="N1883" s="202" t="s">
        <v>41</v>
      </c>
      <c r="O1883" s="72"/>
      <c r="P1883" s="203">
        <f>O1883*H1883</f>
        <v>0</v>
      </c>
      <c r="Q1883" s="203">
        <v>0</v>
      </c>
      <c r="R1883" s="203">
        <f>Q1883*H1883</f>
        <v>0</v>
      </c>
      <c r="S1883" s="203">
        <v>0</v>
      </c>
      <c r="T1883" s="204">
        <f>S1883*H1883</f>
        <v>0</v>
      </c>
      <c r="U1883" s="35"/>
      <c r="V1883" s="35"/>
      <c r="W1883" s="35"/>
      <c r="X1883" s="35"/>
      <c r="Y1883" s="35"/>
      <c r="Z1883" s="35"/>
      <c r="AA1883" s="35"/>
      <c r="AB1883" s="35"/>
      <c r="AC1883" s="35"/>
      <c r="AD1883" s="35"/>
      <c r="AE1883" s="35"/>
      <c r="AR1883" s="205" t="s">
        <v>214</v>
      </c>
      <c r="AT1883" s="205" t="s">
        <v>162</v>
      </c>
      <c r="AU1883" s="205" t="s">
        <v>86</v>
      </c>
      <c r="AY1883" s="18" t="s">
        <v>160</v>
      </c>
      <c r="BE1883" s="206">
        <f>IF(N1883="základní",J1883,0)</f>
        <v>0</v>
      </c>
      <c r="BF1883" s="206">
        <f>IF(N1883="snížená",J1883,0)</f>
        <v>0</v>
      </c>
      <c r="BG1883" s="206">
        <f>IF(N1883="zákl. přenesená",J1883,0)</f>
        <v>0</v>
      </c>
      <c r="BH1883" s="206">
        <f>IF(N1883="sníž. přenesená",J1883,0)</f>
        <v>0</v>
      </c>
      <c r="BI1883" s="206">
        <f>IF(N1883="nulová",J1883,0)</f>
        <v>0</v>
      </c>
      <c r="BJ1883" s="18" t="s">
        <v>84</v>
      </c>
      <c r="BK1883" s="206">
        <f>ROUND(I1883*H1883,2)</f>
        <v>0</v>
      </c>
      <c r="BL1883" s="18" t="s">
        <v>214</v>
      </c>
      <c r="BM1883" s="205" t="s">
        <v>2022</v>
      </c>
    </row>
    <row r="1884" spans="1:65" s="2" customFormat="1" ht="11.25">
      <c r="A1884" s="35"/>
      <c r="B1884" s="36"/>
      <c r="C1884" s="37"/>
      <c r="D1884" s="207" t="s">
        <v>167</v>
      </c>
      <c r="E1884" s="37"/>
      <c r="F1884" s="208" t="s">
        <v>2023</v>
      </c>
      <c r="G1884" s="37"/>
      <c r="H1884" s="37"/>
      <c r="I1884" s="209"/>
      <c r="J1884" s="37"/>
      <c r="K1884" s="37"/>
      <c r="L1884" s="40"/>
      <c r="M1884" s="210"/>
      <c r="N1884" s="211"/>
      <c r="O1884" s="72"/>
      <c r="P1884" s="72"/>
      <c r="Q1884" s="72"/>
      <c r="R1884" s="72"/>
      <c r="S1884" s="72"/>
      <c r="T1884" s="73"/>
      <c r="U1884" s="35"/>
      <c r="V1884" s="35"/>
      <c r="W1884" s="35"/>
      <c r="X1884" s="35"/>
      <c r="Y1884" s="35"/>
      <c r="Z1884" s="35"/>
      <c r="AA1884" s="35"/>
      <c r="AB1884" s="35"/>
      <c r="AC1884" s="35"/>
      <c r="AD1884" s="35"/>
      <c r="AE1884" s="35"/>
      <c r="AT1884" s="18" t="s">
        <v>167</v>
      </c>
      <c r="AU1884" s="18" t="s">
        <v>86</v>
      </c>
    </row>
    <row r="1885" spans="1:65" s="13" customFormat="1" ht="11.25">
      <c r="B1885" s="212"/>
      <c r="C1885" s="213"/>
      <c r="D1885" s="207" t="s">
        <v>169</v>
      </c>
      <c r="E1885" s="214" t="s">
        <v>1</v>
      </c>
      <c r="F1885" s="215" t="s">
        <v>1353</v>
      </c>
      <c r="G1885" s="213"/>
      <c r="H1885" s="214" t="s">
        <v>1</v>
      </c>
      <c r="I1885" s="216"/>
      <c r="J1885" s="213"/>
      <c r="K1885" s="213"/>
      <c r="L1885" s="217"/>
      <c r="M1885" s="218"/>
      <c r="N1885" s="219"/>
      <c r="O1885" s="219"/>
      <c r="P1885" s="219"/>
      <c r="Q1885" s="219"/>
      <c r="R1885" s="219"/>
      <c r="S1885" s="219"/>
      <c r="T1885" s="220"/>
      <c r="AT1885" s="221" t="s">
        <v>169</v>
      </c>
      <c r="AU1885" s="221" t="s">
        <v>86</v>
      </c>
      <c r="AV1885" s="13" t="s">
        <v>84</v>
      </c>
      <c r="AW1885" s="13" t="s">
        <v>33</v>
      </c>
      <c r="AX1885" s="13" t="s">
        <v>76</v>
      </c>
      <c r="AY1885" s="221" t="s">
        <v>160</v>
      </c>
    </row>
    <row r="1886" spans="1:65" s="14" customFormat="1" ht="11.25">
      <c r="B1886" s="222"/>
      <c r="C1886" s="223"/>
      <c r="D1886" s="207" t="s">
        <v>169</v>
      </c>
      <c r="E1886" s="224" t="s">
        <v>1</v>
      </c>
      <c r="F1886" s="225" t="s">
        <v>1354</v>
      </c>
      <c r="G1886" s="223"/>
      <c r="H1886" s="226">
        <v>53.7</v>
      </c>
      <c r="I1886" s="227"/>
      <c r="J1886" s="223"/>
      <c r="K1886" s="223"/>
      <c r="L1886" s="228"/>
      <c r="M1886" s="229"/>
      <c r="N1886" s="230"/>
      <c r="O1886" s="230"/>
      <c r="P1886" s="230"/>
      <c r="Q1886" s="230"/>
      <c r="R1886" s="230"/>
      <c r="S1886" s="230"/>
      <c r="T1886" s="231"/>
      <c r="AT1886" s="232" t="s">
        <v>169</v>
      </c>
      <c r="AU1886" s="232" t="s">
        <v>86</v>
      </c>
      <c r="AV1886" s="14" t="s">
        <v>86</v>
      </c>
      <c r="AW1886" s="14" t="s">
        <v>33</v>
      </c>
      <c r="AX1886" s="14" t="s">
        <v>76</v>
      </c>
      <c r="AY1886" s="232" t="s">
        <v>160</v>
      </c>
    </row>
    <row r="1887" spans="1:65" s="15" customFormat="1" ht="11.25">
      <c r="B1887" s="233"/>
      <c r="C1887" s="234"/>
      <c r="D1887" s="207" t="s">
        <v>169</v>
      </c>
      <c r="E1887" s="235" t="s">
        <v>1</v>
      </c>
      <c r="F1887" s="236" t="s">
        <v>172</v>
      </c>
      <c r="G1887" s="234"/>
      <c r="H1887" s="237">
        <v>53.7</v>
      </c>
      <c r="I1887" s="238"/>
      <c r="J1887" s="234"/>
      <c r="K1887" s="234"/>
      <c r="L1887" s="239"/>
      <c r="M1887" s="240"/>
      <c r="N1887" s="241"/>
      <c r="O1887" s="241"/>
      <c r="P1887" s="241"/>
      <c r="Q1887" s="241"/>
      <c r="R1887" s="241"/>
      <c r="S1887" s="241"/>
      <c r="T1887" s="242"/>
      <c r="AT1887" s="243" t="s">
        <v>169</v>
      </c>
      <c r="AU1887" s="243" t="s">
        <v>86</v>
      </c>
      <c r="AV1887" s="15" t="s">
        <v>166</v>
      </c>
      <c r="AW1887" s="15" t="s">
        <v>33</v>
      </c>
      <c r="AX1887" s="15" t="s">
        <v>84</v>
      </c>
      <c r="AY1887" s="243" t="s">
        <v>160</v>
      </c>
    </row>
    <row r="1888" spans="1:65" s="2" customFormat="1" ht="24.2" customHeight="1">
      <c r="A1888" s="35"/>
      <c r="B1888" s="36"/>
      <c r="C1888" s="193" t="s">
        <v>2024</v>
      </c>
      <c r="D1888" s="193" t="s">
        <v>162</v>
      </c>
      <c r="E1888" s="194" t="s">
        <v>2025</v>
      </c>
      <c r="F1888" s="195" t="s">
        <v>2026</v>
      </c>
      <c r="G1888" s="196" t="s">
        <v>165</v>
      </c>
      <c r="H1888" s="197">
        <v>179.95</v>
      </c>
      <c r="I1888" s="198"/>
      <c r="J1888" s="199">
        <f>ROUND(I1888*H1888,2)</f>
        <v>0</v>
      </c>
      <c r="K1888" s="200"/>
      <c r="L1888" s="40"/>
      <c r="M1888" s="201" t="s">
        <v>1</v>
      </c>
      <c r="N1888" s="202" t="s">
        <v>41</v>
      </c>
      <c r="O1888" s="72"/>
      <c r="P1888" s="203">
        <f>O1888*H1888</f>
        <v>0</v>
      </c>
      <c r="Q1888" s="203">
        <v>0</v>
      </c>
      <c r="R1888" s="203">
        <f>Q1888*H1888</f>
        <v>0</v>
      </c>
      <c r="S1888" s="203">
        <v>0</v>
      </c>
      <c r="T1888" s="204">
        <f>S1888*H1888</f>
        <v>0</v>
      </c>
      <c r="U1888" s="35"/>
      <c r="V1888" s="35"/>
      <c r="W1888" s="35"/>
      <c r="X1888" s="35"/>
      <c r="Y1888" s="35"/>
      <c r="Z1888" s="35"/>
      <c r="AA1888" s="35"/>
      <c r="AB1888" s="35"/>
      <c r="AC1888" s="35"/>
      <c r="AD1888" s="35"/>
      <c r="AE1888" s="35"/>
      <c r="AR1888" s="205" t="s">
        <v>214</v>
      </c>
      <c r="AT1888" s="205" t="s">
        <v>162</v>
      </c>
      <c r="AU1888" s="205" t="s">
        <v>86</v>
      </c>
      <c r="AY1888" s="18" t="s">
        <v>160</v>
      </c>
      <c r="BE1888" s="206">
        <f>IF(N1888="základní",J1888,0)</f>
        <v>0</v>
      </c>
      <c r="BF1888" s="206">
        <f>IF(N1888="snížená",J1888,0)</f>
        <v>0</v>
      </c>
      <c r="BG1888" s="206">
        <f>IF(N1888="zákl. přenesená",J1888,0)</f>
        <v>0</v>
      </c>
      <c r="BH1888" s="206">
        <f>IF(N1888="sníž. přenesená",J1888,0)</f>
        <v>0</v>
      </c>
      <c r="BI1888" s="206">
        <f>IF(N1888="nulová",J1888,0)</f>
        <v>0</v>
      </c>
      <c r="BJ1888" s="18" t="s">
        <v>84</v>
      </c>
      <c r="BK1888" s="206">
        <f>ROUND(I1888*H1888,2)</f>
        <v>0</v>
      </c>
      <c r="BL1888" s="18" t="s">
        <v>214</v>
      </c>
      <c r="BM1888" s="205" t="s">
        <v>2027</v>
      </c>
    </row>
    <row r="1889" spans="1:65" s="2" customFormat="1" ht="11.25">
      <c r="A1889" s="35"/>
      <c r="B1889" s="36"/>
      <c r="C1889" s="37"/>
      <c r="D1889" s="207" t="s">
        <v>167</v>
      </c>
      <c r="E1889" s="37"/>
      <c r="F1889" s="208" t="s">
        <v>2028</v>
      </c>
      <c r="G1889" s="37"/>
      <c r="H1889" s="37"/>
      <c r="I1889" s="209"/>
      <c r="J1889" s="37"/>
      <c r="K1889" s="37"/>
      <c r="L1889" s="40"/>
      <c r="M1889" s="210"/>
      <c r="N1889" s="211"/>
      <c r="O1889" s="72"/>
      <c r="P1889" s="72"/>
      <c r="Q1889" s="72"/>
      <c r="R1889" s="72"/>
      <c r="S1889" s="72"/>
      <c r="T1889" s="73"/>
      <c r="U1889" s="35"/>
      <c r="V1889" s="35"/>
      <c r="W1889" s="35"/>
      <c r="X1889" s="35"/>
      <c r="Y1889" s="35"/>
      <c r="Z1889" s="35"/>
      <c r="AA1889" s="35"/>
      <c r="AB1889" s="35"/>
      <c r="AC1889" s="35"/>
      <c r="AD1889" s="35"/>
      <c r="AE1889" s="35"/>
      <c r="AT1889" s="18" t="s">
        <v>167</v>
      </c>
      <c r="AU1889" s="18" t="s">
        <v>86</v>
      </c>
    </row>
    <row r="1890" spans="1:65" s="13" customFormat="1" ht="11.25">
      <c r="B1890" s="212"/>
      <c r="C1890" s="213"/>
      <c r="D1890" s="207" t="s">
        <v>169</v>
      </c>
      <c r="E1890" s="214" t="s">
        <v>1</v>
      </c>
      <c r="F1890" s="215" t="s">
        <v>977</v>
      </c>
      <c r="G1890" s="213"/>
      <c r="H1890" s="214" t="s">
        <v>1</v>
      </c>
      <c r="I1890" s="216"/>
      <c r="J1890" s="213"/>
      <c r="K1890" s="213"/>
      <c r="L1890" s="217"/>
      <c r="M1890" s="218"/>
      <c r="N1890" s="219"/>
      <c r="O1890" s="219"/>
      <c r="P1890" s="219"/>
      <c r="Q1890" s="219"/>
      <c r="R1890" s="219"/>
      <c r="S1890" s="219"/>
      <c r="T1890" s="220"/>
      <c r="AT1890" s="221" t="s">
        <v>169</v>
      </c>
      <c r="AU1890" s="221" t="s">
        <v>86</v>
      </c>
      <c r="AV1890" s="13" t="s">
        <v>84</v>
      </c>
      <c r="AW1890" s="13" t="s">
        <v>33</v>
      </c>
      <c r="AX1890" s="13" t="s">
        <v>76</v>
      </c>
      <c r="AY1890" s="221" t="s">
        <v>160</v>
      </c>
    </row>
    <row r="1891" spans="1:65" s="14" customFormat="1" ht="11.25">
      <c r="B1891" s="222"/>
      <c r="C1891" s="223"/>
      <c r="D1891" s="207" t="s">
        <v>169</v>
      </c>
      <c r="E1891" s="224" t="s">
        <v>1</v>
      </c>
      <c r="F1891" s="225" t="s">
        <v>1012</v>
      </c>
      <c r="G1891" s="223"/>
      <c r="H1891" s="226">
        <v>8.1</v>
      </c>
      <c r="I1891" s="227"/>
      <c r="J1891" s="223"/>
      <c r="K1891" s="223"/>
      <c r="L1891" s="228"/>
      <c r="M1891" s="229"/>
      <c r="N1891" s="230"/>
      <c r="O1891" s="230"/>
      <c r="P1891" s="230"/>
      <c r="Q1891" s="230"/>
      <c r="R1891" s="230"/>
      <c r="S1891" s="230"/>
      <c r="T1891" s="231"/>
      <c r="AT1891" s="232" t="s">
        <v>169</v>
      </c>
      <c r="AU1891" s="232" t="s">
        <v>86</v>
      </c>
      <c r="AV1891" s="14" t="s">
        <v>86</v>
      </c>
      <c r="AW1891" s="14" t="s">
        <v>33</v>
      </c>
      <c r="AX1891" s="14" t="s">
        <v>76</v>
      </c>
      <c r="AY1891" s="232" t="s">
        <v>160</v>
      </c>
    </row>
    <row r="1892" spans="1:65" s="13" customFormat="1" ht="11.25">
      <c r="B1892" s="212"/>
      <c r="C1892" s="213"/>
      <c r="D1892" s="207" t="s">
        <v>169</v>
      </c>
      <c r="E1892" s="214" t="s">
        <v>1</v>
      </c>
      <c r="F1892" s="215" t="s">
        <v>979</v>
      </c>
      <c r="G1892" s="213"/>
      <c r="H1892" s="214" t="s">
        <v>1</v>
      </c>
      <c r="I1892" s="216"/>
      <c r="J1892" s="213"/>
      <c r="K1892" s="213"/>
      <c r="L1892" s="217"/>
      <c r="M1892" s="218"/>
      <c r="N1892" s="219"/>
      <c r="O1892" s="219"/>
      <c r="P1892" s="219"/>
      <c r="Q1892" s="219"/>
      <c r="R1892" s="219"/>
      <c r="S1892" s="219"/>
      <c r="T1892" s="220"/>
      <c r="AT1892" s="221" t="s">
        <v>169</v>
      </c>
      <c r="AU1892" s="221" t="s">
        <v>86</v>
      </c>
      <c r="AV1892" s="13" t="s">
        <v>84</v>
      </c>
      <c r="AW1892" s="13" t="s">
        <v>33</v>
      </c>
      <c r="AX1892" s="13" t="s">
        <v>76</v>
      </c>
      <c r="AY1892" s="221" t="s">
        <v>160</v>
      </c>
    </row>
    <row r="1893" spans="1:65" s="14" customFormat="1" ht="11.25">
      <c r="B1893" s="222"/>
      <c r="C1893" s="223"/>
      <c r="D1893" s="207" t="s">
        <v>169</v>
      </c>
      <c r="E1893" s="224" t="s">
        <v>1</v>
      </c>
      <c r="F1893" s="225" t="s">
        <v>1013</v>
      </c>
      <c r="G1893" s="223"/>
      <c r="H1893" s="226">
        <v>118.15</v>
      </c>
      <c r="I1893" s="227"/>
      <c r="J1893" s="223"/>
      <c r="K1893" s="223"/>
      <c r="L1893" s="228"/>
      <c r="M1893" s="229"/>
      <c r="N1893" s="230"/>
      <c r="O1893" s="230"/>
      <c r="P1893" s="230"/>
      <c r="Q1893" s="230"/>
      <c r="R1893" s="230"/>
      <c r="S1893" s="230"/>
      <c r="T1893" s="231"/>
      <c r="AT1893" s="232" t="s">
        <v>169</v>
      </c>
      <c r="AU1893" s="232" t="s">
        <v>86</v>
      </c>
      <c r="AV1893" s="14" t="s">
        <v>86</v>
      </c>
      <c r="AW1893" s="14" t="s">
        <v>33</v>
      </c>
      <c r="AX1893" s="14" t="s">
        <v>76</v>
      </c>
      <c r="AY1893" s="232" t="s">
        <v>160</v>
      </c>
    </row>
    <row r="1894" spans="1:65" s="13" customFormat="1" ht="11.25">
      <c r="B1894" s="212"/>
      <c r="C1894" s="213"/>
      <c r="D1894" s="207" t="s">
        <v>169</v>
      </c>
      <c r="E1894" s="214" t="s">
        <v>1</v>
      </c>
      <c r="F1894" s="215" t="s">
        <v>1353</v>
      </c>
      <c r="G1894" s="213"/>
      <c r="H1894" s="214" t="s">
        <v>1</v>
      </c>
      <c r="I1894" s="216"/>
      <c r="J1894" s="213"/>
      <c r="K1894" s="213"/>
      <c r="L1894" s="217"/>
      <c r="M1894" s="218"/>
      <c r="N1894" s="219"/>
      <c r="O1894" s="219"/>
      <c r="P1894" s="219"/>
      <c r="Q1894" s="219"/>
      <c r="R1894" s="219"/>
      <c r="S1894" s="219"/>
      <c r="T1894" s="220"/>
      <c r="AT1894" s="221" t="s">
        <v>169</v>
      </c>
      <c r="AU1894" s="221" t="s">
        <v>86</v>
      </c>
      <c r="AV1894" s="13" t="s">
        <v>84</v>
      </c>
      <c r="AW1894" s="13" t="s">
        <v>33</v>
      </c>
      <c r="AX1894" s="13" t="s">
        <v>76</v>
      </c>
      <c r="AY1894" s="221" t="s">
        <v>160</v>
      </c>
    </row>
    <row r="1895" spans="1:65" s="14" customFormat="1" ht="11.25">
      <c r="B1895" s="222"/>
      <c r="C1895" s="223"/>
      <c r="D1895" s="207" t="s">
        <v>169</v>
      </c>
      <c r="E1895" s="224" t="s">
        <v>1</v>
      </c>
      <c r="F1895" s="225" t="s">
        <v>1354</v>
      </c>
      <c r="G1895" s="223"/>
      <c r="H1895" s="226">
        <v>53.7</v>
      </c>
      <c r="I1895" s="227"/>
      <c r="J1895" s="223"/>
      <c r="K1895" s="223"/>
      <c r="L1895" s="228"/>
      <c r="M1895" s="229"/>
      <c r="N1895" s="230"/>
      <c r="O1895" s="230"/>
      <c r="P1895" s="230"/>
      <c r="Q1895" s="230"/>
      <c r="R1895" s="230"/>
      <c r="S1895" s="230"/>
      <c r="T1895" s="231"/>
      <c r="AT1895" s="232" t="s">
        <v>169</v>
      </c>
      <c r="AU1895" s="232" t="s">
        <v>86</v>
      </c>
      <c r="AV1895" s="14" t="s">
        <v>86</v>
      </c>
      <c r="AW1895" s="14" t="s">
        <v>33</v>
      </c>
      <c r="AX1895" s="14" t="s">
        <v>76</v>
      </c>
      <c r="AY1895" s="232" t="s">
        <v>160</v>
      </c>
    </row>
    <row r="1896" spans="1:65" s="15" customFormat="1" ht="11.25">
      <c r="B1896" s="233"/>
      <c r="C1896" s="234"/>
      <c r="D1896" s="207" t="s">
        <v>169</v>
      </c>
      <c r="E1896" s="235" t="s">
        <v>1</v>
      </c>
      <c r="F1896" s="236" t="s">
        <v>172</v>
      </c>
      <c r="G1896" s="234"/>
      <c r="H1896" s="237">
        <v>179.95</v>
      </c>
      <c r="I1896" s="238"/>
      <c r="J1896" s="234"/>
      <c r="K1896" s="234"/>
      <c r="L1896" s="239"/>
      <c r="M1896" s="240"/>
      <c r="N1896" s="241"/>
      <c r="O1896" s="241"/>
      <c r="P1896" s="241"/>
      <c r="Q1896" s="241"/>
      <c r="R1896" s="241"/>
      <c r="S1896" s="241"/>
      <c r="T1896" s="242"/>
      <c r="AT1896" s="243" t="s">
        <v>169</v>
      </c>
      <c r="AU1896" s="243" t="s">
        <v>86</v>
      </c>
      <c r="AV1896" s="15" t="s">
        <v>166</v>
      </c>
      <c r="AW1896" s="15" t="s">
        <v>33</v>
      </c>
      <c r="AX1896" s="15" t="s">
        <v>84</v>
      </c>
      <c r="AY1896" s="243" t="s">
        <v>160</v>
      </c>
    </row>
    <row r="1897" spans="1:65" s="2" customFormat="1" ht="33" customHeight="1">
      <c r="A1897" s="35"/>
      <c r="B1897" s="36"/>
      <c r="C1897" s="193" t="s">
        <v>1227</v>
      </c>
      <c r="D1897" s="193" t="s">
        <v>162</v>
      </c>
      <c r="E1897" s="194" t="s">
        <v>2029</v>
      </c>
      <c r="F1897" s="195" t="s">
        <v>2030</v>
      </c>
      <c r="G1897" s="196" t="s">
        <v>165</v>
      </c>
      <c r="H1897" s="197">
        <v>179.95</v>
      </c>
      <c r="I1897" s="198"/>
      <c r="J1897" s="199">
        <f>ROUND(I1897*H1897,2)</f>
        <v>0</v>
      </c>
      <c r="K1897" s="200"/>
      <c r="L1897" s="40"/>
      <c r="M1897" s="201" t="s">
        <v>1</v>
      </c>
      <c r="N1897" s="202" t="s">
        <v>41</v>
      </c>
      <c r="O1897" s="72"/>
      <c r="P1897" s="203">
        <f>O1897*H1897</f>
        <v>0</v>
      </c>
      <c r="Q1897" s="203">
        <v>0</v>
      </c>
      <c r="R1897" s="203">
        <f>Q1897*H1897</f>
        <v>0</v>
      </c>
      <c r="S1897" s="203">
        <v>0</v>
      </c>
      <c r="T1897" s="204">
        <f>S1897*H1897</f>
        <v>0</v>
      </c>
      <c r="U1897" s="35"/>
      <c r="V1897" s="35"/>
      <c r="W1897" s="35"/>
      <c r="X1897" s="35"/>
      <c r="Y1897" s="35"/>
      <c r="Z1897" s="35"/>
      <c r="AA1897" s="35"/>
      <c r="AB1897" s="35"/>
      <c r="AC1897" s="35"/>
      <c r="AD1897" s="35"/>
      <c r="AE1897" s="35"/>
      <c r="AR1897" s="205" t="s">
        <v>214</v>
      </c>
      <c r="AT1897" s="205" t="s">
        <v>162</v>
      </c>
      <c r="AU1897" s="205" t="s">
        <v>86</v>
      </c>
      <c r="AY1897" s="18" t="s">
        <v>160</v>
      </c>
      <c r="BE1897" s="206">
        <f>IF(N1897="základní",J1897,0)</f>
        <v>0</v>
      </c>
      <c r="BF1897" s="206">
        <f>IF(N1897="snížená",J1897,0)</f>
        <v>0</v>
      </c>
      <c r="BG1897" s="206">
        <f>IF(N1897="zákl. přenesená",J1897,0)</f>
        <v>0</v>
      </c>
      <c r="BH1897" s="206">
        <f>IF(N1897="sníž. přenesená",J1897,0)</f>
        <v>0</v>
      </c>
      <c r="BI1897" s="206">
        <f>IF(N1897="nulová",J1897,0)</f>
        <v>0</v>
      </c>
      <c r="BJ1897" s="18" t="s">
        <v>84</v>
      </c>
      <c r="BK1897" s="206">
        <f>ROUND(I1897*H1897,2)</f>
        <v>0</v>
      </c>
      <c r="BL1897" s="18" t="s">
        <v>214</v>
      </c>
      <c r="BM1897" s="205" t="s">
        <v>2031</v>
      </c>
    </row>
    <row r="1898" spans="1:65" s="2" customFormat="1" ht="19.5">
      <c r="A1898" s="35"/>
      <c r="B1898" s="36"/>
      <c r="C1898" s="37"/>
      <c r="D1898" s="207" t="s">
        <v>167</v>
      </c>
      <c r="E1898" s="37"/>
      <c r="F1898" s="208" t="s">
        <v>2032</v>
      </c>
      <c r="G1898" s="37"/>
      <c r="H1898" s="37"/>
      <c r="I1898" s="209"/>
      <c r="J1898" s="37"/>
      <c r="K1898" s="37"/>
      <c r="L1898" s="40"/>
      <c r="M1898" s="210"/>
      <c r="N1898" s="211"/>
      <c r="O1898" s="72"/>
      <c r="P1898" s="72"/>
      <c r="Q1898" s="72"/>
      <c r="R1898" s="72"/>
      <c r="S1898" s="72"/>
      <c r="T1898" s="73"/>
      <c r="U1898" s="35"/>
      <c r="V1898" s="35"/>
      <c r="W1898" s="35"/>
      <c r="X1898" s="35"/>
      <c r="Y1898" s="35"/>
      <c r="Z1898" s="35"/>
      <c r="AA1898" s="35"/>
      <c r="AB1898" s="35"/>
      <c r="AC1898" s="35"/>
      <c r="AD1898" s="35"/>
      <c r="AE1898" s="35"/>
      <c r="AT1898" s="18" t="s">
        <v>167</v>
      </c>
      <c r="AU1898" s="18" t="s">
        <v>86</v>
      </c>
    </row>
    <row r="1899" spans="1:65" s="13" customFormat="1" ht="11.25">
      <c r="B1899" s="212"/>
      <c r="C1899" s="213"/>
      <c r="D1899" s="207" t="s">
        <v>169</v>
      </c>
      <c r="E1899" s="214" t="s">
        <v>1</v>
      </c>
      <c r="F1899" s="215" t="s">
        <v>977</v>
      </c>
      <c r="G1899" s="213"/>
      <c r="H1899" s="214" t="s">
        <v>1</v>
      </c>
      <c r="I1899" s="216"/>
      <c r="J1899" s="213"/>
      <c r="K1899" s="213"/>
      <c r="L1899" s="217"/>
      <c r="M1899" s="218"/>
      <c r="N1899" s="219"/>
      <c r="O1899" s="219"/>
      <c r="P1899" s="219"/>
      <c r="Q1899" s="219"/>
      <c r="R1899" s="219"/>
      <c r="S1899" s="219"/>
      <c r="T1899" s="220"/>
      <c r="AT1899" s="221" t="s">
        <v>169</v>
      </c>
      <c r="AU1899" s="221" t="s">
        <v>86</v>
      </c>
      <c r="AV1899" s="13" t="s">
        <v>84</v>
      </c>
      <c r="AW1899" s="13" t="s">
        <v>33</v>
      </c>
      <c r="AX1899" s="13" t="s">
        <v>76</v>
      </c>
      <c r="AY1899" s="221" t="s">
        <v>160</v>
      </c>
    </row>
    <row r="1900" spans="1:65" s="14" customFormat="1" ht="11.25">
      <c r="B1900" s="222"/>
      <c r="C1900" s="223"/>
      <c r="D1900" s="207" t="s">
        <v>169</v>
      </c>
      <c r="E1900" s="224" t="s">
        <v>1</v>
      </c>
      <c r="F1900" s="225" t="s">
        <v>1012</v>
      </c>
      <c r="G1900" s="223"/>
      <c r="H1900" s="226">
        <v>8.1</v>
      </c>
      <c r="I1900" s="227"/>
      <c r="J1900" s="223"/>
      <c r="K1900" s="223"/>
      <c r="L1900" s="228"/>
      <c r="M1900" s="229"/>
      <c r="N1900" s="230"/>
      <c r="O1900" s="230"/>
      <c r="P1900" s="230"/>
      <c r="Q1900" s="230"/>
      <c r="R1900" s="230"/>
      <c r="S1900" s="230"/>
      <c r="T1900" s="231"/>
      <c r="AT1900" s="232" t="s">
        <v>169</v>
      </c>
      <c r="AU1900" s="232" t="s">
        <v>86</v>
      </c>
      <c r="AV1900" s="14" t="s">
        <v>86</v>
      </c>
      <c r="AW1900" s="14" t="s">
        <v>33</v>
      </c>
      <c r="AX1900" s="14" t="s">
        <v>76</v>
      </c>
      <c r="AY1900" s="232" t="s">
        <v>160</v>
      </c>
    </row>
    <row r="1901" spans="1:65" s="13" customFormat="1" ht="11.25">
      <c r="B1901" s="212"/>
      <c r="C1901" s="213"/>
      <c r="D1901" s="207" t="s">
        <v>169</v>
      </c>
      <c r="E1901" s="214" t="s">
        <v>1</v>
      </c>
      <c r="F1901" s="215" t="s">
        <v>979</v>
      </c>
      <c r="G1901" s="213"/>
      <c r="H1901" s="214" t="s">
        <v>1</v>
      </c>
      <c r="I1901" s="216"/>
      <c r="J1901" s="213"/>
      <c r="K1901" s="213"/>
      <c r="L1901" s="217"/>
      <c r="M1901" s="218"/>
      <c r="N1901" s="219"/>
      <c r="O1901" s="219"/>
      <c r="P1901" s="219"/>
      <c r="Q1901" s="219"/>
      <c r="R1901" s="219"/>
      <c r="S1901" s="219"/>
      <c r="T1901" s="220"/>
      <c r="AT1901" s="221" t="s">
        <v>169</v>
      </c>
      <c r="AU1901" s="221" t="s">
        <v>86</v>
      </c>
      <c r="AV1901" s="13" t="s">
        <v>84</v>
      </c>
      <c r="AW1901" s="13" t="s">
        <v>33</v>
      </c>
      <c r="AX1901" s="13" t="s">
        <v>76</v>
      </c>
      <c r="AY1901" s="221" t="s">
        <v>160</v>
      </c>
    </row>
    <row r="1902" spans="1:65" s="14" customFormat="1" ht="11.25">
      <c r="B1902" s="222"/>
      <c r="C1902" s="223"/>
      <c r="D1902" s="207" t="s">
        <v>169</v>
      </c>
      <c r="E1902" s="224" t="s">
        <v>1</v>
      </c>
      <c r="F1902" s="225" t="s">
        <v>1013</v>
      </c>
      <c r="G1902" s="223"/>
      <c r="H1902" s="226">
        <v>118.15</v>
      </c>
      <c r="I1902" s="227"/>
      <c r="J1902" s="223"/>
      <c r="K1902" s="223"/>
      <c r="L1902" s="228"/>
      <c r="M1902" s="229"/>
      <c r="N1902" s="230"/>
      <c r="O1902" s="230"/>
      <c r="P1902" s="230"/>
      <c r="Q1902" s="230"/>
      <c r="R1902" s="230"/>
      <c r="S1902" s="230"/>
      <c r="T1902" s="231"/>
      <c r="AT1902" s="232" t="s">
        <v>169</v>
      </c>
      <c r="AU1902" s="232" t="s">
        <v>86</v>
      </c>
      <c r="AV1902" s="14" t="s">
        <v>86</v>
      </c>
      <c r="AW1902" s="14" t="s">
        <v>33</v>
      </c>
      <c r="AX1902" s="14" t="s">
        <v>76</v>
      </c>
      <c r="AY1902" s="232" t="s">
        <v>160</v>
      </c>
    </row>
    <row r="1903" spans="1:65" s="13" customFormat="1" ht="11.25">
      <c r="B1903" s="212"/>
      <c r="C1903" s="213"/>
      <c r="D1903" s="207" t="s">
        <v>169</v>
      </c>
      <c r="E1903" s="214" t="s">
        <v>1</v>
      </c>
      <c r="F1903" s="215" t="s">
        <v>1353</v>
      </c>
      <c r="G1903" s="213"/>
      <c r="H1903" s="214" t="s">
        <v>1</v>
      </c>
      <c r="I1903" s="216"/>
      <c r="J1903" s="213"/>
      <c r="K1903" s="213"/>
      <c r="L1903" s="217"/>
      <c r="M1903" s="218"/>
      <c r="N1903" s="219"/>
      <c r="O1903" s="219"/>
      <c r="P1903" s="219"/>
      <c r="Q1903" s="219"/>
      <c r="R1903" s="219"/>
      <c r="S1903" s="219"/>
      <c r="T1903" s="220"/>
      <c r="AT1903" s="221" t="s">
        <v>169</v>
      </c>
      <c r="AU1903" s="221" t="s">
        <v>86</v>
      </c>
      <c r="AV1903" s="13" t="s">
        <v>84</v>
      </c>
      <c r="AW1903" s="13" t="s">
        <v>33</v>
      </c>
      <c r="AX1903" s="13" t="s">
        <v>76</v>
      </c>
      <c r="AY1903" s="221" t="s">
        <v>160</v>
      </c>
    </row>
    <row r="1904" spans="1:65" s="14" customFormat="1" ht="11.25">
      <c r="B1904" s="222"/>
      <c r="C1904" s="223"/>
      <c r="D1904" s="207" t="s">
        <v>169</v>
      </c>
      <c r="E1904" s="224" t="s">
        <v>1</v>
      </c>
      <c r="F1904" s="225" t="s">
        <v>1354</v>
      </c>
      <c r="G1904" s="223"/>
      <c r="H1904" s="226">
        <v>53.7</v>
      </c>
      <c r="I1904" s="227"/>
      <c r="J1904" s="223"/>
      <c r="K1904" s="223"/>
      <c r="L1904" s="228"/>
      <c r="M1904" s="229"/>
      <c r="N1904" s="230"/>
      <c r="O1904" s="230"/>
      <c r="P1904" s="230"/>
      <c r="Q1904" s="230"/>
      <c r="R1904" s="230"/>
      <c r="S1904" s="230"/>
      <c r="T1904" s="231"/>
      <c r="AT1904" s="232" t="s">
        <v>169</v>
      </c>
      <c r="AU1904" s="232" t="s">
        <v>86</v>
      </c>
      <c r="AV1904" s="14" t="s">
        <v>86</v>
      </c>
      <c r="AW1904" s="14" t="s">
        <v>33</v>
      </c>
      <c r="AX1904" s="14" t="s">
        <v>76</v>
      </c>
      <c r="AY1904" s="232" t="s">
        <v>160</v>
      </c>
    </row>
    <row r="1905" spans="1:65" s="15" customFormat="1" ht="11.25">
      <c r="B1905" s="233"/>
      <c r="C1905" s="234"/>
      <c r="D1905" s="207" t="s">
        <v>169</v>
      </c>
      <c r="E1905" s="235" t="s">
        <v>1</v>
      </c>
      <c r="F1905" s="236" t="s">
        <v>172</v>
      </c>
      <c r="G1905" s="234"/>
      <c r="H1905" s="237">
        <v>179.95</v>
      </c>
      <c r="I1905" s="238"/>
      <c r="J1905" s="234"/>
      <c r="K1905" s="234"/>
      <c r="L1905" s="239"/>
      <c r="M1905" s="240"/>
      <c r="N1905" s="241"/>
      <c r="O1905" s="241"/>
      <c r="P1905" s="241"/>
      <c r="Q1905" s="241"/>
      <c r="R1905" s="241"/>
      <c r="S1905" s="241"/>
      <c r="T1905" s="242"/>
      <c r="AT1905" s="243" t="s">
        <v>169</v>
      </c>
      <c r="AU1905" s="243" t="s">
        <v>86</v>
      </c>
      <c r="AV1905" s="15" t="s">
        <v>166</v>
      </c>
      <c r="AW1905" s="15" t="s">
        <v>33</v>
      </c>
      <c r="AX1905" s="15" t="s">
        <v>84</v>
      </c>
      <c r="AY1905" s="243" t="s">
        <v>160</v>
      </c>
    </row>
    <row r="1906" spans="1:65" s="2" customFormat="1" ht="16.5" customHeight="1">
      <c r="A1906" s="35"/>
      <c r="B1906" s="36"/>
      <c r="C1906" s="193" t="s">
        <v>2033</v>
      </c>
      <c r="D1906" s="193" t="s">
        <v>162</v>
      </c>
      <c r="E1906" s="194" t="s">
        <v>2034</v>
      </c>
      <c r="F1906" s="195" t="s">
        <v>2035</v>
      </c>
      <c r="G1906" s="196" t="s">
        <v>165</v>
      </c>
      <c r="H1906" s="197">
        <v>171.85</v>
      </c>
      <c r="I1906" s="198"/>
      <c r="J1906" s="199">
        <f>ROUND(I1906*H1906,2)</f>
        <v>0</v>
      </c>
      <c r="K1906" s="200"/>
      <c r="L1906" s="40"/>
      <c r="M1906" s="201" t="s">
        <v>1</v>
      </c>
      <c r="N1906" s="202" t="s">
        <v>41</v>
      </c>
      <c r="O1906" s="72"/>
      <c r="P1906" s="203">
        <f>O1906*H1906</f>
        <v>0</v>
      </c>
      <c r="Q1906" s="203">
        <v>0</v>
      </c>
      <c r="R1906" s="203">
        <f>Q1906*H1906</f>
        <v>0</v>
      </c>
      <c r="S1906" s="203">
        <v>0</v>
      </c>
      <c r="T1906" s="204">
        <f>S1906*H1906</f>
        <v>0</v>
      </c>
      <c r="U1906" s="35"/>
      <c r="V1906" s="35"/>
      <c r="W1906" s="35"/>
      <c r="X1906" s="35"/>
      <c r="Y1906" s="35"/>
      <c r="Z1906" s="35"/>
      <c r="AA1906" s="35"/>
      <c r="AB1906" s="35"/>
      <c r="AC1906" s="35"/>
      <c r="AD1906" s="35"/>
      <c r="AE1906" s="35"/>
      <c r="AR1906" s="205" t="s">
        <v>214</v>
      </c>
      <c r="AT1906" s="205" t="s">
        <v>162</v>
      </c>
      <c r="AU1906" s="205" t="s">
        <v>86</v>
      </c>
      <c r="AY1906" s="18" t="s">
        <v>160</v>
      </c>
      <c r="BE1906" s="206">
        <f>IF(N1906="základní",J1906,0)</f>
        <v>0</v>
      </c>
      <c r="BF1906" s="206">
        <f>IF(N1906="snížená",J1906,0)</f>
        <v>0</v>
      </c>
      <c r="BG1906" s="206">
        <f>IF(N1906="zákl. přenesená",J1906,0)</f>
        <v>0</v>
      </c>
      <c r="BH1906" s="206">
        <f>IF(N1906="sníž. přenesená",J1906,0)</f>
        <v>0</v>
      </c>
      <c r="BI1906" s="206">
        <f>IF(N1906="nulová",J1906,0)</f>
        <v>0</v>
      </c>
      <c r="BJ1906" s="18" t="s">
        <v>84</v>
      </c>
      <c r="BK1906" s="206">
        <f>ROUND(I1906*H1906,2)</f>
        <v>0</v>
      </c>
      <c r="BL1906" s="18" t="s">
        <v>214</v>
      </c>
      <c r="BM1906" s="205" t="s">
        <v>2036</v>
      </c>
    </row>
    <row r="1907" spans="1:65" s="2" customFormat="1" ht="19.5">
      <c r="A1907" s="35"/>
      <c r="B1907" s="36"/>
      <c r="C1907" s="37"/>
      <c r="D1907" s="207" t="s">
        <v>167</v>
      </c>
      <c r="E1907" s="37"/>
      <c r="F1907" s="208" t="s">
        <v>2037</v>
      </c>
      <c r="G1907" s="37"/>
      <c r="H1907" s="37"/>
      <c r="I1907" s="209"/>
      <c r="J1907" s="37"/>
      <c r="K1907" s="37"/>
      <c r="L1907" s="40"/>
      <c r="M1907" s="210"/>
      <c r="N1907" s="211"/>
      <c r="O1907" s="72"/>
      <c r="P1907" s="72"/>
      <c r="Q1907" s="72"/>
      <c r="R1907" s="72"/>
      <c r="S1907" s="72"/>
      <c r="T1907" s="73"/>
      <c r="U1907" s="35"/>
      <c r="V1907" s="35"/>
      <c r="W1907" s="35"/>
      <c r="X1907" s="35"/>
      <c r="Y1907" s="35"/>
      <c r="Z1907" s="35"/>
      <c r="AA1907" s="35"/>
      <c r="AB1907" s="35"/>
      <c r="AC1907" s="35"/>
      <c r="AD1907" s="35"/>
      <c r="AE1907" s="35"/>
      <c r="AT1907" s="18" t="s">
        <v>167</v>
      </c>
      <c r="AU1907" s="18" t="s">
        <v>86</v>
      </c>
    </row>
    <row r="1908" spans="1:65" s="13" customFormat="1" ht="11.25">
      <c r="B1908" s="212"/>
      <c r="C1908" s="213"/>
      <c r="D1908" s="207" t="s">
        <v>169</v>
      </c>
      <c r="E1908" s="214" t="s">
        <v>1</v>
      </c>
      <c r="F1908" s="215" t="s">
        <v>979</v>
      </c>
      <c r="G1908" s="213"/>
      <c r="H1908" s="214" t="s">
        <v>1</v>
      </c>
      <c r="I1908" s="216"/>
      <c r="J1908" s="213"/>
      <c r="K1908" s="213"/>
      <c r="L1908" s="217"/>
      <c r="M1908" s="218"/>
      <c r="N1908" s="219"/>
      <c r="O1908" s="219"/>
      <c r="P1908" s="219"/>
      <c r="Q1908" s="219"/>
      <c r="R1908" s="219"/>
      <c r="S1908" s="219"/>
      <c r="T1908" s="220"/>
      <c r="AT1908" s="221" t="s">
        <v>169</v>
      </c>
      <c r="AU1908" s="221" t="s">
        <v>86</v>
      </c>
      <c r="AV1908" s="13" t="s">
        <v>84</v>
      </c>
      <c r="AW1908" s="13" t="s">
        <v>33</v>
      </c>
      <c r="AX1908" s="13" t="s">
        <v>76</v>
      </c>
      <c r="AY1908" s="221" t="s">
        <v>160</v>
      </c>
    </row>
    <row r="1909" spans="1:65" s="14" customFormat="1" ht="11.25">
      <c r="B1909" s="222"/>
      <c r="C1909" s="223"/>
      <c r="D1909" s="207" t="s">
        <v>169</v>
      </c>
      <c r="E1909" s="224" t="s">
        <v>1</v>
      </c>
      <c r="F1909" s="225" t="s">
        <v>1013</v>
      </c>
      <c r="G1909" s="223"/>
      <c r="H1909" s="226">
        <v>118.15</v>
      </c>
      <c r="I1909" s="227"/>
      <c r="J1909" s="223"/>
      <c r="K1909" s="223"/>
      <c r="L1909" s="228"/>
      <c r="M1909" s="229"/>
      <c r="N1909" s="230"/>
      <c r="O1909" s="230"/>
      <c r="P1909" s="230"/>
      <c r="Q1909" s="230"/>
      <c r="R1909" s="230"/>
      <c r="S1909" s="230"/>
      <c r="T1909" s="231"/>
      <c r="AT1909" s="232" t="s">
        <v>169</v>
      </c>
      <c r="AU1909" s="232" t="s">
        <v>86</v>
      </c>
      <c r="AV1909" s="14" t="s">
        <v>86</v>
      </c>
      <c r="AW1909" s="14" t="s">
        <v>33</v>
      </c>
      <c r="AX1909" s="14" t="s">
        <v>76</v>
      </c>
      <c r="AY1909" s="232" t="s">
        <v>160</v>
      </c>
    </row>
    <row r="1910" spans="1:65" s="13" customFormat="1" ht="11.25">
      <c r="B1910" s="212"/>
      <c r="C1910" s="213"/>
      <c r="D1910" s="207" t="s">
        <v>169</v>
      </c>
      <c r="E1910" s="214" t="s">
        <v>1</v>
      </c>
      <c r="F1910" s="215" t="s">
        <v>1353</v>
      </c>
      <c r="G1910" s="213"/>
      <c r="H1910" s="214" t="s">
        <v>1</v>
      </c>
      <c r="I1910" s="216"/>
      <c r="J1910" s="213"/>
      <c r="K1910" s="213"/>
      <c r="L1910" s="217"/>
      <c r="M1910" s="218"/>
      <c r="N1910" s="219"/>
      <c r="O1910" s="219"/>
      <c r="P1910" s="219"/>
      <c r="Q1910" s="219"/>
      <c r="R1910" s="219"/>
      <c r="S1910" s="219"/>
      <c r="T1910" s="220"/>
      <c r="AT1910" s="221" t="s">
        <v>169</v>
      </c>
      <c r="AU1910" s="221" t="s">
        <v>86</v>
      </c>
      <c r="AV1910" s="13" t="s">
        <v>84</v>
      </c>
      <c r="AW1910" s="13" t="s">
        <v>33</v>
      </c>
      <c r="AX1910" s="13" t="s">
        <v>76</v>
      </c>
      <c r="AY1910" s="221" t="s">
        <v>160</v>
      </c>
    </row>
    <row r="1911" spans="1:65" s="14" customFormat="1" ht="11.25">
      <c r="B1911" s="222"/>
      <c r="C1911" s="223"/>
      <c r="D1911" s="207" t="s">
        <v>169</v>
      </c>
      <c r="E1911" s="224" t="s">
        <v>1</v>
      </c>
      <c r="F1911" s="225" t="s">
        <v>1354</v>
      </c>
      <c r="G1911" s="223"/>
      <c r="H1911" s="226">
        <v>53.7</v>
      </c>
      <c r="I1911" s="227"/>
      <c r="J1911" s="223"/>
      <c r="K1911" s="223"/>
      <c r="L1911" s="228"/>
      <c r="M1911" s="229"/>
      <c r="N1911" s="230"/>
      <c r="O1911" s="230"/>
      <c r="P1911" s="230"/>
      <c r="Q1911" s="230"/>
      <c r="R1911" s="230"/>
      <c r="S1911" s="230"/>
      <c r="T1911" s="231"/>
      <c r="AT1911" s="232" t="s">
        <v>169</v>
      </c>
      <c r="AU1911" s="232" t="s">
        <v>86</v>
      </c>
      <c r="AV1911" s="14" t="s">
        <v>86</v>
      </c>
      <c r="AW1911" s="14" t="s">
        <v>33</v>
      </c>
      <c r="AX1911" s="14" t="s">
        <v>76</v>
      </c>
      <c r="AY1911" s="232" t="s">
        <v>160</v>
      </c>
    </row>
    <row r="1912" spans="1:65" s="15" customFormat="1" ht="11.25">
      <c r="B1912" s="233"/>
      <c r="C1912" s="234"/>
      <c r="D1912" s="207" t="s">
        <v>169</v>
      </c>
      <c r="E1912" s="235" t="s">
        <v>1</v>
      </c>
      <c r="F1912" s="236" t="s">
        <v>172</v>
      </c>
      <c r="G1912" s="234"/>
      <c r="H1912" s="237">
        <v>171.85</v>
      </c>
      <c r="I1912" s="238"/>
      <c r="J1912" s="234"/>
      <c r="K1912" s="234"/>
      <c r="L1912" s="239"/>
      <c r="M1912" s="240"/>
      <c r="N1912" s="241"/>
      <c r="O1912" s="241"/>
      <c r="P1912" s="241"/>
      <c r="Q1912" s="241"/>
      <c r="R1912" s="241"/>
      <c r="S1912" s="241"/>
      <c r="T1912" s="242"/>
      <c r="AT1912" s="243" t="s">
        <v>169</v>
      </c>
      <c r="AU1912" s="243" t="s">
        <v>86</v>
      </c>
      <c r="AV1912" s="15" t="s">
        <v>166</v>
      </c>
      <c r="AW1912" s="15" t="s">
        <v>33</v>
      </c>
      <c r="AX1912" s="15" t="s">
        <v>84</v>
      </c>
      <c r="AY1912" s="243" t="s">
        <v>160</v>
      </c>
    </row>
    <row r="1913" spans="1:65" s="2" customFormat="1" ht="37.9" customHeight="1">
      <c r="A1913" s="35"/>
      <c r="B1913" s="36"/>
      <c r="C1913" s="244" t="s">
        <v>1232</v>
      </c>
      <c r="D1913" s="244" t="s">
        <v>245</v>
      </c>
      <c r="E1913" s="245" t="s">
        <v>2038</v>
      </c>
      <c r="F1913" s="246" t="s">
        <v>2039</v>
      </c>
      <c r="G1913" s="247" t="s">
        <v>165</v>
      </c>
      <c r="H1913" s="248">
        <v>189.035</v>
      </c>
      <c r="I1913" s="249"/>
      <c r="J1913" s="250">
        <f>ROUND(I1913*H1913,2)</f>
        <v>0</v>
      </c>
      <c r="K1913" s="251"/>
      <c r="L1913" s="252"/>
      <c r="M1913" s="253" t="s">
        <v>1</v>
      </c>
      <c r="N1913" s="254" t="s">
        <v>41</v>
      </c>
      <c r="O1913" s="72"/>
      <c r="P1913" s="203">
        <f>O1913*H1913</f>
        <v>0</v>
      </c>
      <c r="Q1913" s="203">
        <v>0</v>
      </c>
      <c r="R1913" s="203">
        <f>Q1913*H1913</f>
        <v>0</v>
      </c>
      <c r="S1913" s="203">
        <v>0</v>
      </c>
      <c r="T1913" s="204">
        <f>S1913*H1913</f>
        <v>0</v>
      </c>
      <c r="U1913" s="35"/>
      <c r="V1913" s="35"/>
      <c r="W1913" s="35"/>
      <c r="X1913" s="35"/>
      <c r="Y1913" s="35"/>
      <c r="Z1913" s="35"/>
      <c r="AA1913" s="35"/>
      <c r="AB1913" s="35"/>
      <c r="AC1913" s="35"/>
      <c r="AD1913" s="35"/>
      <c r="AE1913" s="35"/>
      <c r="AR1913" s="205" t="s">
        <v>262</v>
      </c>
      <c r="AT1913" s="205" t="s">
        <v>245</v>
      </c>
      <c r="AU1913" s="205" t="s">
        <v>86</v>
      </c>
      <c r="AY1913" s="18" t="s">
        <v>160</v>
      </c>
      <c r="BE1913" s="206">
        <f>IF(N1913="základní",J1913,0)</f>
        <v>0</v>
      </c>
      <c r="BF1913" s="206">
        <f>IF(N1913="snížená",J1913,0)</f>
        <v>0</v>
      </c>
      <c r="BG1913" s="206">
        <f>IF(N1913="zákl. přenesená",J1913,0)</f>
        <v>0</v>
      </c>
      <c r="BH1913" s="206">
        <f>IF(N1913="sníž. přenesená",J1913,0)</f>
        <v>0</v>
      </c>
      <c r="BI1913" s="206">
        <f>IF(N1913="nulová",J1913,0)</f>
        <v>0</v>
      </c>
      <c r="BJ1913" s="18" t="s">
        <v>84</v>
      </c>
      <c r="BK1913" s="206">
        <f>ROUND(I1913*H1913,2)</f>
        <v>0</v>
      </c>
      <c r="BL1913" s="18" t="s">
        <v>214</v>
      </c>
      <c r="BM1913" s="205" t="s">
        <v>2040</v>
      </c>
    </row>
    <row r="1914" spans="1:65" s="2" customFormat="1" ht="19.5">
      <c r="A1914" s="35"/>
      <c r="B1914" s="36"/>
      <c r="C1914" s="37"/>
      <c r="D1914" s="207" t="s">
        <v>167</v>
      </c>
      <c r="E1914" s="37"/>
      <c r="F1914" s="208" t="s">
        <v>2039</v>
      </c>
      <c r="G1914" s="37"/>
      <c r="H1914" s="37"/>
      <c r="I1914" s="209"/>
      <c r="J1914" s="37"/>
      <c r="K1914" s="37"/>
      <c r="L1914" s="40"/>
      <c r="M1914" s="210"/>
      <c r="N1914" s="211"/>
      <c r="O1914" s="72"/>
      <c r="P1914" s="72"/>
      <c r="Q1914" s="72"/>
      <c r="R1914" s="72"/>
      <c r="S1914" s="72"/>
      <c r="T1914" s="73"/>
      <c r="U1914" s="35"/>
      <c r="V1914" s="35"/>
      <c r="W1914" s="35"/>
      <c r="X1914" s="35"/>
      <c r="Y1914" s="35"/>
      <c r="Z1914" s="35"/>
      <c r="AA1914" s="35"/>
      <c r="AB1914" s="35"/>
      <c r="AC1914" s="35"/>
      <c r="AD1914" s="35"/>
      <c r="AE1914" s="35"/>
      <c r="AT1914" s="18" t="s">
        <v>167</v>
      </c>
      <c r="AU1914" s="18" t="s">
        <v>86</v>
      </c>
    </row>
    <row r="1915" spans="1:65" s="2" customFormat="1" ht="29.25">
      <c r="A1915" s="35"/>
      <c r="B1915" s="36"/>
      <c r="C1915" s="37"/>
      <c r="D1915" s="207" t="s">
        <v>510</v>
      </c>
      <c r="E1915" s="37"/>
      <c r="F1915" s="255" t="s">
        <v>2041</v>
      </c>
      <c r="G1915" s="37"/>
      <c r="H1915" s="37"/>
      <c r="I1915" s="209"/>
      <c r="J1915" s="37"/>
      <c r="K1915" s="37"/>
      <c r="L1915" s="40"/>
      <c r="M1915" s="210"/>
      <c r="N1915" s="211"/>
      <c r="O1915" s="72"/>
      <c r="P1915" s="72"/>
      <c r="Q1915" s="72"/>
      <c r="R1915" s="72"/>
      <c r="S1915" s="72"/>
      <c r="T1915" s="73"/>
      <c r="U1915" s="35"/>
      <c r="V1915" s="35"/>
      <c r="W1915" s="35"/>
      <c r="X1915" s="35"/>
      <c r="Y1915" s="35"/>
      <c r="Z1915" s="35"/>
      <c r="AA1915" s="35"/>
      <c r="AB1915" s="35"/>
      <c r="AC1915" s="35"/>
      <c r="AD1915" s="35"/>
      <c r="AE1915" s="35"/>
      <c r="AT1915" s="18" t="s">
        <v>510</v>
      </c>
      <c r="AU1915" s="18" t="s">
        <v>86</v>
      </c>
    </row>
    <row r="1916" spans="1:65" s="13" customFormat="1" ht="11.25">
      <c r="B1916" s="212"/>
      <c r="C1916" s="213"/>
      <c r="D1916" s="207" t="s">
        <v>169</v>
      </c>
      <c r="E1916" s="214" t="s">
        <v>1</v>
      </c>
      <c r="F1916" s="215" t="s">
        <v>979</v>
      </c>
      <c r="G1916" s="213"/>
      <c r="H1916" s="214" t="s">
        <v>1</v>
      </c>
      <c r="I1916" s="216"/>
      <c r="J1916" s="213"/>
      <c r="K1916" s="213"/>
      <c r="L1916" s="217"/>
      <c r="M1916" s="218"/>
      <c r="N1916" s="219"/>
      <c r="O1916" s="219"/>
      <c r="P1916" s="219"/>
      <c r="Q1916" s="219"/>
      <c r="R1916" s="219"/>
      <c r="S1916" s="219"/>
      <c r="T1916" s="220"/>
      <c r="AT1916" s="221" t="s">
        <v>169</v>
      </c>
      <c r="AU1916" s="221" t="s">
        <v>86</v>
      </c>
      <c r="AV1916" s="13" t="s">
        <v>84</v>
      </c>
      <c r="AW1916" s="13" t="s">
        <v>33</v>
      </c>
      <c r="AX1916" s="13" t="s">
        <v>76</v>
      </c>
      <c r="AY1916" s="221" t="s">
        <v>160</v>
      </c>
    </row>
    <row r="1917" spans="1:65" s="14" customFormat="1" ht="11.25">
      <c r="B1917" s="222"/>
      <c r="C1917" s="223"/>
      <c r="D1917" s="207" t="s">
        <v>169</v>
      </c>
      <c r="E1917" s="224" t="s">
        <v>1</v>
      </c>
      <c r="F1917" s="225" t="s">
        <v>2042</v>
      </c>
      <c r="G1917" s="223"/>
      <c r="H1917" s="226">
        <v>129.965</v>
      </c>
      <c r="I1917" s="227"/>
      <c r="J1917" s="223"/>
      <c r="K1917" s="223"/>
      <c r="L1917" s="228"/>
      <c r="M1917" s="229"/>
      <c r="N1917" s="230"/>
      <c r="O1917" s="230"/>
      <c r="P1917" s="230"/>
      <c r="Q1917" s="230"/>
      <c r="R1917" s="230"/>
      <c r="S1917" s="230"/>
      <c r="T1917" s="231"/>
      <c r="AT1917" s="232" t="s">
        <v>169</v>
      </c>
      <c r="AU1917" s="232" t="s">
        <v>86</v>
      </c>
      <c r="AV1917" s="14" t="s">
        <v>86</v>
      </c>
      <c r="AW1917" s="14" t="s">
        <v>33</v>
      </c>
      <c r="AX1917" s="14" t="s">
        <v>76</v>
      </c>
      <c r="AY1917" s="232" t="s">
        <v>160</v>
      </c>
    </row>
    <row r="1918" spans="1:65" s="13" customFormat="1" ht="11.25">
      <c r="B1918" s="212"/>
      <c r="C1918" s="213"/>
      <c r="D1918" s="207" t="s">
        <v>169</v>
      </c>
      <c r="E1918" s="214" t="s">
        <v>1</v>
      </c>
      <c r="F1918" s="215" t="s">
        <v>1353</v>
      </c>
      <c r="G1918" s="213"/>
      <c r="H1918" s="214" t="s">
        <v>1</v>
      </c>
      <c r="I1918" s="216"/>
      <c r="J1918" s="213"/>
      <c r="K1918" s="213"/>
      <c r="L1918" s="217"/>
      <c r="M1918" s="218"/>
      <c r="N1918" s="219"/>
      <c r="O1918" s="219"/>
      <c r="P1918" s="219"/>
      <c r="Q1918" s="219"/>
      <c r="R1918" s="219"/>
      <c r="S1918" s="219"/>
      <c r="T1918" s="220"/>
      <c r="AT1918" s="221" t="s">
        <v>169</v>
      </c>
      <c r="AU1918" s="221" t="s">
        <v>86</v>
      </c>
      <c r="AV1918" s="13" t="s">
        <v>84</v>
      </c>
      <c r="AW1918" s="13" t="s">
        <v>33</v>
      </c>
      <c r="AX1918" s="13" t="s">
        <v>76</v>
      </c>
      <c r="AY1918" s="221" t="s">
        <v>160</v>
      </c>
    </row>
    <row r="1919" spans="1:65" s="14" customFormat="1" ht="11.25">
      <c r="B1919" s="222"/>
      <c r="C1919" s="223"/>
      <c r="D1919" s="207" t="s">
        <v>169</v>
      </c>
      <c r="E1919" s="224" t="s">
        <v>1</v>
      </c>
      <c r="F1919" s="225" t="s">
        <v>2043</v>
      </c>
      <c r="G1919" s="223"/>
      <c r="H1919" s="226">
        <v>59.07</v>
      </c>
      <c r="I1919" s="227"/>
      <c r="J1919" s="223"/>
      <c r="K1919" s="223"/>
      <c r="L1919" s="228"/>
      <c r="M1919" s="229"/>
      <c r="N1919" s="230"/>
      <c r="O1919" s="230"/>
      <c r="P1919" s="230"/>
      <c r="Q1919" s="230"/>
      <c r="R1919" s="230"/>
      <c r="S1919" s="230"/>
      <c r="T1919" s="231"/>
      <c r="AT1919" s="232" t="s">
        <v>169</v>
      </c>
      <c r="AU1919" s="232" t="s">
        <v>86</v>
      </c>
      <c r="AV1919" s="14" t="s">
        <v>86</v>
      </c>
      <c r="AW1919" s="14" t="s">
        <v>33</v>
      </c>
      <c r="AX1919" s="14" t="s">
        <v>76</v>
      </c>
      <c r="AY1919" s="232" t="s">
        <v>160</v>
      </c>
    </row>
    <row r="1920" spans="1:65" s="15" customFormat="1" ht="11.25">
      <c r="B1920" s="233"/>
      <c r="C1920" s="234"/>
      <c r="D1920" s="207" t="s">
        <v>169</v>
      </c>
      <c r="E1920" s="235" t="s">
        <v>1</v>
      </c>
      <c r="F1920" s="236" t="s">
        <v>172</v>
      </c>
      <c r="G1920" s="234"/>
      <c r="H1920" s="237">
        <v>189.035</v>
      </c>
      <c r="I1920" s="238"/>
      <c r="J1920" s="234"/>
      <c r="K1920" s="234"/>
      <c r="L1920" s="239"/>
      <c r="M1920" s="240"/>
      <c r="N1920" s="241"/>
      <c r="O1920" s="241"/>
      <c r="P1920" s="241"/>
      <c r="Q1920" s="241"/>
      <c r="R1920" s="241"/>
      <c r="S1920" s="241"/>
      <c r="T1920" s="242"/>
      <c r="AT1920" s="243" t="s">
        <v>169</v>
      </c>
      <c r="AU1920" s="243" t="s">
        <v>86</v>
      </c>
      <c r="AV1920" s="15" t="s">
        <v>166</v>
      </c>
      <c r="AW1920" s="15" t="s">
        <v>33</v>
      </c>
      <c r="AX1920" s="15" t="s">
        <v>84</v>
      </c>
      <c r="AY1920" s="243" t="s">
        <v>160</v>
      </c>
    </row>
    <row r="1921" spans="1:65" s="2" customFormat="1" ht="16.5" customHeight="1">
      <c r="A1921" s="35"/>
      <c r="B1921" s="36"/>
      <c r="C1921" s="193" t="s">
        <v>2044</v>
      </c>
      <c r="D1921" s="193" t="s">
        <v>162</v>
      </c>
      <c r="E1921" s="194" t="s">
        <v>2045</v>
      </c>
      <c r="F1921" s="195" t="s">
        <v>2046</v>
      </c>
      <c r="G1921" s="196" t="s">
        <v>181</v>
      </c>
      <c r="H1921" s="197">
        <v>74</v>
      </c>
      <c r="I1921" s="198"/>
      <c r="J1921" s="199">
        <f>ROUND(I1921*H1921,2)</f>
        <v>0</v>
      </c>
      <c r="K1921" s="200"/>
      <c r="L1921" s="40"/>
      <c r="M1921" s="201" t="s">
        <v>1</v>
      </c>
      <c r="N1921" s="202" t="s">
        <v>41</v>
      </c>
      <c r="O1921" s="72"/>
      <c r="P1921" s="203">
        <f>O1921*H1921</f>
        <v>0</v>
      </c>
      <c r="Q1921" s="203">
        <v>0</v>
      </c>
      <c r="R1921" s="203">
        <f>Q1921*H1921</f>
        <v>0</v>
      </c>
      <c r="S1921" s="203">
        <v>0</v>
      </c>
      <c r="T1921" s="204">
        <f>S1921*H1921</f>
        <v>0</v>
      </c>
      <c r="U1921" s="35"/>
      <c r="V1921" s="35"/>
      <c r="W1921" s="35"/>
      <c r="X1921" s="35"/>
      <c r="Y1921" s="35"/>
      <c r="Z1921" s="35"/>
      <c r="AA1921" s="35"/>
      <c r="AB1921" s="35"/>
      <c r="AC1921" s="35"/>
      <c r="AD1921" s="35"/>
      <c r="AE1921" s="35"/>
      <c r="AR1921" s="205" t="s">
        <v>214</v>
      </c>
      <c r="AT1921" s="205" t="s">
        <v>162</v>
      </c>
      <c r="AU1921" s="205" t="s">
        <v>86</v>
      </c>
      <c r="AY1921" s="18" t="s">
        <v>160</v>
      </c>
      <c r="BE1921" s="206">
        <f>IF(N1921="základní",J1921,0)</f>
        <v>0</v>
      </c>
      <c r="BF1921" s="206">
        <f>IF(N1921="snížená",J1921,0)</f>
        <v>0</v>
      </c>
      <c r="BG1921" s="206">
        <f>IF(N1921="zákl. přenesená",J1921,0)</f>
        <v>0</v>
      </c>
      <c r="BH1921" s="206">
        <f>IF(N1921="sníž. přenesená",J1921,0)</f>
        <v>0</v>
      </c>
      <c r="BI1921" s="206">
        <f>IF(N1921="nulová",J1921,0)</f>
        <v>0</v>
      </c>
      <c r="BJ1921" s="18" t="s">
        <v>84</v>
      </c>
      <c r="BK1921" s="206">
        <f>ROUND(I1921*H1921,2)</f>
        <v>0</v>
      </c>
      <c r="BL1921" s="18" t="s">
        <v>214</v>
      </c>
      <c r="BM1921" s="205" t="s">
        <v>2047</v>
      </c>
    </row>
    <row r="1922" spans="1:65" s="2" customFormat="1" ht="11.25">
      <c r="A1922" s="35"/>
      <c r="B1922" s="36"/>
      <c r="C1922" s="37"/>
      <c r="D1922" s="207" t="s">
        <v>167</v>
      </c>
      <c r="E1922" s="37"/>
      <c r="F1922" s="208" t="s">
        <v>2048</v>
      </c>
      <c r="G1922" s="37"/>
      <c r="H1922" s="37"/>
      <c r="I1922" s="209"/>
      <c r="J1922" s="37"/>
      <c r="K1922" s="37"/>
      <c r="L1922" s="40"/>
      <c r="M1922" s="210"/>
      <c r="N1922" s="211"/>
      <c r="O1922" s="72"/>
      <c r="P1922" s="72"/>
      <c r="Q1922" s="72"/>
      <c r="R1922" s="72"/>
      <c r="S1922" s="72"/>
      <c r="T1922" s="73"/>
      <c r="U1922" s="35"/>
      <c r="V1922" s="35"/>
      <c r="W1922" s="35"/>
      <c r="X1922" s="35"/>
      <c r="Y1922" s="35"/>
      <c r="Z1922" s="35"/>
      <c r="AA1922" s="35"/>
      <c r="AB1922" s="35"/>
      <c r="AC1922" s="35"/>
      <c r="AD1922" s="35"/>
      <c r="AE1922" s="35"/>
      <c r="AT1922" s="18" t="s">
        <v>167</v>
      </c>
      <c r="AU1922" s="18" t="s">
        <v>86</v>
      </c>
    </row>
    <row r="1923" spans="1:65" s="13" customFormat="1" ht="11.25">
      <c r="B1923" s="212"/>
      <c r="C1923" s="213"/>
      <c r="D1923" s="207" t="s">
        <v>169</v>
      </c>
      <c r="E1923" s="214" t="s">
        <v>1</v>
      </c>
      <c r="F1923" s="215" t="s">
        <v>979</v>
      </c>
      <c r="G1923" s="213"/>
      <c r="H1923" s="214" t="s">
        <v>1</v>
      </c>
      <c r="I1923" s="216"/>
      <c r="J1923" s="213"/>
      <c r="K1923" s="213"/>
      <c r="L1923" s="217"/>
      <c r="M1923" s="218"/>
      <c r="N1923" s="219"/>
      <c r="O1923" s="219"/>
      <c r="P1923" s="219"/>
      <c r="Q1923" s="219"/>
      <c r="R1923" s="219"/>
      <c r="S1923" s="219"/>
      <c r="T1923" s="220"/>
      <c r="AT1923" s="221" t="s">
        <v>169</v>
      </c>
      <c r="AU1923" s="221" t="s">
        <v>86</v>
      </c>
      <c r="AV1923" s="13" t="s">
        <v>84</v>
      </c>
      <c r="AW1923" s="13" t="s">
        <v>33</v>
      </c>
      <c r="AX1923" s="13" t="s">
        <v>76</v>
      </c>
      <c r="AY1923" s="221" t="s">
        <v>160</v>
      </c>
    </row>
    <row r="1924" spans="1:65" s="14" customFormat="1" ht="11.25">
      <c r="B1924" s="222"/>
      <c r="C1924" s="223"/>
      <c r="D1924" s="207" t="s">
        <v>169</v>
      </c>
      <c r="E1924" s="224" t="s">
        <v>1</v>
      </c>
      <c r="F1924" s="225" t="s">
        <v>1049</v>
      </c>
      <c r="G1924" s="223"/>
      <c r="H1924" s="226">
        <v>44</v>
      </c>
      <c r="I1924" s="227"/>
      <c r="J1924" s="223"/>
      <c r="K1924" s="223"/>
      <c r="L1924" s="228"/>
      <c r="M1924" s="229"/>
      <c r="N1924" s="230"/>
      <c r="O1924" s="230"/>
      <c r="P1924" s="230"/>
      <c r="Q1924" s="230"/>
      <c r="R1924" s="230"/>
      <c r="S1924" s="230"/>
      <c r="T1924" s="231"/>
      <c r="AT1924" s="232" t="s">
        <v>169</v>
      </c>
      <c r="AU1924" s="232" t="s">
        <v>86</v>
      </c>
      <c r="AV1924" s="14" t="s">
        <v>86</v>
      </c>
      <c r="AW1924" s="14" t="s">
        <v>33</v>
      </c>
      <c r="AX1924" s="14" t="s">
        <v>76</v>
      </c>
      <c r="AY1924" s="232" t="s">
        <v>160</v>
      </c>
    </row>
    <row r="1925" spans="1:65" s="13" customFormat="1" ht="11.25">
      <c r="B1925" s="212"/>
      <c r="C1925" s="213"/>
      <c r="D1925" s="207" t="s">
        <v>169</v>
      </c>
      <c r="E1925" s="214" t="s">
        <v>1</v>
      </c>
      <c r="F1925" s="215" t="s">
        <v>1353</v>
      </c>
      <c r="G1925" s="213"/>
      <c r="H1925" s="214" t="s">
        <v>1</v>
      </c>
      <c r="I1925" s="216"/>
      <c r="J1925" s="213"/>
      <c r="K1925" s="213"/>
      <c r="L1925" s="217"/>
      <c r="M1925" s="218"/>
      <c r="N1925" s="219"/>
      <c r="O1925" s="219"/>
      <c r="P1925" s="219"/>
      <c r="Q1925" s="219"/>
      <c r="R1925" s="219"/>
      <c r="S1925" s="219"/>
      <c r="T1925" s="220"/>
      <c r="AT1925" s="221" t="s">
        <v>169</v>
      </c>
      <c r="AU1925" s="221" t="s">
        <v>86</v>
      </c>
      <c r="AV1925" s="13" t="s">
        <v>84</v>
      </c>
      <c r="AW1925" s="13" t="s">
        <v>33</v>
      </c>
      <c r="AX1925" s="13" t="s">
        <v>76</v>
      </c>
      <c r="AY1925" s="221" t="s">
        <v>160</v>
      </c>
    </row>
    <row r="1926" spans="1:65" s="14" customFormat="1" ht="11.25">
      <c r="B1926" s="222"/>
      <c r="C1926" s="223"/>
      <c r="D1926" s="207" t="s">
        <v>169</v>
      </c>
      <c r="E1926" s="224" t="s">
        <v>1</v>
      </c>
      <c r="F1926" s="225" t="s">
        <v>2049</v>
      </c>
      <c r="G1926" s="223"/>
      <c r="H1926" s="226">
        <v>30</v>
      </c>
      <c r="I1926" s="227"/>
      <c r="J1926" s="223"/>
      <c r="K1926" s="223"/>
      <c r="L1926" s="228"/>
      <c r="M1926" s="229"/>
      <c r="N1926" s="230"/>
      <c r="O1926" s="230"/>
      <c r="P1926" s="230"/>
      <c r="Q1926" s="230"/>
      <c r="R1926" s="230"/>
      <c r="S1926" s="230"/>
      <c r="T1926" s="231"/>
      <c r="AT1926" s="232" t="s">
        <v>169</v>
      </c>
      <c r="AU1926" s="232" t="s">
        <v>86</v>
      </c>
      <c r="AV1926" s="14" t="s">
        <v>86</v>
      </c>
      <c r="AW1926" s="14" t="s">
        <v>33</v>
      </c>
      <c r="AX1926" s="14" t="s">
        <v>76</v>
      </c>
      <c r="AY1926" s="232" t="s">
        <v>160</v>
      </c>
    </row>
    <row r="1927" spans="1:65" s="15" customFormat="1" ht="11.25">
      <c r="B1927" s="233"/>
      <c r="C1927" s="234"/>
      <c r="D1927" s="207" t="s">
        <v>169</v>
      </c>
      <c r="E1927" s="235" t="s">
        <v>1</v>
      </c>
      <c r="F1927" s="236" t="s">
        <v>172</v>
      </c>
      <c r="G1927" s="234"/>
      <c r="H1927" s="237">
        <v>74</v>
      </c>
      <c r="I1927" s="238"/>
      <c r="J1927" s="234"/>
      <c r="K1927" s="234"/>
      <c r="L1927" s="239"/>
      <c r="M1927" s="240"/>
      <c r="N1927" s="241"/>
      <c r="O1927" s="241"/>
      <c r="P1927" s="241"/>
      <c r="Q1927" s="241"/>
      <c r="R1927" s="241"/>
      <c r="S1927" s="241"/>
      <c r="T1927" s="242"/>
      <c r="AT1927" s="243" t="s">
        <v>169</v>
      </c>
      <c r="AU1927" s="243" t="s">
        <v>86</v>
      </c>
      <c r="AV1927" s="15" t="s">
        <v>166</v>
      </c>
      <c r="AW1927" s="15" t="s">
        <v>33</v>
      </c>
      <c r="AX1927" s="15" t="s">
        <v>84</v>
      </c>
      <c r="AY1927" s="243" t="s">
        <v>160</v>
      </c>
    </row>
    <row r="1928" spans="1:65" s="2" customFormat="1" ht="16.5" customHeight="1">
      <c r="A1928" s="35"/>
      <c r="B1928" s="36"/>
      <c r="C1928" s="244" t="s">
        <v>1238</v>
      </c>
      <c r="D1928" s="244" t="s">
        <v>245</v>
      </c>
      <c r="E1928" s="245" t="s">
        <v>2050</v>
      </c>
      <c r="F1928" s="246" t="s">
        <v>2051</v>
      </c>
      <c r="G1928" s="247" t="s">
        <v>181</v>
      </c>
      <c r="H1928" s="248">
        <v>75.48</v>
      </c>
      <c r="I1928" s="249"/>
      <c r="J1928" s="250">
        <f>ROUND(I1928*H1928,2)</f>
        <v>0</v>
      </c>
      <c r="K1928" s="251"/>
      <c r="L1928" s="252"/>
      <c r="M1928" s="253" t="s">
        <v>1</v>
      </c>
      <c r="N1928" s="254" t="s">
        <v>41</v>
      </c>
      <c r="O1928" s="72"/>
      <c r="P1928" s="203">
        <f>O1928*H1928</f>
        <v>0</v>
      </c>
      <c r="Q1928" s="203">
        <v>0</v>
      </c>
      <c r="R1928" s="203">
        <f>Q1928*H1928</f>
        <v>0</v>
      </c>
      <c r="S1928" s="203">
        <v>0</v>
      </c>
      <c r="T1928" s="204">
        <f>S1928*H1928</f>
        <v>0</v>
      </c>
      <c r="U1928" s="35"/>
      <c r="V1928" s="35"/>
      <c r="W1928" s="35"/>
      <c r="X1928" s="35"/>
      <c r="Y1928" s="35"/>
      <c r="Z1928" s="35"/>
      <c r="AA1928" s="35"/>
      <c r="AB1928" s="35"/>
      <c r="AC1928" s="35"/>
      <c r="AD1928" s="35"/>
      <c r="AE1928" s="35"/>
      <c r="AR1928" s="205" t="s">
        <v>262</v>
      </c>
      <c r="AT1928" s="205" t="s">
        <v>245</v>
      </c>
      <c r="AU1928" s="205" t="s">
        <v>86</v>
      </c>
      <c r="AY1928" s="18" t="s">
        <v>160</v>
      </c>
      <c r="BE1928" s="206">
        <f>IF(N1928="základní",J1928,0)</f>
        <v>0</v>
      </c>
      <c r="BF1928" s="206">
        <f>IF(N1928="snížená",J1928,0)</f>
        <v>0</v>
      </c>
      <c r="BG1928" s="206">
        <f>IF(N1928="zákl. přenesená",J1928,0)</f>
        <v>0</v>
      </c>
      <c r="BH1928" s="206">
        <f>IF(N1928="sníž. přenesená",J1928,0)</f>
        <v>0</v>
      </c>
      <c r="BI1928" s="206">
        <f>IF(N1928="nulová",J1928,0)</f>
        <v>0</v>
      </c>
      <c r="BJ1928" s="18" t="s">
        <v>84</v>
      </c>
      <c r="BK1928" s="206">
        <f>ROUND(I1928*H1928,2)</f>
        <v>0</v>
      </c>
      <c r="BL1928" s="18" t="s">
        <v>214</v>
      </c>
      <c r="BM1928" s="205" t="s">
        <v>2052</v>
      </c>
    </row>
    <row r="1929" spans="1:65" s="2" customFormat="1" ht="11.25">
      <c r="A1929" s="35"/>
      <c r="B1929" s="36"/>
      <c r="C1929" s="37"/>
      <c r="D1929" s="207" t="s">
        <v>167</v>
      </c>
      <c r="E1929" s="37"/>
      <c r="F1929" s="208" t="s">
        <v>2051</v>
      </c>
      <c r="G1929" s="37"/>
      <c r="H1929" s="37"/>
      <c r="I1929" s="209"/>
      <c r="J1929" s="37"/>
      <c r="K1929" s="37"/>
      <c r="L1929" s="40"/>
      <c r="M1929" s="210"/>
      <c r="N1929" s="211"/>
      <c r="O1929" s="72"/>
      <c r="P1929" s="72"/>
      <c r="Q1929" s="72"/>
      <c r="R1929" s="72"/>
      <c r="S1929" s="72"/>
      <c r="T1929" s="73"/>
      <c r="U1929" s="35"/>
      <c r="V1929" s="35"/>
      <c r="W1929" s="35"/>
      <c r="X1929" s="35"/>
      <c r="Y1929" s="35"/>
      <c r="Z1929" s="35"/>
      <c r="AA1929" s="35"/>
      <c r="AB1929" s="35"/>
      <c r="AC1929" s="35"/>
      <c r="AD1929" s="35"/>
      <c r="AE1929" s="35"/>
      <c r="AT1929" s="18" t="s">
        <v>167</v>
      </c>
      <c r="AU1929" s="18" t="s">
        <v>86</v>
      </c>
    </row>
    <row r="1930" spans="1:65" s="14" customFormat="1" ht="11.25">
      <c r="B1930" s="222"/>
      <c r="C1930" s="223"/>
      <c r="D1930" s="207" t="s">
        <v>169</v>
      </c>
      <c r="E1930" s="224" t="s">
        <v>1</v>
      </c>
      <c r="F1930" s="225" t="s">
        <v>2053</v>
      </c>
      <c r="G1930" s="223"/>
      <c r="H1930" s="226">
        <v>75.48</v>
      </c>
      <c r="I1930" s="227"/>
      <c r="J1930" s="223"/>
      <c r="K1930" s="223"/>
      <c r="L1930" s="228"/>
      <c r="M1930" s="229"/>
      <c r="N1930" s="230"/>
      <c r="O1930" s="230"/>
      <c r="P1930" s="230"/>
      <c r="Q1930" s="230"/>
      <c r="R1930" s="230"/>
      <c r="S1930" s="230"/>
      <c r="T1930" s="231"/>
      <c r="AT1930" s="232" t="s">
        <v>169</v>
      </c>
      <c r="AU1930" s="232" t="s">
        <v>86</v>
      </c>
      <c r="AV1930" s="14" t="s">
        <v>86</v>
      </c>
      <c r="AW1930" s="14" t="s">
        <v>33</v>
      </c>
      <c r="AX1930" s="14" t="s">
        <v>76</v>
      </c>
      <c r="AY1930" s="232" t="s">
        <v>160</v>
      </c>
    </row>
    <row r="1931" spans="1:65" s="15" customFormat="1" ht="11.25">
      <c r="B1931" s="233"/>
      <c r="C1931" s="234"/>
      <c r="D1931" s="207" t="s">
        <v>169</v>
      </c>
      <c r="E1931" s="235" t="s">
        <v>1</v>
      </c>
      <c r="F1931" s="236" t="s">
        <v>172</v>
      </c>
      <c r="G1931" s="234"/>
      <c r="H1931" s="237">
        <v>75.48</v>
      </c>
      <c r="I1931" s="238"/>
      <c r="J1931" s="234"/>
      <c r="K1931" s="234"/>
      <c r="L1931" s="239"/>
      <c r="M1931" s="240"/>
      <c r="N1931" s="241"/>
      <c r="O1931" s="241"/>
      <c r="P1931" s="241"/>
      <c r="Q1931" s="241"/>
      <c r="R1931" s="241"/>
      <c r="S1931" s="241"/>
      <c r="T1931" s="242"/>
      <c r="AT1931" s="243" t="s">
        <v>169</v>
      </c>
      <c r="AU1931" s="243" t="s">
        <v>86</v>
      </c>
      <c r="AV1931" s="15" t="s">
        <v>166</v>
      </c>
      <c r="AW1931" s="15" t="s">
        <v>33</v>
      </c>
      <c r="AX1931" s="15" t="s">
        <v>84</v>
      </c>
      <c r="AY1931" s="243" t="s">
        <v>160</v>
      </c>
    </row>
    <row r="1932" spans="1:65" s="2" customFormat="1" ht="16.5" customHeight="1">
      <c r="A1932" s="35"/>
      <c r="B1932" s="36"/>
      <c r="C1932" s="193" t="s">
        <v>2054</v>
      </c>
      <c r="D1932" s="193" t="s">
        <v>162</v>
      </c>
      <c r="E1932" s="194" t="s">
        <v>2055</v>
      </c>
      <c r="F1932" s="195" t="s">
        <v>2056</v>
      </c>
      <c r="G1932" s="196" t="s">
        <v>181</v>
      </c>
      <c r="H1932" s="197">
        <v>74</v>
      </c>
      <c r="I1932" s="198"/>
      <c r="J1932" s="199">
        <f>ROUND(I1932*H1932,2)</f>
        <v>0</v>
      </c>
      <c r="K1932" s="200"/>
      <c r="L1932" s="40"/>
      <c r="M1932" s="201" t="s">
        <v>1</v>
      </c>
      <c r="N1932" s="202" t="s">
        <v>41</v>
      </c>
      <c r="O1932" s="72"/>
      <c r="P1932" s="203">
        <f>O1932*H1932</f>
        <v>0</v>
      </c>
      <c r="Q1932" s="203">
        <v>0</v>
      </c>
      <c r="R1932" s="203">
        <f>Q1932*H1932</f>
        <v>0</v>
      </c>
      <c r="S1932" s="203">
        <v>0</v>
      </c>
      <c r="T1932" s="204">
        <f>S1932*H1932</f>
        <v>0</v>
      </c>
      <c r="U1932" s="35"/>
      <c r="V1932" s="35"/>
      <c r="W1932" s="35"/>
      <c r="X1932" s="35"/>
      <c r="Y1932" s="35"/>
      <c r="Z1932" s="35"/>
      <c r="AA1932" s="35"/>
      <c r="AB1932" s="35"/>
      <c r="AC1932" s="35"/>
      <c r="AD1932" s="35"/>
      <c r="AE1932" s="35"/>
      <c r="AR1932" s="205" t="s">
        <v>214</v>
      </c>
      <c r="AT1932" s="205" t="s">
        <v>162</v>
      </c>
      <c r="AU1932" s="205" t="s">
        <v>86</v>
      </c>
      <c r="AY1932" s="18" t="s">
        <v>160</v>
      </c>
      <c r="BE1932" s="206">
        <f>IF(N1932="základní",J1932,0)</f>
        <v>0</v>
      </c>
      <c r="BF1932" s="206">
        <f>IF(N1932="snížená",J1932,0)</f>
        <v>0</v>
      </c>
      <c r="BG1932" s="206">
        <f>IF(N1932="zákl. přenesená",J1932,0)</f>
        <v>0</v>
      </c>
      <c r="BH1932" s="206">
        <f>IF(N1932="sníž. přenesená",J1932,0)</f>
        <v>0</v>
      </c>
      <c r="BI1932" s="206">
        <f>IF(N1932="nulová",J1932,0)</f>
        <v>0</v>
      </c>
      <c r="BJ1932" s="18" t="s">
        <v>84</v>
      </c>
      <c r="BK1932" s="206">
        <f>ROUND(I1932*H1932,2)</f>
        <v>0</v>
      </c>
      <c r="BL1932" s="18" t="s">
        <v>214</v>
      </c>
      <c r="BM1932" s="205" t="s">
        <v>2057</v>
      </c>
    </row>
    <row r="1933" spans="1:65" s="2" customFormat="1" ht="11.25">
      <c r="A1933" s="35"/>
      <c r="B1933" s="36"/>
      <c r="C1933" s="37"/>
      <c r="D1933" s="207" t="s">
        <v>167</v>
      </c>
      <c r="E1933" s="37"/>
      <c r="F1933" s="208" t="s">
        <v>2058</v>
      </c>
      <c r="G1933" s="37"/>
      <c r="H1933" s="37"/>
      <c r="I1933" s="209"/>
      <c r="J1933" s="37"/>
      <c r="K1933" s="37"/>
      <c r="L1933" s="40"/>
      <c r="M1933" s="210"/>
      <c r="N1933" s="211"/>
      <c r="O1933" s="72"/>
      <c r="P1933" s="72"/>
      <c r="Q1933" s="72"/>
      <c r="R1933" s="72"/>
      <c r="S1933" s="72"/>
      <c r="T1933" s="73"/>
      <c r="U1933" s="35"/>
      <c r="V1933" s="35"/>
      <c r="W1933" s="35"/>
      <c r="X1933" s="35"/>
      <c r="Y1933" s="35"/>
      <c r="Z1933" s="35"/>
      <c r="AA1933" s="35"/>
      <c r="AB1933" s="35"/>
      <c r="AC1933" s="35"/>
      <c r="AD1933" s="35"/>
      <c r="AE1933" s="35"/>
      <c r="AT1933" s="18" t="s">
        <v>167</v>
      </c>
      <c r="AU1933" s="18" t="s">
        <v>86</v>
      </c>
    </row>
    <row r="1934" spans="1:65" s="13" customFormat="1" ht="11.25">
      <c r="B1934" s="212"/>
      <c r="C1934" s="213"/>
      <c r="D1934" s="207" t="s">
        <v>169</v>
      </c>
      <c r="E1934" s="214" t="s">
        <v>1</v>
      </c>
      <c r="F1934" s="215" t="s">
        <v>979</v>
      </c>
      <c r="G1934" s="213"/>
      <c r="H1934" s="214" t="s">
        <v>1</v>
      </c>
      <c r="I1934" s="216"/>
      <c r="J1934" s="213"/>
      <c r="K1934" s="213"/>
      <c r="L1934" s="217"/>
      <c r="M1934" s="218"/>
      <c r="N1934" s="219"/>
      <c r="O1934" s="219"/>
      <c r="P1934" s="219"/>
      <c r="Q1934" s="219"/>
      <c r="R1934" s="219"/>
      <c r="S1934" s="219"/>
      <c r="T1934" s="220"/>
      <c r="AT1934" s="221" t="s">
        <v>169</v>
      </c>
      <c r="AU1934" s="221" t="s">
        <v>86</v>
      </c>
      <c r="AV1934" s="13" t="s">
        <v>84</v>
      </c>
      <c r="AW1934" s="13" t="s">
        <v>33</v>
      </c>
      <c r="AX1934" s="13" t="s">
        <v>76</v>
      </c>
      <c r="AY1934" s="221" t="s">
        <v>160</v>
      </c>
    </row>
    <row r="1935" spans="1:65" s="14" customFormat="1" ht="11.25">
      <c r="B1935" s="222"/>
      <c r="C1935" s="223"/>
      <c r="D1935" s="207" t="s">
        <v>169</v>
      </c>
      <c r="E1935" s="224" t="s">
        <v>1</v>
      </c>
      <c r="F1935" s="225" t="s">
        <v>1049</v>
      </c>
      <c r="G1935" s="223"/>
      <c r="H1935" s="226">
        <v>44</v>
      </c>
      <c r="I1935" s="227"/>
      <c r="J1935" s="223"/>
      <c r="K1935" s="223"/>
      <c r="L1935" s="228"/>
      <c r="M1935" s="229"/>
      <c r="N1935" s="230"/>
      <c r="O1935" s="230"/>
      <c r="P1935" s="230"/>
      <c r="Q1935" s="230"/>
      <c r="R1935" s="230"/>
      <c r="S1935" s="230"/>
      <c r="T1935" s="231"/>
      <c r="AT1935" s="232" t="s">
        <v>169</v>
      </c>
      <c r="AU1935" s="232" t="s">
        <v>86</v>
      </c>
      <c r="AV1935" s="14" t="s">
        <v>86</v>
      </c>
      <c r="AW1935" s="14" t="s">
        <v>33</v>
      </c>
      <c r="AX1935" s="14" t="s">
        <v>76</v>
      </c>
      <c r="AY1935" s="232" t="s">
        <v>160</v>
      </c>
    </row>
    <row r="1936" spans="1:65" s="13" customFormat="1" ht="11.25">
      <c r="B1936" s="212"/>
      <c r="C1936" s="213"/>
      <c r="D1936" s="207" t="s">
        <v>169</v>
      </c>
      <c r="E1936" s="214" t="s">
        <v>1</v>
      </c>
      <c r="F1936" s="215" t="s">
        <v>1353</v>
      </c>
      <c r="G1936" s="213"/>
      <c r="H1936" s="214" t="s">
        <v>1</v>
      </c>
      <c r="I1936" s="216"/>
      <c r="J1936" s="213"/>
      <c r="K1936" s="213"/>
      <c r="L1936" s="217"/>
      <c r="M1936" s="218"/>
      <c r="N1936" s="219"/>
      <c r="O1936" s="219"/>
      <c r="P1936" s="219"/>
      <c r="Q1936" s="219"/>
      <c r="R1936" s="219"/>
      <c r="S1936" s="219"/>
      <c r="T1936" s="220"/>
      <c r="AT1936" s="221" t="s">
        <v>169</v>
      </c>
      <c r="AU1936" s="221" t="s">
        <v>86</v>
      </c>
      <c r="AV1936" s="13" t="s">
        <v>84</v>
      </c>
      <c r="AW1936" s="13" t="s">
        <v>33</v>
      </c>
      <c r="AX1936" s="13" t="s">
        <v>76</v>
      </c>
      <c r="AY1936" s="221" t="s">
        <v>160</v>
      </c>
    </row>
    <row r="1937" spans="1:65" s="14" customFormat="1" ht="11.25">
      <c r="B1937" s="222"/>
      <c r="C1937" s="223"/>
      <c r="D1937" s="207" t="s">
        <v>169</v>
      </c>
      <c r="E1937" s="224" t="s">
        <v>1</v>
      </c>
      <c r="F1937" s="225" t="s">
        <v>2049</v>
      </c>
      <c r="G1937" s="223"/>
      <c r="H1937" s="226">
        <v>30</v>
      </c>
      <c r="I1937" s="227"/>
      <c r="J1937" s="223"/>
      <c r="K1937" s="223"/>
      <c r="L1937" s="228"/>
      <c r="M1937" s="229"/>
      <c r="N1937" s="230"/>
      <c r="O1937" s="230"/>
      <c r="P1937" s="230"/>
      <c r="Q1937" s="230"/>
      <c r="R1937" s="230"/>
      <c r="S1937" s="230"/>
      <c r="T1937" s="231"/>
      <c r="AT1937" s="232" t="s">
        <v>169</v>
      </c>
      <c r="AU1937" s="232" t="s">
        <v>86</v>
      </c>
      <c r="AV1937" s="14" t="s">
        <v>86</v>
      </c>
      <c r="AW1937" s="14" t="s">
        <v>33</v>
      </c>
      <c r="AX1937" s="14" t="s">
        <v>76</v>
      </c>
      <c r="AY1937" s="232" t="s">
        <v>160</v>
      </c>
    </row>
    <row r="1938" spans="1:65" s="15" customFormat="1" ht="11.25">
      <c r="B1938" s="233"/>
      <c r="C1938" s="234"/>
      <c r="D1938" s="207" t="s">
        <v>169</v>
      </c>
      <c r="E1938" s="235" t="s">
        <v>1</v>
      </c>
      <c r="F1938" s="236" t="s">
        <v>172</v>
      </c>
      <c r="G1938" s="234"/>
      <c r="H1938" s="237">
        <v>74</v>
      </c>
      <c r="I1938" s="238"/>
      <c r="J1938" s="234"/>
      <c r="K1938" s="234"/>
      <c r="L1938" s="239"/>
      <c r="M1938" s="240"/>
      <c r="N1938" s="241"/>
      <c r="O1938" s="241"/>
      <c r="P1938" s="241"/>
      <c r="Q1938" s="241"/>
      <c r="R1938" s="241"/>
      <c r="S1938" s="241"/>
      <c r="T1938" s="242"/>
      <c r="AT1938" s="243" t="s">
        <v>169</v>
      </c>
      <c r="AU1938" s="243" t="s">
        <v>86</v>
      </c>
      <c r="AV1938" s="15" t="s">
        <v>166</v>
      </c>
      <c r="AW1938" s="15" t="s">
        <v>33</v>
      </c>
      <c r="AX1938" s="15" t="s">
        <v>84</v>
      </c>
      <c r="AY1938" s="243" t="s">
        <v>160</v>
      </c>
    </row>
    <row r="1939" spans="1:65" s="2" customFormat="1" ht="16.5" customHeight="1">
      <c r="A1939" s="35"/>
      <c r="B1939" s="36"/>
      <c r="C1939" s="244" t="s">
        <v>1242</v>
      </c>
      <c r="D1939" s="244" t="s">
        <v>245</v>
      </c>
      <c r="E1939" s="245" t="s">
        <v>2059</v>
      </c>
      <c r="F1939" s="246" t="s">
        <v>2060</v>
      </c>
      <c r="G1939" s="247" t="s">
        <v>181</v>
      </c>
      <c r="H1939" s="248">
        <v>75.48</v>
      </c>
      <c r="I1939" s="249"/>
      <c r="J1939" s="250">
        <f>ROUND(I1939*H1939,2)</f>
        <v>0</v>
      </c>
      <c r="K1939" s="251"/>
      <c r="L1939" s="252"/>
      <c r="M1939" s="253" t="s">
        <v>1</v>
      </c>
      <c r="N1939" s="254" t="s">
        <v>41</v>
      </c>
      <c r="O1939" s="72"/>
      <c r="P1939" s="203">
        <f>O1939*H1939</f>
        <v>0</v>
      </c>
      <c r="Q1939" s="203">
        <v>0</v>
      </c>
      <c r="R1939" s="203">
        <f>Q1939*H1939</f>
        <v>0</v>
      </c>
      <c r="S1939" s="203">
        <v>0</v>
      </c>
      <c r="T1939" s="204">
        <f>S1939*H1939</f>
        <v>0</v>
      </c>
      <c r="U1939" s="35"/>
      <c r="V1939" s="35"/>
      <c r="W1939" s="35"/>
      <c r="X1939" s="35"/>
      <c r="Y1939" s="35"/>
      <c r="Z1939" s="35"/>
      <c r="AA1939" s="35"/>
      <c r="AB1939" s="35"/>
      <c r="AC1939" s="35"/>
      <c r="AD1939" s="35"/>
      <c r="AE1939" s="35"/>
      <c r="AR1939" s="205" t="s">
        <v>262</v>
      </c>
      <c r="AT1939" s="205" t="s">
        <v>245</v>
      </c>
      <c r="AU1939" s="205" t="s">
        <v>86</v>
      </c>
      <c r="AY1939" s="18" t="s">
        <v>160</v>
      </c>
      <c r="BE1939" s="206">
        <f>IF(N1939="základní",J1939,0)</f>
        <v>0</v>
      </c>
      <c r="BF1939" s="206">
        <f>IF(N1939="snížená",J1939,0)</f>
        <v>0</v>
      </c>
      <c r="BG1939" s="206">
        <f>IF(N1939="zákl. přenesená",J1939,0)</f>
        <v>0</v>
      </c>
      <c r="BH1939" s="206">
        <f>IF(N1939="sníž. přenesená",J1939,0)</f>
        <v>0</v>
      </c>
      <c r="BI1939" s="206">
        <f>IF(N1939="nulová",J1939,0)</f>
        <v>0</v>
      </c>
      <c r="BJ1939" s="18" t="s">
        <v>84</v>
      </c>
      <c r="BK1939" s="206">
        <f>ROUND(I1939*H1939,2)</f>
        <v>0</v>
      </c>
      <c r="BL1939" s="18" t="s">
        <v>214</v>
      </c>
      <c r="BM1939" s="205" t="s">
        <v>2061</v>
      </c>
    </row>
    <row r="1940" spans="1:65" s="2" customFormat="1" ht="11.25">
      <c r="A1940" s="35"/>
      <c r="B1940" s="36"/>
      <c r="C1940" s="37"/>
      <c r="D1940" s="207" t="s">
        <v>167</v>
      </c>
      <c r="E1940" s="37"/>
      <c r="F1940" s="208" t="s">
        <v>2060</v>
      </c>
      <c r="G1940" s="37"/>
      <c r="H1940" s="37"/>
      <c r="I1940" s="209"/>
      <c r="J1940" s="37"/>
      <c r="K1940" s="37"/>
      <c r="L1940" s="40"/>
      <c r="M1940" s="210"/>
      <c r="N1940" s="211"/>
      <c r="O1940" s="72"/>
      <c r="P1940" s="72"/>
      <c r="Q1940" s="72"/>
      <c r="R1940" s="72"/>
      <c r="S1940" s="72"/>
      <c r="T1940" s="73"/>
      <c r="U1940" s="35"/>
      <c r="V1940" s="35"/>
      <c r="W1940" s="35"/>
      <c r="X1940" s="35"/>
      <c r="Y1940" s="35"/>
      <c r="Z1940" s="35"/>
      <c r="AA1940" s="35"/>
      <c r="AB1940" s="35"/>
      <c r="AC1940" s="35"/>
      <c r="AD1940" s="35"/>
      <c r="AE1940" s="35"/>
      <c r="AT1940" s="18" t="s">
        <v>167</v>
      </c>
      <c r="AU1940" s="18" t="s">
        <v>86</v>
      </c>
    </row>
    <row r="1941" spans="1:65" s="14" customFormat="1" ht="11.25">
      <c r="B1941" s="222"/>
      <c r="C1941" s="223"/>
      <c r="D1941" s="207" t="s">
        <v>169</v>
      </c>
      <c r="E1941" s="224" t="s">
        <v>1</v>
      </c>
      <c r="F1941" s="225" t="s">
        <v>2053</v>
      </c>
      <c r="G1941" s="223"/>
      <c r="H1941" s="226">
        <v>75.48</v>
      </c>
      <c r="I1941" s="227"/>
      <c r="J1941" s="223"/>
      <c r="K1941" s="223"/>
      <c r="L1941" s="228"/>
      <c r="M1941" s="229"/>
      <c r="N1941" s="230"/>
      <c r="O1941" s="230"/>
      <c r="P1941" s="230"/>
      <c r="Q1941" s="230"/>
      <c r="R1941" s="230"/>
      <c r="S1941" s="230"/>
      <c r="T1941" s="231"/>
      <c r="AT1941" s="232" t="s">
        <v>169</v>
      </c>
      <c r="AU1941" s="232" t="s">
        <v>86</v>
      </c>
      <c r="AV1941" s="14" t="s">
        <v>86</v>
      </c>
      <c r="AW1941" s="14" t="s">
        <v>33</v>
      </c>
      <c r="AX1941" s="14" t="s">
        <v>76</v>
      </c>
      <c r="AY1941" s="232" t="s">
        <v>160</v>
      </c>
    </row>
    <row r="1942" spans="1:65" s="15" customFormat="1" ht="11.25">
      <c r="B1942" s="233"/>
      <c r="C1942" s="234"/>
      <c r="D1942" s="207" t="s">
        <v>169</v>
      </c>
      <c r="E1942" s="235" t="s">
        <v>1</v>
      </c>
      <c r="F1942" s="236" t="s">
        <v>172</v>
      </c>
      <c r="G1942" s="234"/>
      <c r="H1942" s="237">
        <v>75.48</v>
      </c>
      <c r="I1942" s="238"/>
      <c r="J1942" s="234"/>
      <c r="K1942" s="234"/>
      <c r="L1942" s="239"/>
      <c r="M1942" s="240"/>
      <c r="N1942" s="241"/>
      <c r="O1942" s="241"/>
      <c r="P1942" s="241"/>
      <c r="Q1942" s="241"/>
      <c r="R1942" s="241"/>
      <c r="S1942" s="241"/>
      <c r="T1942" s="242"/>
      <c r="AT1942" s="243" t="s">
        <v>169</v>
      </c>
      <c r="AU1942" s="243" t="s">
        <v>86</v>
      </c>
      <c r="AV1942" s="15" t="s">
        <v>166</v>
      </c>
      <c r="AW1942" s="15" t="s">
        <v>33</v>
      </c>
      <c r="AX1942" s="15" t="s">
        <v>84</v>
      </c>
      <c r="AY1942" s="243" t="s">
        <v>160</v>
      </c>
    </row>
    <row r="1943" spans="1:65" s="2" customFormat="1" ht="24.2" customHeight="1">
      <c r="A1943" s="35"/>
      <c r="B1943" s="36"/>
      <c r="C1943" s="193" t="s">
        <v>2062</v>
      </c>
      <c r="D1943" s="193" t="s">
        <v>162</v>
      </c>
      <c r="E1943" s="194" t="s">
        <v>2063</v>
      </c>
      <c r="F1943" s="195" t="s">
        <v>2064</v>
      </c>
      <c r="G1943" s="196" t="s">
        <v>165</v>
      </c>
      <c r="H1943" s="197">
        <v>179.95</v>
      </c>
      <c r="I1943" s="198"/>
      <c r="J1943" s="199">
        <f>ROUND(I1943*H1943,2)</f>
        <v>0</v>
      </c>
      <c r="K1943" s="200"/>
      <c r="L1943" s="40"/>
      <c r="M1943" s="201" t="s">
        <v>1</v>
      </c>
      <c r="N1943" s="202" t="s">
        <v>41</v>
      </c>
      <c r="O1943" s="72"/>
      <c r="P1943" s="203">
        <f>O1943*H1943</f>
        <v>0</v>
      </c>
      <c r="Q1943" s="203">
        <v>0</v>
      </c>
      <c r="R1943" s="203">
        <f>Q1943*H1943</f>
        <v>0</v>
      </c>
      <c r="S1943" s="203">
        <v>0</v>
      </c>
      <c r="T1943" s="204">
        <f>S1943*H1943</f>
        <v>0</v>
      </c>
      <c r="U1943" s="35"/>
      <c r="V1943" s="35"/>
      <c r="W1943" s="35"/>
      <c r="X1943" s="35"/>
      <c r="Y1943" s="35"/>
      <c r="Z1943" s="35"/>
      <c r="AA1943" s="35"/>
      <c r="AB1943" s="35"/>
      <c r="AC1943" s="35"/>
      <c r="AD1943" s="35"/>
      <c r="AE1943" s="35"/>
      <c r="AR1943" s="205" t="s">
        <v>214</v>
      </c>
      <c r="AT1943" s="205" t="s">
        <v>162</v>
      </c>
      <c r="AU1943" s="205" t="s">
        <v>86</v>
      </c>
      <c r="AY1943" s="18" t="s">
        <v>160</v>
      </c>
      <c r="BE1943" s="206">
        <f>IF(N1943="základní",J1943,0)</f>
        <v>0</v>
      </c>
      <c r="BF1943" s="206">
        <f>IF(N1943="snížená",J1943,0)</f>
        <v>0</v>
      </c>
      <c r="BG1943" s="206">
        <f>IF(N1943="zákl. přenesená",J1943,0)</f>
        <v>0</v>
      </c>
      <c r="BH1943" s="206">
        <f>IF(N1943="sníž. přenesená",J1943,0)</f>
        <v>0</v>
      </c>
      <c r="BI1943" s="206">
        <f>IF(N1943="nulová",J1943,0)</f>
        <v>0</v>
      </c>
      <c r="BJ1943" s="18" t="s">
        <v>84</v>
      </c>
      <c r="BK1943" s="206">
        <f>ROUND(I1943*H1943,2)</f>
        <v>0</v>
      </c>
      <c r="BL1943" s="18" t="s">
        <v>214</v>
      </c>
      <c r="BM1943" s="205" t="s">
        <v>2065</v>
      </c>
    </row>
    <row r="1944" spans="1:65" s="2" customFormat="1" ht="19.5">
      <c r="A1944" s="35"/>
      <c r="B1944" s="36"/>
      <c r="C1944" s="37"/>
      <c r="D1944" s="207" t="s">
        <v>167</v>
      </c>
      <c r="E1944" s="37"/>
      <c r="F1944" s="208" t="s">
        <v>2066</v>
      </c>
      <c r="G1944" s="37"/>
      <c r="H1944" s="37"/>
      <c r="I1944" s="209"/>
      <c r="J1944" s="37"/>
      <c r="K1944" s="37"/>
      <c r="L1944" s="40"/>
      <c r="M1944" s="210"/>
      <c r="N1944" s="211"/>
      <c r="O1944" s="72"/>
      <c r="P1944" s="72"/>
      <c r="Q1944" s="72"/>
      <c r="R1944" s="72"/>
      <c r="S1944" s="72"/>
      <c r="T1944" s="73"/>
      <c r="U1944" s="35"/>
      <c r="V1944" s="35"/>
      <c r="W1944" s="35"/>
      <c r="X1944" s="35"/>
      <c r="Y1944" s="35"/>
      <c r="Z1944" s="35"/>
      <c r="AA1944" s="35"/>
      <c r="AB1944" s="35"/>
      <c r="AC1944" s="35"/>
      <c r="AD1944" s="35"/>
      <c r="AE1944" s="35"/>
      <c r="AT1944" s="18" t="s">
        <v>167</v>
      </c>
      <c r="AU1944" s="18" t="s">
        <v>86</v>
      </c>
    </row>
    <row r="1945" spans="1:65" s="13" customFormat="1" ht="11.25">
      <c r="B1945" s="212"/>
      <c r="C1945" s="213"/>
      <c r="D1945" s="207" t="s">
        <v>169</v>
      </c>
      <c r="E1945" s="214" t="s">
        <v>1</v>
      </c>
      <c r="F1945" s="215" t="s">
        <v>977</v>
      </c>
      <c r="G1945" s="213"/>
      <c r="H1945" s="214" t="s">
        <v>1</v>
      </c>
      <c r="I1945" s="216"/>
      <c r="J1945" s="213"/>
      <c r="K1945" s="213"/>
      <c r="L1945" s="217"/>
      <c r="M1945" s="218"/>
      <c r="N1945" s="219"/>
      <c r="O1945" s="219"/>
      <c r="P1945" s="219"/>
      <c r="Q1945" s="219"/>
      <c r="R1945" s="219"/>
      <c r="S1945" s="219"/>
      <c r="T1945" s="220"/>
      <c r="AT1945" s="221" t="s">
        <v>169</v>
      </c>
      <c r="AU1945" s="221" t="s">
        <v>86</v>
      </c>
      <c r="AV1945" s="13" t="s">
        <v>84</v>
      </c>
      <c r="AW1945" s="13" t="s">
        <v>33</v>
      </c>
      <c r="AX1945" s="13" t="s">
        <v>76</v>
      </c>
      <c r="AY1945" s="221" t="s">
        <v>160</v>
      </c>
    </row>
    <row r="1946" spans="1:65" s="14" customFormat="1" ht="11.25">
      <c r="B1946" s="222"/>
      <c r="C1946" s="223"/>
      <c r="D1946" s="207" t="s">
        <v>169</v>
      </c>
      <c r="E1946" s="224" t="s">
        <v>1</v>
      </c>
      <c r="F1946" s="225" t="s">
        <v>1012</v>
      </c>
      <c r="G1946" s="223"/>
      <c r="H1946" s="226">
        <v>8.1</v>
      </c>
      <c r="I1946" s="227"/>
      <c r="J1946" s="223"/>
      <c r="K1946" s="223"/>
      <c r="L1946" s="228"/>
      <c r="M1946" s="229"/>
      <c r="N1946" s="230"/>
      <c r="O1946" s="230"/>
      <c r="P1946" s="230"/>
      <c r="Q1946" s="230"/>
      <c r="R1946" s="230"/>
      <c r="S1946" s="230"/>
      <c r="T1946" s="231"/>
      <c r="AT1946" s="232" t="s">
        <v>169</v>
      </c>
      <c r="AU1946" s="232" t="s">
        <v>86</v>
      </c>
      <c r="AV1946" s="14" t="s">
        <v>86</v>
      </c>
      <c r="AW1946" s="14" t="s">
        <v>33</v>
      </c>
      <c r="AX1946" s="14" t="s">
        <v>76</v>
      </c>
      <c r="AY1946" s="232" t="s">
        <v>160</v>
      </c>
    </row>
    <row r="1947" spans="1:65" s="13" customFormat="1" ht="11.25">
      <c r="B1947" s="212"/>
      <c r="C1947" s="213"/>
      <c r="D1947" s="207" t="s">
        <v>169</v>
      </c>
      <c r="E1947" s="214" t="s">
        <v>1</v>
      </c>
      <c r="F1947" s="215" t="s">
        <v>979</v>
      </c>
      <c r="G1947" s="213"/>
      <c r="H1947" s="214" t="s">
        <v>1</v>
      </c>
      <c r="I1947" s="216"/>
      <c r="J1947" s="213"/>
      <c r="K1947" s="213"/>
      <c r="L1947" s="217"/>
      <c r="M1947" s="218"/>
      <c r="N1947" s="219"/>
      <c r="O1947" s="219"/>
      <c r="P1947" s="219"/>
      <c r="Q1947" s="219"/>
      <c r="R1947" s="219"/>
      <c r="S1947" s="219"/>
      <c r="T1947" s="220"/>
      <c r="AT1947" s="221" t="s">
        <v>169</v>
      </c>
      <c r="AU1947" s="221" t="s">
        <v>86</v>
      </c>
      <c r="AV1947" s="13" t="s">
        <v>84</v>
      </c>
      <c r="AW1947" s="13" t="s">
        <v>33</v>
      </c>
      <c r="AX1947" s="13" t="s">
        <v>76</v>
      </c>
      <c r="AY1947" s="221" t="s">
        <v>160</v>
      </c>
    </row>
    <row r="1948" spans="1:65" s="14" customFormat="1" ht="11.25">
      <c r="B1948" s="222"/>
      <c r="C1948" s="223"/>
      <c r="D1948" s="207" t="s">
        <v>169</v>
      </c>
      <c r="E1948" s="224" t="s">
        <v>1</v>
      </c>
      <c r="F1948" s="225" t="s">
        <v>1013</v>
      </c>
      <c r="G1948" s="223"/>
      <c r="H1948" s="226">
        <v>118.15</v>
      </c>
      <c r="I1948" s="227"/>
      <c r="J1948" s="223"/>
      <c r="K1948" s="223"/>
      <c r="L1948" s="228"/>
      <c r="M1948" s="229"/>
      <c r="N1948" s="230"/>
      <c r="O1948" s="230"/>
      <c r="P1948" s="230"/>
      <c r="Q1948" s="230"/>
      <c r="R1948" s="230"/>
      <c r="S1948" s="230"/>
      <c r="T1948" s="231"/>
      <c r="AT1948" s="232" t="s">
        <v>169</v>
      </c>
      <c r="AU1948" s="232" t="s">
        <v>86</v>
      </c>
      <c r="AV1948" s="14" t="s">
        <v>86</v>
      </c>
      <c r="AW1948" s="14" t="s">
        <v>33</v>
      </c>
      <c r="AX1948" s="14" t="s">
        <v>76</v>
      </c>
      <c r="AY1948" s="232" t="s">
        <v>160</v>
      </c>
    </row>
    <row r="1949" spans="1:65" s="13" customFormat="1" ht="11.25">
      <c r="B1949" s="212"/>
      <c r="C1949" s="213"/>
      <c r="D1949" s="207" t="s">
        <v>169</v>
      </c>
      <c r="E1949" s="214" t="s">
        <v>1</v>
      </c>
      <c r="F1949" s="215" t="s">
        <v>1353</v>
      </c>
      <c r="G1949" s="213"/>
      <c r="H1949" s="214" t="s">
        <v>1</v>
      </c>
      <c r="I1949" s="216"/>
      <c r="J1949" s="213"/>
      <c r="K1949" s="213"/>
      <c r="L1949" s="217"/>
      <c r="M1949" s="218"/>
      <c r="N1949" s="219"/>
      <c r="O1949" s="219"/>
      <c r="P1949" s="219"/>
      <c r="Q1949" s="219"/>
      <c r="R1949" s="219"/>
      <c r="S1949" s="219"/>
      <c r="T1949" s="220"/>
      <c r="AT1949" s="221" t="s">
        <v>169</v>
      </c>
      <c r="AU1949" s="221" t="s">
        <v>86</v>
      </c>
      <c r="AV1949" s="13" t="s">
        <v>84</v>
      </c>
      <c r="AW1949" s="13" t="s">
        <v>33</v>
      </c>
      <c r="AX1949" s="13" t="s">
        <v>76</v>
      </c>
      <c r="AY1949" s="221" t="s">
        <v>160</v>
      </c>
    </row>
    <row r="1950" spans="1:65" s="14" customFormat="1" ht="11.25">
      <c r="B1950" s="222"/>
      <c r="C1950" s="223"/>
      <c r="D1950" s="207" t="s">
        <v>169</v>
      </c>
      <c r="E1950" s="224" t="s">
        <v>1</v>
      </c>
      <c r="F1950" s="225" t="s">
        <v>1354</v>
      </c>
      <c r="G1950" s="223"/>
      <c r="H1950" s="226">
        <v>53.7</v>
      </c>
      <c r="I1950" s="227"/>
      <c r="J1950" s="223"/>
      <c r="K1950" s="223"/>
      <c r="L1950" s="228"/>
      <c r="M1950" s="229"/>
      <c r="N1950" s="230"/>
      <c r="O1950" s="230"/>
      <c r="P1950" s="230"/>
      <c r="Q1950" s="230"/>
      <c r="R1950" s="230"/>
      <c r="S1950" s="230"/>
      <c r="T1950" s="231"/>
      <c r="AT1950" s="232" t="s">
        <v>169</v>
      </c>
      <c r="AU1950" s="232" t="s">
        <v>86</v>
      </c>
      <c r="AV1950" s="14" t="s">
        <v>86</v>
      </c>
      <c r="AW1950" s="14" t="s">
        <v>33</v>
      </c>
      <c r="AX1950" s="14" t="s">
        <v>76</v>
      </c>
      <c r="AY1950" s="232" t="s">
        <v>160</v>
      </c>
    </row>
    <row r="1951" spans="1:65" s="15" customFormat="1" ht="11.25">
      <c r="B1951" s="233"/>
      <c r="C1951" s="234"/>
      <c r="D1951" s="207" t="s">
        <v>169</v>
      </c>
      <c r="E1951" s="235" t="s">
        <v>1</v>
      </c>
      <c r="F1951" s="236" t="s">
        <v>172</v>
      </c>
      <c r="G1951" s="234"/>
      <c r="H1951" s="237">
        <v>179.95</v>
      </c>
      <c r="I1951" s="238"/>
      <c r="J1951" s="234"/>
      <c r="K1951" s="234"/>
      <c r="L1951" s="239"/>
      <c r="M1951" s="240"/>
      <c r="N1951" s="241"/>
      <c r="O1951" s="241"/>
      <c r="P1951" s="241"/>
      <c r="Q1951" s="241"/>
      <c r="R1951" s="241"/>
      <c r="S1951" s="241"/>
      <c r="T1951" s="242"/>
      <c r="AT1951" s="243" t="s">
        <v>169</v>
      </c>
      <c r="AU1951" s="243" t="s">
        <v>86</v>
      </c>
      <c r="AV1951" s="15" t="s">
        <v>166</v>
      </c>
      <c r="AW1951" s="15" t="s">
        <v>33</v>
      </c>
      <c r="AX1951" s="15" t="s">
        <v>84</v>
      </c>
      <c r="AY1951" s="243" t="s">
        <v>160</v>
      </c>
    </row>
    <row r="1952" spans="1:65" s="2" customFormat="1" ht="24.2" customHeight="1">
      <c r="A1952" s="35"/>
      <c r="B1952" s="36"/>
      <c r="C1952" s="193" t="s">
        <v>1247</v>
      </c>
      <c r="D1952" s="193" t="s">
        <v>162</v>
      </c>
      <c r="E1952" s="194" t="s">
        <v>2067</v>
      </c>
      <c r="F1952" s="195" t="s">
        <v>2068</v>
      </c>
      <c r="G1952" s="196" t="s">
        <v>1386</v>
      </c>
      <c r="H1952" s="267"/>
      <c r="I1952" s="198"/>
      <c r="J1952" s="199">
        <f>ROUND(I1952*H1952,2)</f>
        <v>0</v>
      </c>
      <c r="K1952" s="200"/>
      <c r="L1952" s="40"/>
      <c r="M1952" s="201" t="s">
        <v>1</v>
      </c>
      <c r="N1952" s="202" t="s">
        <v>41</v>
      </c>
      <c r="O1952" s="72"/>
      <c r="P1952" s="203">
        <f>O1952*H1952</f>
        <v>0</v>
      </c>
      <c r="Q1952" s="203">
        <v>0</v>
      </c>
      <c r="R1952" s="203">
        <f>Q1952*H1952</f>
        <v>0</v>
      </c>
      <c r="S1952" s="203">
        <v>0</v>
      </c>
      <c r="T1952" s="204">
        <f>S1952*H1952</f>
        <v>0</v>
      </c>
      <c r="U1952" s="35"/>
      <c r="V1952" s="35"/>
      <c r="W1952" s="35"/>
      <c r="X1952" s="35"/>
      <c r="Y1952" s="35"/>
      <c r="Z1952" s="35"/>
      <c r="AA1952" s="35"/>
      <c r="AB1952" s="35"/>
      <c r="AC1952" s="35"/>
      <c r="AD1952" s="35"/>
      <c r="AE1952" s="35"/>
      <c r="AR1952" s="205" t="s">
        <v>214</v>
      </c>
      <c r="AT1952" s="205" t="s">
        <v>162</v>
      </c>
      <c r="AU1952" s="205" t="s">
        <v>86</v>
      </c>
      <c r="AY1952" s="18" t="s">
        <v>160</v>
      </c>
      <c r="BE1952" s="206">
        <f>IF(N1952="základní",J1952,0)</f>
        <v>0</v>
      </c>
      <c r="BF1952" s="206">
        <f>IF(N1952="snížená",J1952,0)</f>
        <v>0</v>
      </c>
      <c r="BG1952" s="206">
        <f>IF(N1952="zákl. přenesená",J1952,0)</f>
        <v>0</v>
      </c>
      <c r="BH1952" s="206">
        <f>IF(N1952="sníž. přenesená",J1952,0)</f>
        <v>0</v>
      </c>
      <c r="BI1952" s="206">
        <f>IF(N1952="nulová",J1952,0)</f>
        <v>0</v>
      </c>
      <c r="BJ1952" s="18" t="s">
        <v>84</v>
      </c>
      <c r="BK1952" s="206">
        <f>ROUND(I1952*H1952,2)</f>
        <v>0</v>
      </c>
      <c r="BL1952" s="18" t="s">
        <v>214</v>
      </c>
      <c r="BM1952" s="205" t="s">
        <v>2069</v>
      </c>
    </row>
    <row r="1953" spans="1:65" s="2" customFormat="1" ht="29.25">
      <c r="A1953" s="35"/>
      <c r="B1953" s="36"/>
      <c r="C1953" s="37"/>
      <c r="D1953" s="207" t="s">
        <v>167</v>
      </c>
      <c r="E1953" s="37"/>
      <c r="F1953" s="208" t="s">
        <v>2070</v>
      </c>
      <c r="G1953" s="37"/>
      <c r="H1953" s="37"/>
      <c r="I1953" s="209"/>
      <c r="J1953" s="37"/>
      <c r="K1953" s="37"/>
      <c r="L1953" s="40"/>
      <c r="M1953" s="210"/>
      <c r="N1953" s="211"/>
      <c r="O1953" s="72"/>
      <c r="P1953" s="72"/>
      <c r="Q1953" s="72"/>
      <c r="R1953" s="72"/>
      <c r="S1953" s="72"/>
      <c r="T1953" s="73"/>
      <c r="U1953" s="35"/>
      <c r="V1953" s="35"/>
      <c r="W1953" s="35"/>
      <c r="X1953" s="35"/>
      <c r="Y1953" s="35"/>
      <c r="Z1953" s="35"/>
      <c r="AA1953" s="35"/>
      <c r="AB1953" s="35"/>
      <c r="AC1953" s="35"/>
      <c r="AD1953" s="35"/>
      <c r="AE1953" s="35"/>
      <c r="AT1953" s="18" t="s">
        <v>167</v>
      </c>
      <c r="AU1953" s="18" t="s">
        <v>86</v>
      </c>
    </row>
    <row r="1954" spans="1:65" s="12" customFormat="1" ht="22.9" customHeight="1">
      <c r="B1954" s="177"/>
      <c r="C1954" s="178"/>
      <c r="D1954" s="179" t="s">
        <v>75</v>
      </c>
      <c r="E1954" s="191" t="s">
        <v>2071</v>
      </c>
      <c r="F1954" s="191" t="s">
        <v>2072</v>
      </c>
      <c r="G1954" s="178"/>
      <c r="H1954" s="178"/>
      <c r="I1954" s="181"/>
      <c r="J1954" s="192">
        <f>BK1954</f>
        <v>0</v>
      </c>
      <c r="K1954" s="178"/>
      <c r="L1954" s="183"/>
      <c r="M1954" s="184"/>
      <c r="N1954" s="185"/>
      <c r="O1954" s="185"/>
      <c r="P1954" s="186">
        <f>SUM(P1955:P2007)</f>
        <v>0</v>
      </c>
      <c r="Q1954" s="185"/>
      <c r="R1954" s="186">
        <f>SUM(R1955:R2007)</f>
        <v>0</v>
      </c>
      <c r="S1954" s="185"/>
      <c r="T1954" s="187">
        <f>SUM(T1955:T2007)</f>
        <v>0</v>
      </c>
      <c r="AR1954" s="188" t="s">
        <v>86</v>
      </c>
      <c r="AT1954" s="189" t="s">
        <v>75</v>
      </c>
      <c r="AU1954" s="189" t="s">
        <v>84</v>
      </c>
      <c r="AY1954" s="188" t="s">
        <v>160</v>
      </c>
      <c r="BK1954" s="190">
        <f>SUM(BK1955:BK2007)</f>
        <v>0</v>
      </c>
    </row>
    <row r="1955" spans="1:65" s="2" customFormat="1" ht="16.5" customHeight="1">
      <c r="A1955" s="35"/>
      <c r="B1955" s="36"/>
      <c r="C1955" s="193" t="s">
        <v>2073</v>
      </c>
      <c r="D1955" s="193" t="s">
        <v>162</v>
      </c>
      <c r="E1955" s="194" t="s">
        <v>2074</v>
      </c>
      <c r="F1955" s="195" t="s">
        <v>2075</v>
      </c>
      <c r="G1955" s="196" t="s">
        <v>165</v>
      </c>
      <c r="H1955" s="197">
        <v>8.1189999999999998</v>
      </c>
      <c r="I1955" s="198"/>
      <c r="J1955" s="199">
        <f>ROUND(I1955*H1955,2)</f>
        <v>0</v>
      </c>
      <c r="K1955" s="200"/>
      <c r="L1955" s="40"/>
      <c r="M1955" s="201" t="s">
        <v>1</v>
      </c>
      <c r="N1955" s="202" t="s">
        <v>41</v>
      </c>
      <c r="O1955" s="72"/>
      <c r="P1955" s="203">
        <f>O1955*H1955</f>
        <v>0</v>
      </c>
      <c r="Q1955" s="203">
        <v>0</v>
      </c>
      <c r="R1955" s="203">
        <f>Q1955*H1955</f>
        <v>0</v>
      </c>
      <c r="S1955" s="203">
        <v>0</v>
      </c>
      <c r="T1955" s="204">
        <f>S1955*H1955</f>
        <v>0</v>
      </c>
      <c r="U1955" s="35"/>
      <c r="V1955" s="35"/>
      <c r="W1955" s="35"/>
      <c r="X1955" s="35"/>
      <c r="Y1955" s="35"/>
      <c r="Z1955" s="35"/>
      <c r="AA1955" s="35"/>
      <c r="AB1955" s="35"/>
      <c r="AC1955" s="35"/>
      <c r="AD1955" s="35"/>
      <c r="AE1955" s="35"/>
      <c r="AR1955" s="205" t="s">
        <v>214</v>
      </c>
      <c r="AT1955" s="205" t="s">
        <v>162</v>
      </c>
      <c r="AU1955" s="205" t="s">
        <v>86</v>
      </c>
      <c r="AY1955" s="18" t="s">
        <v>160</v>
      </c>
      <c r="BE1955" s="206">
        <f>IF(N1955="základní",J1955,0)</f>
        <v>0</v>
      </c>
      <c r="BF1955" s="206">
        <f>IF(N1955="snížená",J1955,0)</f>
        <v>0</v>
      </c>
      <c r="BG1955" s="206">
        <f>IF(N1955="zákl. přenesená",J1955,0)</f>
        <v>0</v>
      </c>
      <c r="BH1955" s="206">
        <f>IF(N1955="sníž. přenesená",J1955,0)</f>
        <v>0</v>
      </c>
      <c r="BI1955" s="206">
        <f>IF(N1955="nulová",J1955,0)</f>
        <v>0</v>
      </c>
      <c r="BJ1955" s="18" t="s">
        <v>84</v>
      </c>
      <c r="BK1955" s="206">
        <f>ROUND(I1955*H1955,2)</f>
        <v>0</v>
      </c>
      <c r="BL1955" s="18" t="s">
        <v>214</v>
      </c>
      <c r="BM1955" s="205" t="s">
        <v>2076</v>
      </c>
    </row>
    <row r="1956" spans="1:65" s="2" customFormat="1" ht="19.5">
      <c r="A1956" s="35"/>
      <c r="B1956" s="36"/>
      <c r="C1956" s="37"/>
      <c r="D1956" s="207" t="s">
        <v>167</v>
      </c>
      <c r="E1956" s="37"/>
      <c r="F1956" s="208" t="s">
        <v>2077</v>
      </c>
      <c r="G1956" s="37"/>
      <c r="H1956" s="37"/>
      <c r="I1956" s="209"/>
      <c r="J1956" s="37"/>
      <c r="K1956" s="37"/>
      <c r="L1956" s="40"/>
      <c r="M1956" s="210"/>
      <c r="N1956" s="211"/>
      <c r="O1956" s="72"/>
      <c r="P1956" s="72"/>
      <c r="Q1956" s="72"/>
      <c r="R1956" s="72"/>
      <c r="S1956" s="72"/>
      <c r="T1956" s="73"/>
      <c r="U1956" s="35"/>
      <c r="V1956" s="35"/>
      <c r="W1956" s="35"/>
      <c r="X1956" s="35"/>
      <c r="Y1956" s="35"/>
      <c r="Z1956" s="35"/>
      <c r="AA1956" s="35"/>
      <c r="AB1956" s="35"/>
      <c r="AC1956" s="35"/>
      <c r="AD1956" s="35"/>
      <c r="AE1956" s="35"/>
      <c r="AT1956" s="18" t="s">
        <v>167</v>
      </c>
      <c r="AU1956" s="18" t="s">
        <v>86</v>
      </c>
    </row>
    <row r="1957" spans="1:65" s="13" customFormat="1" ht="11.25">
      <c r="B1957" s="212"/>
      <c r="C1957" s="213"/>
      <c r="D1957" s="207" t="s">
        <v>169</v>
      </c>
      <c r="E1957" s="214" t="s">
        <v>1</v>
      </c>
      <c r="F1957" s="215" t="s">
        <v>666</v>
      </c>
      <c r="G1957" s="213"/>
      <c r="H1957" s="214" t="s">
        <v>1</v>
      </c>
      <c r="I1957" s="216"/>
      <c r="J1957" s="213"/>
      <c r="K1957" s="213"/>
      <c r="L1957" s="217"/>
      <c r="M1957" s="218"/>
      <c r="N1957" s="219"/>
      <c r="O1957" s="219"/>
      <c r="P1957" s="219"/>
      <c r="Q1957" s="219"/>
      <c r="R1957" s="219"/>
      <c r="S1957" s="219"/>
      <c r="T1957" s="220"/>
      <c r="AT1957" s="221" t="s">
        <v>169</v>
      </c>
      <c r="AU1957" s="221" t="s">
        <v>86</v>
      </c>
      <c r="AV1957" s="13" t="s">
        <v>84</v>
      </c>
      <c r="AW1957" s="13" t="s">
        <v>33</v>
      </c>
      <c r="AX1957" s="13" t="s">
        <v>76</v>
      </c>
      <c r="AY1957" s="221" t="s">
        <v>160</v>
      </c>
    </row>
    <row r="1958" spans="1:65" s="14" customFormat="1" ht="11.25">
      <c r="B1958" s="222"/>
      <c r="C1958" s="223"/>
      <c r="D1958" s="207" t="s">
        <v>169</v>
      </c>
      <c r="E1958" s="224" t="s">
        <v>1</v>
      </c>
      <c r="F1958" s="225" t="s">
        <v>1382</v>
      </c>
      <c r="G1958" s="223"/>
      <c r="H1958" s="226">
        <v>8.1189999999999998</v>
      </c>
      <c r="I1958" s="227"/>
      <c r="J1958" s="223"/>
      <c r="K1958" s="223"/>
      <c r="L1958" s="228"/>
      <c r="M1958" s="229"/>
      <c r="N1958" s="230"/>
      <c r="O1958" s="230"/>
      <c r="P1958" s="230"/>
      <c r="Q1958" s="230"/>
      <c r="R1958" s="230"/>
      <c r="S1958" s="230"/>
      <c r="T1958" s="231"/>
      <c r="AT1958" s="232" t="s">
        <v>169</v>
      </c>
      <c r="AU1958" s="232" t="s">
        <v>86</v>
      </c>
      <c r="AV1958" s="14" t="s">
        <v>86</v>
      </c>
      <c r="AW1958" s="14" t="s">
        <v>33</v>
      </c>
      <c r="AX1958" s="14" t="s">
        <v>76</v>
      </c>
      <c r="AY1958" s="232" t="s">
        <v>160</v>
      </c>
    </row>
    <row r="1959" spans="1:65" s="15" customFormat="1" ht="11.25">
      <c r="B1959" s="233"/>
      <c r="C1959" s="234"/>
      <c r="D1959" s="207" t="s">
        <v>169</v>
      </c>
      <c r="E1959" s="235" t="s">
        <v>1</v>
      </c>
      <c r="F1959" s="236" t="s">
        <v>172</v>
      </c>
      <c r="G1959" s="234"/>
      <c r="H1959" s="237">
        <v>8.1189999999999998</v>
      </c>
      <c r="I1959" s="238"/>
      <c r="J1959" s="234"/>
      <c r="K1959" s="234"/>
      <c r="L1959" s="239"/>
      <c r="M1959" s="240"/>
      <c r="N1959" s="241"/>
      <c r="O1959" s="241"/>
      <c r="P1959" s="241"/>
      <c r="Q1959" s="241"/>
      <c r="R1959" s="241"/>
      <c r="S1959" s="241"/>
      <c r="T1959" s="242"/>
      <c r="AT1959" s="243" t="s">
        <v>169</v>
      </c>
      <c r="AU1959" s="243" t="s">
        <v>86</v>
      </c>
      <c r="AV1959" s="15" t="s">
        <v>166</v>
      </c>
      <c r="AW1959" s="15" t="s">
        <v>33</v>
      </c>
      <c r="AX1959" s="15" t="s">
        <v>84</v>
      </c>
      <c r="AY1959" s="243" t="s">
        <v>160</v>
      </c>
    </row>
    <row r="1960" spans="1:65" s="2" customFormat="1" ht="33" customHeight="1">
      <c r="A1960" s="35"/>
      <c r="B1960" s="36"/>
      <c r="C1960" s="193" t="s">
        <v>1251</v>
      </c>
      <c r="D1960" s="193" t="s">
        <v>162</v>
      </c>
      <c r="E1960" s="194" t="s">
        <v>2078</v>
      </c>
      <c r="F1960" s="195" t="s">
        <v>2079</v>
      </c>
      <c r="G1960" s="196" t="s">
        <v>165</v>
      </c>
      <c r="H1960" s="197">
        <v>8.1189999999999998</v>
      </c>
      <c r="I1960" s="198"/>
      <c r="J1960" s="199">
        <f>ROUND(I1960*H1960,2)</f>
        <v>0</v>
      </c>
      <c r="K1960" s="200"/>
      <c r="L1960" s="40"/>
      <c r="M1960" s="201" t="s">
        <v>1</v>
      </c>
      <c r="N1960" s="202" t="s">
        <v>41</v>
      </c>
      <c r="O1960" s="72"/>
      <c r="P1960" s="203">
        <f>O1960*H1960</f>
        <v>0</v>
      </c>
      <c r="Q1960" s="203">
        <v>0</v>
      </c>
      <c r="R1960" s="203">
        <f>Q1960*H1960</f>
        <v>0</v>
      </c>
      <c r="S1960" s="203">
        <v>0</v>
      </c>
      <c r="T1960" s="204">
        <f>S1960*H1960</f>
        <v>0</v>
      </c>
      <c r="U1960" s="35"/>
      <c r="V1960" s="35"/>
      <c r="W1960" s="35"/>
      <c r="X1960" s="35"/>
      <c r="Y1960" s="35"/>
      <c r="Z1960" s="35"/>
      <c r="AA1960" s="35"/>
      <c r="AB1960" s="35"/>
      <c r="AC1960" s="35"/>
      <c r="AD1960" s="35"/>
      <c r="AE1960" s="35"/>
      <c r="AR1960" s="205" t="s">
        <v>214</v>
      </c>
      <c r="AT1960" s="205" t="s">
        <v>162</v>
      </c>
      <c r="AU1960" s="205" t="s">
        <v>86</v>
      </c>
      <c r="AY1960" s="18" t="s">
        <v>160</v>
      </c>
      <c r="BE1960" s="206">
        <f>IF(N1960="základní",J1960,0)</f>
        <v>0</v>
      </c>
      <c r="BF1960" s="206">
        <f>IF(N1960="snížená",J1960,0)</f>
        <v>0</v>
      </c>
      <c r="BG1960" s="206">
        <f>IF(N1960="zákl. přenesená",J1960,0)</f>
        <v>0</v>
      </c>
      <c r="BH1960" s="206">
        <f>IF(N1960="sníž. přenesená",J1960,0)</f>
        <v>0</v>
      </c>
      <c r="BI1960" s="206">
        <f>IF(N1960="nulová",J1960,0)</f>
        <v>0</v>
      </c>
      <c r="BJ1960" s="18" t="s">
        <v>84</v>
      </c>
      <c r="BK1960" s="206">
        <f>ROUND(I1960*H1960,2)</f>
        <v>0</v>
      </c>
      <c r="BL1960" s="18" t="s">
        <v>214</v>
      </c>
      <c r="BM1960" s="205" t="s">
        <v>2080</v>
      </c>
    </row>
    <row r="1961" spans="1:65" s="2" customFormat="1" ht="19.5">
      <c r="A1961" s="35"/>
      <c r="B1961" s="36"/>
      <c r="C1961" s="37"/>
      <c r="D1961" s="207" t="s">
        <v>167</v>
      </c>
      <c r="E1961" s="37"/>
      <c r="F1961" s="208" t="s">
        <v>2081</v>
      </c>
      <c r="G1961" s="37"/>
      <c r="H1961" s="37"/>
      <c r="I1961" s="209"/>
      <c r="J1961" s="37"/>
      <c r="K1961" s="37"/>
      <c r="L1961" s="40"/>
      <c r="M1961" s="210"/>
      <c r="N1961" s="211"/>
      <c r="O1961" s="72"/>
      <c r="P1961" s="72"/>
      <c r="Q1961" s="72"/>
      <c r="R1961" s="72"/>
      <c r="S1961" s="72"/>
      <c r="T1961" s="73"/>
      <c r="U1961" s="35"/>
      <c r="V1961" s="35"/>
      <c r="W1961" s="35"/>
      <c r="X1961" s="35"/>
      <c r="Y1961" s="35"/>
      <c r="Z1961" s="35"/>
      <c r="AA1961" s="35"/>
      <c r="AB1961" s="35"/>
      <c r="AC1961" s="35"/>
      <c r="AD1961" s="35"/>
      <c r="AE1961" s="35"/>
      <c r="AT1961" s="18" t="s">
        <v>167</v>
      </c>
      <c r="AU1961" s="18" t="s">
        <v>86</v>
      </c>
    </row>
    <row r="1962" spans="1:65" s="13" customFormat="1" ht="11.25">
      <c r="B1962" s="212"/>
      <c r="C1962" s="213"/>
      <c r="D1962" s="207" t="s">
        <v>169</v>
      </c>
      <c r="E1962" s="214" t="s">
        <v>1</v>
      </c>
      <c r="F1962" s="215" t="s">
        <v>666</v>
      </c>
      <c r="G1962" s="213"/>
      <c r="H1962" s="214" t="s">
        <v>1</v>
      </c>
      <c r="I1962" s="216"/>
      <c r="J1962" s="213"/>
      <c r="K1962" s="213"/>
      <c r="L1962" s="217"/>
      <c r="M1962" s="218"/>
      <c r="N1962" s="219"/>
      <c r="O1962" s="219"/>
      <c r="P1962" s="219"/>
      <c r="Q1962" s="219"/>
      <c r="R1962" s="219"/>
      <c r="S1962" s="219"/>
      <c r="T1962" s="220"/>
      <c r="AT1962" s="221" t="s">
        <v>169</v>
      </c>
      <c r="AU1962" s="221" t="s">
        <v>86</v>
      </c>
      <c r="AV1962" s="13" t="s">
        <v>84</v>
      </c>
      <c r="AW1962" s="13" t="s">
        <v>33</v>
      </c>
      <c r="AX1962" s="13" t="s">
        <v>76</v>
      </c>
      <c r="AY1962" s="221" t="s">
        <v>160</v>
      </c>
    </row>
    <row r="1963" spans="1:65" s="14" customFormat="1" ht="11.25">
      <c r="B1963" s="222"/>
      <c r="C1963" s="223"/>
      <c r="D1963" s="207" t="s">
        <v>169</v>
      </c>
      <c r="E1963" s="224" t="s">
        <v>1</v>
      </c>
      <c r="F1963" s="225" t="s">
        <v>1382</v>
      </c>
      <c r="G1963" s="223"/>
      <c r="H1963" s="226">
        <v>8.1189999999999998</v>
      </c>
      <c r="I1963" s="227"/>
      <c r="J1963" s="223"/>
      <c r="K1963" s="223"/>
      <c r="L1963" s="228"/>
      <c r="M1963" s="229"/>
      <c r="N1963" s="230"/>
      <c r="O1963" s="230"/>
      <c r="P1963" s="230"/>
      <c r="Q1963" s="230"/>
      <c r="R1963" s="230"/>
      <c r="S1963" s="230"/>
      <c r="T1963" s="231"/>
      <c r="AT1963" s="232" t="s">
        <v>169</v>
      </c>
      <c r="AU1963" s="232" t="s">
        <v>86</v>
      </c>
      <c r="AV1963" s="14" t="s">
        <v>86</v>
      </c>
      <c r="AW1963" s="14" t="s">
        <v>33</v>
      </c>
      <c r="AX1963" s="14" t="s">
        <v>76</v>
      </c>
      <c r="AY1963" s="232" t="s">
        <v>160</v>
      </c>
    </row>
    <row r="1964" spans="1:65" s="15" customFormat="1" ht="11.25">
      <c r="B1964" s="233"/>
      <c r="C1964" s="234"/>
      <c r="D1964" s="207" t="s">
        <v>169</v>
      </c>
      <c r="E1964" s="235" t="s">
        <v>1</v>
      </c>
      <c r="F1964" s="236" t="s">
        <v>172</v>
      </c>
      <c r="G1964" s="234"/>
      <c r="H1964" s="237">
        <v>8.1189999999999998</v>
      </c>
      <c r="I1964" s="238"/>
      <c r="J1964" s="234"/>
      <c r="K1964" s="234"/>
      <c r="L1964" s="239"/>
      <c r="M1964" s="240"/>
      <c r="N1964" s="241"/>
      <c r="O1964" s="241"/>
      <c r="P1964" s="241"/>
      <c r="Q1964" s="241"/>
      <c r="R1964" s="241"/>
      <c r="S1964" s="241"/>
      <c r="T1964" s="242"/>
      <c r="AT1964" s="243" t="s">
        <v>169</v>
      </c>
      <c r="AU1964" s="243" t="s">
        <v>86</v>
      </c>
      <c r="AV1964" s="15" t="s">
        <v>166</v>
      </c>
      <c r="AW1964" s="15" t="s">
        <v>33</v>
      </c>
      <c r="AX1964" s="15" t="s">
        <v>84</v>
      </c>
      <c r="AY1964" s="243" t="s">
        <v>160</v>
      </c>
    </row>
    <row r="1965" spans="1:65" s="2" customFormat="1" ht="16.5" customHeight="1">
      <c r="A1965" s="35"/>
      <c r="B1965" s="36"/>
      <c r="C1965" s="244" t="s">
        <v>2082</v>
      </c>
      <c r="D1965" s="244" t="s">
        <v>245</v>
      </c>
      <c r="E1965" s="245" t="s">
        <v>2083</v>
      </c>
      <c r="F1965" s="246" t="s">
        <v>2084</v>
      </c>
      <c r="G1965" s="247" t="s">
        <v>165</v>
      </c>
      <c r="H1965" s="248">
        <v>8.9309999999999992</v>
      </c>
      <c r="I1965" s="249"/>
      <c r="J1965" s="250">
        <f>ROUND(I1965*H1965,2)</f>
        <v>0</v>
      </c>
      <c r="K1965" s="251"/>
      <c r="L1965" s="252"/>
      <c r="M1965" s="253" t="s">
        <v>1</v>
      </c>
      <c r="N1965" s="254" t="s">
        <v>41</v>
      </c>
      <c r="O1965" s="72"/>
      <c r="P1965" s="203">
        <f>O1965*H1965</f>
        <v>0</v>
      </c>
      <c r="Q1965" s="203">
        <v>0</v>
      </c>
      <c r="R1965" s="203">
        <f>Q1965*H1965</f>
        <v>0</v>
      </c>
      <c r="S1965" s="203">
        <v>0</v>
      </c>
      <c r="T1965" s="204">
        <f>S1965*H1965</f>
        <v>0</v>
      </c>
      <c r="U1965" s="35"/>
      <c r="V1965" s="35"/>
      <c r="W1965" s="35"/>
      <c r="X1965" s="35"/>
      <c r="Y1965" s="35"/>
      <c r="Z1965" s="35"/>
      <c r="AA1965" s="35"/>
      <c r="AB1965" s="35"/>
      <c r="AC1965" s="35"/>
      <c r="AD1965" s="35"/>
      <c r="AE1965" s="35"/>
      <c r="AR1965" s="205" t="s">
        <v>262</v>
      </c>
      <c r="AT1965" s="205" t="s">
        <v>245</v>
      </c>
      <c r="AU1965" s="205" t="s">
        <v>86</v>
      </c>
      <c r="AY1965" s="18" t="s">
        <v>160</v>
      </c>
      <c r="BE1965" s="206">
        <f>IF(N1965="základní",J1965,0)</f>
        <v>0</v>
      </c>
      <c r="BF1965" s="206">
        <f>IF(N1965="snížená",J1965,0)</f>
        <v>0</v>
      </c>
      <c r="BG1965" s="206">
        <f>IF(N1965="zákl. přenesená",J1965,0)</f>
        <v>0</v>
      </c>
      <c r="BH1965" s="206">
        <f>IF(N1965="sníž. přenesená",J1965,0)</f>
        <v>0</v>
      </c>
      <c r="BI1965" s="206">
        <f>IF(N1965="nulová",J1965,0)</f>
        <v>0</v>
      </c>
      <c r="BJ1965" s="18" t="s">
        <v>84</v>
      </c>
      <c r="BK1965" s="206">
        <f>ROUND(I1965*H1965,2)</f>
        <v>0</v>
      </c>
      <c r="BL1965" s="18" t="s">
        <v>214</v>
      </c>
      <c r="BM1965" s="205" t="s">
        <v>2085</v>
      </c>
    </row>
    <row r="1966" spans="1:65" s="2" customFormat="1" ht="11.25">
      <c r="A1966" s="35"/>
      <c r="B1966" s="36"/>
      <c r="C1966" s="37"/>
      <c r="D1966" s="207" t="s">
        <v>167</v>
      </c>
      <c r="E1966" s="37"/>
      <c r="F1966" s="208" t="s">
        <v>2084</v>
      </c>
      <c r="G1966" s="37"/>
      <c r="H1966" s="37"/>
      <c r="I1966" s="209"/>
      <c r="J1966" s="37"/>
      <c r="K1966" s="37"/>
      <c r="L1966" s="40"/>
      <c r="M1966" s="210"/>
      <c r="N1966" s="211"/>
      <c r="O1966" s="72"/>
      <c r="P1966" s="72"/>
      <c r="Q1966" s="72"/>
      <c r="R1966" s="72"/>
      <c r="S1966" s="72"/>
      <c r="T1966" s="73"/>
      <c r="U1966" s="35"/>
      <c r="V1966" s="35"/>
      <c r="W1966" s="35"/>
      <c r="X1966" s="35"/>
      <c r="Y1966" s="35"/>
      <c r="Z1966" s="35"/>
      <c r="AA1966" s="35"/>
      <c r="AB1966" s="35"/>
      <c r="AC1966" s="35"/>
      <c r="AD1966" s="35"/>
      <c r="AE1966" s="35"/>
      <c r="AT1966" s="18" t="s">
        <v>167</v>
      </c>
      <c r="AU1966" s="18" t="s">
        <v>86</v>
      </c>
    </row>
    <row r="1967" spans="1:65" s="14" customFormat="1" ht="11.25">
      <c r="B1967" s="222"/>
      <c r="C1967" s="223"/>
      <c r="D1967" s="207" t="s">
        <v>169</v>
      </c>
      <c r="E1967" s="224" t="s">
        <v>1</v>
      </c>
      <c r="F1967" s="225" t="s">
        <v>2086</v>
      </c>
      <c r="G1967" s="223"/>
      <c r="H1967" s="226">
        <v>8.9309999999999992</v>
      </c>
      <c r="I1967" s="227"/>
      <c r="J1967" s="223"/>
      <c r="K1967" s="223"/>
      <c r="L1967" s="228"/>
      <c r="M1967" s="229"/>
      <c r="N1967" s="230"/>
      <c r="O1967" s="230"/>
      <c r="P1967" s="230"/>
      <c r="Q1967" s="230"/>
      <c r="R1967" s="230"/>
      <c r="S1967" s="230"/>
      <c r="T1967" s="231"/>
      <c r="AT1967" s="232" t="s">
        <v>169</v>
      </c>
      <c r="AU1967" s="232" t="s">
        <v>86</v>
      </c>
      <c r="AV1967" s="14" t="s">
        <v>86</v>
      </c>
      <c r="AW1967" s="14" t="s">
        <v>33</v>
      </c>
      <c r="AX1967" s="14" t="s">
        <v>76</v>
      </c>
      <c r="AY1967" s="232" t="s">
        <v>160</v>
      </c>
    </row>
    <row r="1968" spans="1:65" s="15" customFormat="1" ht="11.25">
      <c r="B1968" s="233"/>
      <c r="C1968" s="234"/>
      <c r="D1968" s="207" t="s">
        <v>169</v>
      </c>
      <c r="E1968" s="235" t="s">
        <v>1</v>
      </c>
      <c r="F1968" s="236" t="s">
        <v>172</v>
      </c>
      <c r="G1968" s="234"/>
      <c r="H1968" s="237">
        <v>8.9309999999999992</v>
      </c>
      <c r="I1968" s="238"/>
      <c r="J1968" s="234"/>
      <c r="K1968" s="234"/>
      <c r="L1968" s="239"/>
      <c r="M1968" s="240"/>
      <c r="N1968" s="241"/>
      <c r="O1968" s="241"/>
      <c r="P1968" s="241"/>
      <c r="Q1968" s="241"/>
      <c r="R1968" s="241"/>
      <c r="S1968" s="241"/>
      <c r="T1968" s="242"/>
      <c r="AT1968" s="243" t="s">
        <v>169</v>
      </c>
      <c r="AU1968" s="243" t="s">
        <v>86</v>
      </c>
      <c r="AV1968" s="15" t="s">
        <v>166</v>
      </c>
      <c r="AW1968" s="15" t="s">
        <v>33</v>
      </c>
      <c r="AX1968" s="15" t="s">
        <v>84</v>
      </c>
      <c r="AY1968" s="243" t="s">
        <v>160</v>
      </c>
    </row>
    <row r="1969" spans="1:65" s="2" customFormat="1" ht="24.2" customHeight="1">
      <c r="A1969" s="35"/>
      <c r="B1969" s="36"/>
      <c r="C1969" s="193" t="s">
        <v>1256</v>
      </c>
      <c r="D1969" s="193" t="s">
        <v>162</v>
      </c>
      <c r="E1969" s="194" t="s">
        <v>2087</v>
      </c>
      <c r="F1969" s="195" t="s">
        <v>2088</v>
      </c>
      <c r="G1969" s="196" t="s">
        <v>165</v>
      </c>
      <c r="H1969" s="197">
        <v>8.1189999999999998</v>
      </c>
      <c r="I1969" s="198"/>
      <c r="J1969" s="199">
        <f>ROUND(I1969*H1969,2)</f>
        <v>0</v>
      </c>
      <c r="K1969" s="200"/>
      <c r="L1969" s="40"/>
      <c r="M1969" s="201" t="s">
        <v>1</v>
      </c>
      <c r="N1969" s="202" t="s">
        <v>41</v>
      </c>
      <c r="O1969" s="72"/>
      <c r="P1969" s="203">
        <f>O1969*H1969</f>
        <v>0</v>
      </c>
      <c r="Q1969" s="203">
        <v>0</v>
      </c>
      <c r="R1969" s="203">
        <f>Q1969*H1969</f>
        <v>0</v>
      </c>
      <c r="S1969" s="203">
        <v>0</v>
      </c>
      <c r="T1969" s="204">
        <f>S1969*H1969</f>
        <v>0</v>
      </c>
      <c r="U1969" s="35"/>
      <c r="V1969" s="35"/>
      <c r="W1969" s="35"/>
      <c r="X1969" s="35"/>
      <c r="Y1969" s="35"/>
      <c r="Z1969" s="35"/>
      <c r="AA1969" s="35"/>
      <c r="AB1969" s="35"/>
      <c r="AC1969" s="35"/>
      <c r="AD1969" s="35"/>
      <c r="AE1969" s="35"/>
      <c r="AR1969" s="205" t="s">
        <v>214</v>
      </c>
      <c r="AT1969" s="205" t="s">
        <v>162</v>
      </c>
      <c r="AU1969" s="205" t="s">
        <v>86</v>
      </c>
      <c r="AY1969" s="18" t="s">
        <v>160</v>
      </c>
      <c r="BE1969" s="206">
        <f>IF(N1969="základní",J1969,0)</f>
        <v>0</v>
      </c>
      <c r="BF1969" s="206">
        <f>IF(N1969="snížená",J1969,0)</f>
        <v>0</v>
      </c>
      <c r="BG1969" s="206">
        <f>IF(N1969="zákl. přenesená",J1969,0)</f>
        <v>0</v>
      </c>
      <c r="BH1969" s="206">
        <f>IF(N1969="sníž. přenesená",J1969,0)</f>
        <v>0</v>
      </c>
      <c r="BI1969" s="206">
        <f>IF(N1969="nulová",J1969,0)</f>
        <v>0</v>
      </c>
      <c r="BJ1969" s="18" t="s">
        <v>84</v>
      </c>
      <c r="BK1969" s="206">
        <f>ROUND(I1969*H1969,2)</f>
        <v>0</v>
      </c>
      <c r="BL1969" s="18" t="s">
        <v>214</v>
      </c>
      <c r="BM1969" s="205" t="s">
        <v>2089</v>
      </c>
    </row>
    <row r="1970" spans="1:65" s="2" customFormat="1" ht="19.5">
      <c r="A1970" s="35"/>
      <c r="B1970" s="36"/>
      <c r="C1970" s="37"/>
      <c r="D1970" s="207" t="s">
        <v>167</v>
      </c>
      <c r="E1970" s="37"/>
      <c r="F1970" s="208" t="s">
        <v>2088</v>
      </c>
      <c r="G1970" s="37"/>
      <c r="H1970" s="37"/>
      <c r="I1970" s="209"/>
      <c r="J1970" s="37"/>
      <c r="K1970" s="37"/>
      <c r="L1970" s="40"/>
      <c r="M1970" s="210"/>
      <c r="N1970" s="211"/>
      <c r="O1970" s="72"/>
      <c r="P1970" s="72"/>
      <c r="Q1970" s="72"/>
      <c r="R1970" s="72"/>
      <c r="S1970" s="72"/>
      <c r="T1970" s="73"/>
      <c r="U1970" s="35"/>
      <c r="V1970" s="35"/>
      <c r="W1970" s="35"/>
      <c r="X1970" s="35"/>
      <c r="Y1970" s="35"/>
      <c r="Z1970" s="35"/>
      <c r="AA1970" s="35"/>
      <c r="AB1970" s="35"/>
      <c r="AC1970" s="35"/>
      <c r="AD1970" s="35"/>
      <c r="AE1970" s="35"/>
      <c r="AT1970" s="18" t="s">
        <v>167</v>
      </c>
      <c r="AU1970" s="18" t="s">
        <v>86</v>
      </c>
    </row>
    <row r="1971" spans="1:65" s="13" customFormat="1" ht="11.25">
      <c r="B1971" s="212"/>
      <c r="C1971" s="213"/>
      <c r="D1971" s="207" t="s">
        <v>169</v>
      </c>
      <c r="E1971" s="214" t="s">
        <v>1</v>
      </c>
      <c r="F1971" s="215" t="s">
        <v>666</v>
      </c>
      <c r="G1971" s="213"/>
      <c r="H1971" s="214" t="s">
        <v>1</v>
      </c>
      <c r="I1971" s="216"/>
      <c r="J1971" s="213"/>
      <c r="K1971" s="213"/>
      <c r="L1971" s="217"/>
      <c r="M1971" s="218"/>
      <c r="N1971" s="219"/>
      <c r="O1971" s="219"/>
      <c r="P1971" s="219"/>
      <c r="Q1971" s="219"/>
      <c r="R1971" s="219"/>
      <c r="S1971" s="219"/>
      <c r="T1971" s="220"/>
      <c r="AT1971" s="221" t="s">
        <v>169</v>
      </c>
      <c r="AU1971" s="221" t="s">
        <v>86</v>
      </c>
      <c r="AV1971" s="13" t="s">
        <v>84</v>
      </c>
      <c r="AW1971" s="13" t="s">
        <v>33</v>
      </c>
      <c r="AX1971" s="13" t="s">
        <v>76</v>
      </c>
      <c r="AY1971" s="221" t="s">
        <v>160</v>
      </c>
    </row>
    <row r="1972" spans="1:65" s="14" customFormat="1" ht="11.25">
      <c r="B1972" s="222"/>
      <c r="C1972" s="223"/>
      <c r="D1972" s="207" t="s">
        <v>169</v>
      </c>
      <c r="E1972" s="224" t="s">
        <v>1</v>
      </c>
      <c r="F1972" s="225" t="s">
        <v>1382</v>
      </c>
      <c r="G1972" s="223"/>
      <c r="H1972" s="226">
        <v>8.1189999999999998</v>
      </c>
      <c r="I1972" s="227"/>
      <c r="J1972" s="223"/>
      <c r="K1972" s="223"/>
      <c r="L1972" s="228"/>
      <c r="M1972" s="229"/>
      <c r="N1972" s="230"/>
      <c r="O1972" s="230"/>
      <c r="P1972" s="230"/>
      <c r="Q1972" s="230"/>
      <c r="R1972" s="230"/>
      <c r="S1972" s="230"/>
      <c r="T1972" s="231"/>
      <c r="AT1972" s="232" t="s">
        <v>169</v>
      </c>
      <c r="AU1972" s="232" t="s">
        <v>86</v>
      </c>
      <c r="AV1972" s="14" t="s">
        <v>86</v>
      </c>
      <c r="AW1972" s="14" t="s">
        <v>33</v>
      </c>
      <c r="AX1972" s="14" t="s">
        <v>76</v>
      </c>
      <c r="AY1972" s="232" t="s">
        <v>160</v>
      </c>
    </row>
    <row r="1973" spans="1:65" s="15" customFormat="1" ht="11.25">
      <c r="B1973" s="233"/>
      <c r="C1973" s="234"/>
      <c r="D1973" s="207" t="s">
        <v>169</v>
      </c>
      <c r="E1973" s="235" t="s">
        <v>1</v>
      </c>
      <c r="F1973" s="236" t="s">
        <v>172</v>
      </c>
      <c r="G1973" s="234"/>
      <c r="H1973" s="237">
        <v>8.1189999999999998</v>
      </c>
      <c r="I1973" s="238"/>
      <c r="J1973" s="234"/>
      <c r="K1973" s="234"/>
      <c r="L1973" s="239"/>
      <c r="M1973" s="240"/>
      <c r="N1973" s="241"/>
      <c r="O1973" s="241"/>
      <c r="P1973" s="241"/>
      <c r="Q1973" s="241"/>
      <c r="R1973" s="241"/>
      <c r="S1973" s="241"/>
      <c r="T1973" s="242"/>
      <c r="AT1973" s="243" t="s">
        <v>169</v>
      </c>
      <c r="AU1973" s="243" t="s">
        <v>86</v>
      </c>
      <c r="AV1973" s="15" t="s">
        <v>166</v>
      </c>
      <c r="AW1973" s="15" t="s">
        <v>33</v>
      </c>
      <c r="AX1973" s="15" t="s">
        <v>84</v>
      </c>
      <c r="AY1973" s="243" t="s">
        <v>160</v>
      </c>
    </row>
    <row r="1974" spans="1:65" s="2" customFormat="1" ht="21.75" customHeight="1">
      <c r="A1974" s="35"/>
      <c r="B1974" s="36"/>
      <c r="C1974" s="193" t="s">
        <v>2090</v>
      </c>
      <c r="D1974" s="193" t="s">
        <v>162</v>
      </c>
      <c r="E1974" s="194" t="s">
        <v>2091</v>
      </c>
      <c r="F1974" s="195" t="s">
        <v>2092</v>
      </c>
      <c r="G1974" s="196" t="s">
        <v>181</v>
      </c>
      <c r="H1974" s="197">
        <v>16</v>
      </c>
      <c r="I1974" s="198"/>
      <c r="J1974" s="199">
        <f>ROUND(I1974*H1974,2)</f>
        <v>0</v>
      </c>
      <c r="K1974" s="200"/>
      <c r="L1974" s="40"/>
      <c r="M1974" s="201" t="s">
        <v>1</v>
      </c>
      <c r="N1974" s="202" t="s">
        <v>41</v>
      </c>
      <c r="O1974" s="72"/>
      <c r="P1974" s="203">
        <f>O1974*H1974</f>
        <v>0</v>
      </c>
      <c r="Q1974" s="203">
        <v>0</v>
      </c>
      <c r="R1974" s="203">
        <f>Q1974*H1974</f>
        <v>0</v>
      </c>
      <c r="S1974" s="203">
        <v>0</v>
      </c>
      <c r="T1974" s="204">
        <f>S1974*H1974</f>
        <v>0</v>
      </c>
      <c r="U1974" s="35"/>
      <c r="V1974" s="35"/>
      <c r="W1974" s="35"/>
      <c r="X1974" s="35"/>
      <c r="Y1974" s="35"/>
      <c r="Z1974" s="35"/>
      <c r="AA1974" s="35"/>
      <c r="AB1974" s="35"/>
      <c r="AC1974" s="35"/>
      <c r="AD1974" s="35"/>
      <c r="AE1974" s="35"/>
      <c r="AR1974" s="205" t="s">
        <v>214</v>
      </c>
      <c r="AT1974" s="205" t="s">
        <v>162</v>
      </c>
      <c r="AU1974" s="205" t="s">
        <v>86</v>
      </c>
      <c r="AY1974" s="18" t="s">
        <v>160</v>
      </c>
      <c r="BE1974" s="206">
        <f>IF(N1974="základní",J1974,0)</f>
        <v>0</v>
      </c>
      <c r="BF1974" s="206">
        <f>IF(N1974="snížená",J1974,0)</f>
        <v>0</v>
      </c>
      <c r="BG1974" s="206">
        <f>IF(N1974="zákl. přenesená",J1974,0)</f>
        <v>0</v>
      </c>
      <c r="BH1974" s="206">
        <f>IF(N1974="sníž. přenesená",J1974,0)</f>
        <v>0</v>
      </c>
      <c r="BI1974" s="206">
        <f>IF(N1974="nulová",J1974,0)</f>
        <v>0</v>
      </c>
      <c r="BJ1974" s="18" t="s">
        <v>84</v>
      </c>
      <c r="BK1974" s="206">
        <f>ROUND(I1974*H1974,2)</f>
        <v>0</v>
      </c>
      <c r="BL1974" s="18" t="s">
        <v>214</v>
      </c>
      <c r="BM1974" s="205" t="s">
        <v>2093</v>
      </c>
    </row>
    <row r="1975" spans="1:65" s="2" customFormat="1" ht="19.5">
      <c r="A1975" s="35"/>
      <c r="B1975" s="36"/>
      <c r="C1975" s="37"/>
      <c r="D1975" s="207" t="s">
        <v>167</v>
      </c>
      <c r="E1975" s="37"/>
      <c r="F1975" s="208" t="s">
        <v>2094</v>
      </c>
      <c r="G1975" s="37"/>
      <c r="H1975" s="37"/>
      <c r="I1975" s="209"/>
      <c r="J1975" s="37"/>
      <c r="K1975" s="37"/>
      <c r="L1975" s="40"/>
      <c r="M1975" s="210"/>
      <c r="N1975" s="211"/>
      <c r="O1975" s="72"/>
      <c r="P1975" s="72"/>
      <c r="Q1975" s="72"/>
      <c r="R1975" s="72"/>
      <c r="S1975" s="72"/>
      <c r="T1975" s="73"/>
      <c r="U1975" s="35"/>
      <c r="V1975" s="35"/>
      <c r="W1975" s="35"/>
      <c r="X1975" s="35"/>
      <c r="Y1975" s="35"/>
      <c r="Z1975" s="35"/>
      <c r="AA1975" s="35"/>
      <c r="AB1975" s="35"/>
      <c r="AC1975" s="35"/>
      <c r="AD1975" s="35"/>
      <c r="AE1975" s="35"/>
      <c r="AT1975" s="18" t="s">
        <v>167</v>
      </c>
      <c r="AU1975" s="18" t="s">
        <v>86</v>
      </c>
    </row>
    <row r="1976" spans="1:65" s="13" customFormat="1" ht="11.25">
      <c r="B1976" s="212"/>
      <c r="C1976" s="213"/>
      <c r="D1976" s="207" t="s">
        <v>169</v>
      </c>
      <c r="E1976" s="214" t="s">
        <v>1</v>
      </c>
      <c r="F1976" s="215" t="s">
        <v>666</v>
      </c>
      <c r="G1976" s="213"/>
      <c r="H1976" s="214" t="s">
        <v>1</v>
      </c>
      <c r="I1976" s="216"/>
      <c r="J1976" s="213"/>
      <c r="K1976" s="213"/>
      <c r="L1976" s="217"/>
      <c r="M1976" s="218"/>
      <c r="N1976" s="219"/>
      <c r="O1976" s="219"/>
      <c r="P1976" s="219"/>
      <c r="Q1976" s="219"/>
      <c r="R1976" s="219"/>
      <c r="S1976" s="219"/>
      <c r="T1976" s="220"/>
      <c r="AT1976" s="221" t="s">
        <v>169</v>
      </c>
      <c r="AU1976" s="221" t="s">
        <v>86</v>
      </c>
      <c r="AV1976" s="13" t="s">
        <v>84</v>
      </c>
      <c r="AW1976" s="13" t="s">
        <v>33</v>
      </c>
      <c r="AX1976" s="13" t="s">
        <v>76</v>
      </c>
      <c r="AY1976" s="221" t="s">
        <v>160</v>
      </c>
    </row>
    <row r="1977" spans="1:65" s="14" customFormat="1" ht="11.25">
      <c r="B1977" s="222"/>
      <c r="C1977" s="223"/>
      <c r="D1977" s="207" t="s">
        <v>169</v>
      </c>
      <c r="E1977" s="224" t="s">
        <v>1</v>
      </c>
      <c r="F1977" s="225" t="s">
        <v>2095</v>
      </c>
      <c r="G1977" s="223"/>
      <c r="H1977" s="226">
        <v>16</v>
      </c>
      <c r="I1977" s="227"/>
      <c r="J1977" s="223"/>
      <c r="K1977" s="223"/>
      <c r="L1977" s="228"/>
      <c r="M1977" s="229"/>
      <c r="N1977" s="230"/>
      <c r="O1977" s="230"/>
      <c r="P1977" s="230"/>
      <c r="Q1977" s="230"/>
      <c r="R1977" s="230"/>
      <c r="S1977" s="230"/>
      <c r="T1977" s="231"/>
      <c r="AT1977" s="232" t="s">
        <v>169</v>
      </c>
      <c r="AU1977" s="232" t="s">
        <v>86</v>
      </c>
      <c r="AV1977" s="14" t="s">
        <v>86</v>
      </c>
      <c r="AW1977" s="14" t="s">
        <v>33</v>
      </c>
      <c r="AX1977" s="14" t="s">
        <v>76</v>
      </c>
      <c r="AY1977" s="232" t="s">
        <v>160</v>
      </c>
    </row>
    <row r="1978" spans="1:65" s="15" customFormat="1" ht="11.25">
      <c r="B1978" s="233"/>
      <c r="C1978" s="234"/>
      <c r="D1978" s="207" t="s">
        <v>169</v>
      </c>
      <c r="E1978" s="235" t="s">
        <v>1</v>
      </c>
      <c r="F1978" s="236" t="s">
        <v>172</v>
      </c>
      <c r="G1978" s="234"/>
      <c r="H1978" s="237">
        <v>16</v>
      </c>
      <c r="I1978" s="238"/>
      <c r="J1978" s="234"/>
      <c r="K1978" s="234"/>
      <c r="L1978" s="239"/>
      <c r="M1978" s="240"/>
      <c r="N1978" s="241"/>
      <c r="O1978" s="241"/>
      <c r="P1978" s="241"/>
      <c r="Q1978" s="241"/>
      <c r="R1978" s="241"/>
      <c r="S1978" s="241"/>
      <c r="T1978" s="242"/>
      <c r="AT1978" s="243" t="s">
        <v>169</v>
      </c>
      <c r="AU1978" s="243" t="s">
        <v>86</v>
      </c>
      <c r="AV1978" s="15" t="s">
        <v>166</v>
      </c>
      <c r="AW1978" s="15" t="s">
        <v>33</v>
      </c>
      <c r="AX1978" s="15" t="s">
        <v>84</v>
      </c>
      <c r="AY1978" s="243" t="s">
        <v>160</v>
      </c>
    </row>
    <row r="1979" spans="1:65" s="2" customFormat="1" ht="16.5" customHeight="1">
      <c r="A1979" s="35"/>
      <c r="B1979" s="36"/>
      <c r="C1979" s="193" t="s">
        <v>1260</v>
      </c>
      <c r="D1979" s="193" t="s">
        <v>162</v>
      </c>
      <c r="E1979" s="194" t="s">
        <v>2096</v>
      </c>
      <c r="F1979" s="195" t="s">
        <v>2097</v>
      </c>
      <c r="G1979" s="196" t="s">
        <v>181</v>
      </c>
      <c r="H1979" s="197">
        <v>16.600000000000001</v>
      </c>
      <c r="I1979" s="198"/>
      <c r="J1979" s="199">
        <f>ROUND(I1979*H1979,2)</f>
        <v>0</v>
      </c>
      <c r="K1979" s="200"/>
      <c r="L1979" s="40"/>
      <c r="M1979" s="201" t="s">
        <v>1</v>
      </c>
      <c r="N1979" s="202" t="s">
        <v>41</v>
      </c>
      <c r="O1979" s="72"/>
      <c r="P1979" s="203">
        <f>O1979*H1979</f>
        <v>0</v>
      </c>
      <c r="Q1979" s="203">
        <v>0</v>
      </c>
      <c r="R1979" s="203">
        <f>Q1979*H1979</f>
        <v>0</v>
      </c>
      <c r="S1979" s="203">
        <v>0</v>
      </c>
      <c r="T1979" s="204">
        <f>S1979*H1979</f>
        <v>0</v>
      </c>
      <c r="U1979" s="35"/>
      <c r="V1979" s="35"/>
      <c r="W1979" s="35"/>
      <c r="X1979" s="35"/>
      <c r="Y1979" s="35"/>
      <c r="Z1979" s="35"/>
      <c r="AA1979" s="35"/>
      <c r="AB1979" s="35"/>
      <c r="AC1979" s="35"/>
      <c r="AD1979" s="35"/>
      <c r="AE1979" s="35"/>
      <c r="AR1979" s="205" t="s">
        <v>214</v>
      </c>
      <c r="AT1979" s="205" t="s">
        <v>162</v>
      </c>
      <c r="AU1979" s="205" t="s">
        <v>86</v>
      </c>
      <c r="AY1979" s="18" t="s">
        <v>160</v>
      </c>
      <c r="BE1979" s="206">
        <f>IF(N1979="základní",J1979,0)</f>
        <v>0</v>
      </c>
      <c r="BF1979" s="206">
        <f>IF(N1979="snížená",J1979,0)</f>
        <v>0</v>
      </c>
      <c r="BG1979" s="206">
        <f>IF(N1979="zákl. přenesená",J1979,0)</f>
        <v>0</v>
      </c>
      <c r="BH1979" s="206">
        <f>IF(N1979="sníž. přenesená",J1979,0)</f>
        <v>0</v>
      </c>
      <c r="BI1979" s="206">
        <f>IF(N1979="nulová",J1979,0)</f>
        <v>0</v>
      </c>
      <c r="BJ1979" s="18" t="s">
        <v>84</v>
      </c>
      <c r="BK1979" s="206">
        <f>ROUND(I1979*H1979,2)</f>
        <v>0</v>
      </c>
      <c r="BL1979" s="18" t="s">
        <v>214</v>
      </c>
      <c r="BM1979" s="205" t="s">
        <v>2098</v>
      </c>
    </row>
    <row r="1980" spans="1:65" s="2" customFormat="1" ht="11.25">
      <c r="A1980" s="35"/>
      <c r="B1980" s="36"/>
      <c r="C1980" s="37"/>
      <c r="D1980" s="207" t="s">
        <v>167</v>
      </c>
      <c r="E1980" s="37"/>
      <c r="F1980" s="208" t="s">
        <v>2099</v>
      </c>
      <c r="G1980" s="37"/>
      <c r="H1980" s="37"/>
      <c r="I1980" s="209"/>
      <c r="J1980" s="37"/>
      <c r="K1980" s="37"/>
      <c r="L1980" s="40"/>
      <c r="M1980" s="210"/>
      <c r="N1980" s="211"/>
      <c r="O1980" s="72"/>
      <c r="P1980" s="72"/>
      <c r="Q1980" s="72"/>
      <c r="R1980" s="72"/>
      <c r="S1980" s="72"/>
      <c r="T1980" s="73"/>
      <c r="U1980" s="35"/>
      <c r="V1980" s="35"/>
      <c r="W1980" s="35"/>
      <c r="X1980" s="35"/>
      <c r="Y1980" s="35"/>
      <c r="Z1980" s="35"/>
      <c r="AA1980" s="35"/>
      <c r="AB1980" s="35"/>
      <c r="AC1980" s="35"/>
      <c r="AD1980" s="35"/>
      <c r="AE1980" s="35"/>
      <c r="AT1980" s="18" t="s">
        <v>167</v>
      </c>
      <c r="AU1980" s="18" t="s">
        <v>86</v>
      </c>
    </row>
    <row r="1981" spans="1:65" s="13" customFormat="1" ht="11.25">
      <c r="B1981" s="212"/>
      <c r="C1981" s="213"/>
      <c r="D1981" s="207" t="s">
        <v>169</v>
      </c>
      <c r="E1981" s="214" t="s">
        <v>1</v>
      </c>
      <c r="F1981" s="215" t="s">
        <v>666</v>
      </c>
      <c r="G1981" s="213"/>
      <c r="H1981" s="214" t="s">
        <v>1</v>
      </c>
      <c r="I1981" s="216"/>
      <c r="J1981" s="213"/>
      <c r="K1981" s="213"/>
      <c r="L1981" s="217"/>
      <c r="M1981" s="218"/>
      <c r="N1981" s="219"/>
      <c r="O1981" s="219"/>
      <c r="P1981" s="219"/>
      <c r="Q1981" s="219"/>
      <c r="R1981" s="219"/>
      <c r="S1981" s="219"/>
      <c r="T1981" s="220"/>
      <c r="AT1981" s="221" t="s">
        <v>169</v>
      </c>
      <c r="AU1981" s="221" t="s">
        <v>86</v>
      </c>
      <c r="AV1981" s="13" t="s">
        <v>84</v>
      </c>
      <c r="AW1981" s="13" t="s">
        <v>33</v>
      </c>
      <c r="AX1981" s="13" t="s">
        <v>76</v>
      </c>
      <c r="AY1981" s="221" t="s">
        <v>160</v>
      </c>
    </row>
    <row r="1982" spans="1:65" s="14" customFormat="1" ht="11.25">
      <c r="B1982" s="222"/>
      <c r="C1982" s="223"/>
      <c r="D1982" s="207" t="s">
        <v>169</v>
      </c>
      <c r="E1982" s="224" t="s">
        <v>1</v>
      </c>
      <c r="F1982" s="225" t="s">
        <v>2100</v>
      </c>
      <c r="G1982" s="223"/>
      <c r="H1982" s="226">
        <v>16.600000000000001</v>
      </c>
      <c r="I1982" s="227"/>
      <c r="J1982" s="223"/>
      <c r="K1982" s="223"/>
      <c r="L1982" s="228"/>
      <c r="M1982" s="229"/>
      <c r="N1982" s="230"/>
      <c r="O1982" s="230"/>
      <c r="P1982" s="230"/>
      <c r="Q1982" s="230"/>
      <c r="R1982" s="230"/>
      <c r="S1982" s="230"/>
      <c r="T1982" s="231"/>
      <c r="AT1982" s="232" t="s">
        <v>169</v>
      </c>
      <c r="AU1982" s="232" t="s">
        <v>86</v>
      </c>
      <c r="AV1982" s="14" t="s">
        <v>86</v>
      </c>
      <c r="AW1982" s="14" t="s">
        <v>33</v>
      </c>
      <c r="AX1982" s="14" t="s">
        <v>76</v>
      </c>
      <c r="AY1982" s="232" t="s">
        <v>160</v>
      </c>
    </row>
    <row r="1983" spans="1:65" s="15" customFormat="1" ht="11.25">
      <c r="B1983" s="233"/>
      <c r="C1983" s="234"/>
      <c r="D1983" s="207" t="s">
        <v>169</v>
      </c>
      <c r="E1983" s="235" t="s">
        <v>1</v>
      </c>
      <c r="F1983" s="236" t="s">
        <v>172</v>
      </c>
      <c r="G1983" s="234"/>
      <c r="H1983" s="237">
        <v>16.600000000000001</v>
      </c>
      <c r="I1983" s="238"/>
      <c r="J1983" s="234"/>
      <c r="K1983" s="234"/>
      <c r="L1983" s="239"/>
      <c r="M1983" s="240"/>
      <c r="N1983" s="241"/>
      <c r="O1983" s="241"/>
      <c r="P1983" s="241"/>
      <c r="Q1983" s="241"/>
      <c r="R1983" s="241"/>
      <c r="S1983" s="241"/>
      <c r="T1983" s="242"/>
      <c r="AT1983" s="243" t="s">
        <v>169</v>
      </c>
      <c r="AU1983" s="243" t="s">
        <v>86</v>
      </c>
      <c r="AV1983" s="15" t="s">
        <v>166</v>
      </c>
      <c r="AW1983" s="15" t="s">
        <v>33</v>
      </c>
      <c r="AX1983" s="15" t="s">
        <v>84</v>
      </c>
      <c r="AY1983" s="243" t="s">
        <v>160</v>
      </c>
    </row>
    <row r="1984" spans="1:65" s="2" customFormat="1" ht="24.2" customHeight="1">
      <c r="A1984" s="35"/>
      <c r="B1984" s="36"/>
      <c r="C1984" s="193" t="s">
        <v>2101</v>
      </c>
      <c r="D1984" s="193" t="s">
        <v>162</v>
      </c>
      <c r="E1984" s="194" t="s">
        <v>2102</v>
      </c>
      <c r="F1984" s="195" t="s">
        <v>2103</v>
      </c>
      <c r="G1984" s="196" t="s">
        <v>165</v>
      </c>
      <c r="H1984" s="197">
        <v>8.1189999999999998</v>
      </c>
      <c r="I1984" s="198"/>
      <c r="J1984" s="199">
        <f>ROUND(I1984*H1984,2)</f>
        <v>0</v>
      </c>
      <c r="K1984" s="200"/>
      <c r="L1984" s="40"/>
      <c r="M1984" s="201" t="s">
        <v>1</v>
      </c>
      <c r="N1984" s="202" t="s">
        <v>41</v>
      </c>
      <c r="O1984" s="72"/>
      <c r="P1984" s="203">
        <f>O1984*H1984</f>
        <v>0</v>
      </c>
      <c r="Q1984" s="203">
        <v>0</v>
      </c>
      <c r="R1984" s="203">
        <f>Q1984*H1984</f>
        <v>0</v>
      </c>
      <c r="S1984" s="203">
        <v>0</v>
      </c>
      <c r="T1984" s="204">
        <f>S1984*H1984</f>
        <v>0</v>
      </c>
      <c r="U1984" s="35"/>
      <c r="V1984" s="35"/>
      <c r="W1984" s="35"/>
      <c r="X1984" s="35"/>
      <c r="Y1984" s="35"/>
      <c r="Z1984" s="35"/>
      <c r="AA1984" s="35"/>
      <c r="AB1984" s="35"/>
      <c r="AC1984" s="35"/>
      <c r="AD1984" s="35"/>
      <c r="AE1984" s="35"/>
      <c r="AR1984" s="205" t="s">
        <v>214</v>
      </c>
      <c r="AT1984" s="205" t="s">
        <v>162</v>
      </c>
      <c r="AU1984" s="205" t="s">
        <v>86</v>
      </c>
      <c r="AY1984" s="18" t="s">
        <v>160</v>
      </c>
      <c r="BE1984" s="206">
        <f>IF(N1984="základní",J1984,0)</f>
        <v>0</v>
      </c>
      <c r="BF1984" s="206">
        <f>IF(N1984="snížená",J1984,0)</f>
        <v>0</v>
      </c>
      <c r="BG1984" s="206">
        <f>IF(N1984="zákl. přenesená",J1984,0)</f>
        <v>0</v>
      </c>
      <c r="BH1984" s="206">
        <f>IF(N1984="sníž. přenesená",J1984,0)</f>
        <v>0</v>
      </c>
      <c r="BI1984" s="206">
        <f>IF(N1984="nulová",J1984,0)</f>
        <v>0</v>
      </c>
      <c r="BJ1984" s="18" t="s">
        <v>84</v>
      </c>
      <c r="BK1984" s="206">
        <f>ROUND(I1984*H1984,2)</f>
        <v>0</v>
      </c>
      <c r="BL1984" s="18" t="s">
        <v>214</v>
      </c>
      <c r="BM1984" s="205" t="s">
        <v>2104</v>
      </c>
    </row>
    <row r="1985" spans="1:65" s="2" customFormat="1" ht="19.5">
      <c r="A1985" s="35"/>
      <c r="B1985" s="36"/>
      <c r="C1985" s="37"/>
      <c r="D1985" s="207" t="s">
        <v>167</v>
      </c>
      <c r="E1985" s="37"/>
      <c r="F1985" s="208" t="s">
        <v>2105</v>
      </c>
      <c r="G1985" s="37"/>
      <c r="H1985" s="37"/>
      <c r="I1985" s="209"/>
      <c r="J1985" s="37"/>
      <c r="K1985" s="37"/>
      <c r="L1985" s="40"/>
      <c r="M1985" s="210"/>
      <c r="N1985" s="211"/>
      <c r="O1985" s="72"/>
      <c r="P1985" s="72"/>
      <c r="Q1985" s="72"/>
      <c r="R1985" s="72"/>
      <c r="S1985" s="72"/>
      <c r="T1985" s="73"/>
      <c r="U1985" s="35"/>
      <c r="V1985" s="35"/>
      <c r="W1985" s="35"/>
      <c r="X1985" s="35"/>
      <c r="Y1985" s="35"/>
      <c r="Z1985" s="35"/>
      <c r="AA1985" s="35"/>
      <c r="AB1985" s="35"/>
      <c r="AC1985" s="35"/>
      <c r="AD1985" s="35"/>
      <c r="AE1985" s="35"/>
      <c r="AT1985" s="18" t="s">
        <v>167</v>
      </c>
      <c r="AU1985" s="18" t="s">
        <v>86</v>
      </c>
    </row>
    <row r="1986" spans="1:65" s="13" customFormat="1" ht="11.25">
      <c r="B1986" s="212"/>
      <c r="C1986" s="213"/>
      <c r="D1986" s="207" t="s">
        <v>169</v>
      </c>
      <c r="E1986" s="214" t="s">
        <v>1</v>
      </c>
      <c r="F1986" s="215" t="s">
        <v>666</v>
      </c>
      <c r="G1986" s="213"/>
      <c r="H1986" s="214" t="s">
        <v>1</v>
      </c>
      <c r="I1986" s="216"/>
      <c r="J1986" s="213"/>
      <c r="K1986" s="213"/>
      <c r="L1986" s="217"/>
      <c r="M1986" s="218"/>
      <c r="N1986" s="219"/>
      <c r="O1986" s="219"/>
      <c r="P1986" s="219"/>
      <c r="Q1986" s="219"/>
      <c r="R1986" s="219"/>
      <c r="S1986" s="219"/>
      <c r="T1986" s="220"/>
      <c r="AT1986" s="221" t="s">
        <v>169</v>
      </c>
      <c r="AU1986" s="221" t="s">
        <v>86</v>
      </c>
      <c r="AV1986" s="13" t="s">
        <v>84</v>
      </c>
      <c r="AW1986" s="13" t="s">
        <v>33</v>
      </c>
      <c r="AX1986" s="13" t="s">
        <v>76</v>
      </c>
      <c r="AY1986" s="221" t="s">
        <v>160</v>
      </c>
    </row>
    <row r="1987" spans="1:65" s="14" customFormat="1" ht="11.25">
      <c r="B1987" s="222"/>
      <c r="C1987" s="223"/>
      <c r="D1987" s="207" t="s">
        <v>169</v>
      </c>
      <c r="E1987" s="224" t="s">
        <v>1</v>
      </c>
      <c r="F1987" s="225" t="s">
        <v>1382</v>
      </c>
      <c r="G1987" s="223"/>
      <c r="H1987" s="226">
        <v>8.1189999999999998</v>
      </c>
      <c r="I1987" s="227"/>
      <c r="J1987" s="223"/>
      <c r="K1987" s="223"/>
      <c r="L1987" s="228"/>
      <c r="M1987" s="229"/>
      <c r="N1987" s="230"/>
      <c r="O1987" s="230"/>
      <c r="P1987" s="230"/>
      <c r="Q1987" s="230"/>
      <c r="R1987" s="230"/>
      <c r="S1987" s="230"/>
      <c r="T1987" s="231"/>
      <c r="AT1987" s="232" t="s">
        <v>169</v>
      </c>
      <c r="AU1987" s="232" t="s">
        <v>86</v>
      </c>
      <c r="AV1987" s="14" t="s">
        <v>86</v>
      </c>
      <c r="AW1987" s="14" t="s">
        <v>33</v>
      </c>
      <c r="AX1987" s="14" t="s">
        <v>76</v>
      </c>
      <c r="AY1987" s="232" t="s">
        <v>160</v>
      </c>
    </row>
    <row r="1988" spans="1:65" s="15" customFormat="1" ht="11.25">
      <c r="B1988" s="233"/>
      <c r="C1988" s="234"/>
      <c r="D1988" s="207" t="s">
        <v>169</v>
      </c>
      <c r="E1988" s="235" t="s">
        <v>1</v>
      </c>
      <c r="F1988" s="236" t="s">
        <v>172</v>
      </c>
      <c r="G1988" s="234"/>
      <c r="H1988" s="237">
        <v>8.1189999999999998</v>
      </c>
      <c r="I1988" s="238"/>
      <c r="J1988" s="234"/>
      <c r="K1988" s="234"/>
      <c r="L1988" s="239"/>
      <c r="M1988" s="240"/>
      <c r="N1988" s="241"/>
      <c r="O1988" s="241"/>
      <c r="P1988" s="241"/>
      <c r="Q1988" s="241"/>
      <c r="R1988" s="241"/>
      <c r="S1988" s="241"/>
      <c r="T1988" s="242"/>
      <c r="AT1988" s="243" t="s">
        <v>169</v>
      </c>
      <c r="AU1988" s="243" t="s">
        <v>86</v>
      </c>
      <c r="AV1988" s="15" t="s">
        <v>166</v>
      </c>
      <c r="AW1988" s="15" t="s">
        <v>33</v>
      </c>
      <c r="AX1988" s="15" t="s">
        <v>84</v>
      </c>
      <c r="AY1988" s="243" t="s">
        <v>160</v>
      </c>
    </row>
    <row r="1989" spans="1:65" s="2" customFormat="1" ht="37.9" customHeight="1">
      <c r="A1989" s="35"/>
      <c r="B1989" s="36"/>
      <c r="C1989" s="193" t="s">
        <v>1266</v>
      </c>
      <c r="D1989" s="193" t="s">
        <v>162</v>
      </c>
      <c r="E1989" s="194" t="s">
        <v>2106</v>
      </c>
      <c r="F1989" s="195" t="s">
        <v>2107</v>
      </c>
      <c r="G1989" s="196" t="s">
        <v>165</v>
      </c>
      <c r="H1989" s="197">
        <v>31.1</v>
      </c>
      <c r="I1989" s="198"/>
      <c r="J1989" s="199">
        <f>ROUND(I1989*H1989,2)</f>
        <v>0</v>
      </c>
      <c r="K1989" s="200"/>
      <c r="L1989" s="40"/>
      <c r="M1989" s="201" t="s">
        <v>1</v>
      </c>
      <c r="N1989" s="202" t="s">
        <v>41</v>
      </c>
      <c r="O1989" s="72"/>
      <c r="P1989" s="203">
        <f>O1989*H1989</f>
        <v>0</v>
      </c>
      <c r="Q1989" s="203">
        <v>0</v>
      </c>
      <c r="R1989" s="203">
        <f>Q1989*H1989</f>
        <v>0</v>
      </c>
      <c r="S1989" s="203">
        <v>0</v>
      </c>
      <c r="T1989" s="204">
        <f>S1989*H1989</f>
        <v>0</v>
      </c>
      <c r="U1989" s="35"/>
      <c r="V1989" s="35"/>
      <c r="W1989" s="35"/>
      <c r="X1989" s="35"/>
      <c r="Y1989" s="35"/>
      <c r="Z1989" s="35"/>
      <c r="AA1989" s="35"/>
      <c r="AB1989" s="35"/>
      <c r="AC1989" s="35"/>
      <c r="AD1989" s="35"/>
      <c r="AE1989" s="35"/>
      <c r="AR1989" s="205" t="s">
        <v>214</v>
      </c>
      <c r="AT1989" s="205" t="s">
        <v>162</v>
      </c>
      <c r="AU1989" s="205" t="s">
        <v>86</v>
      </c>
      <c r="AY1989" s="18" t="s">
        <v>160</v>
      </c>
      <c r="BE1989" s="206">
        <f>IF(N1989="základní",J1989,0)</f>
        <v>0</v>
      </c>
      <c r="BF1989" s="206">
        <f>IF(N1989="snížená",J1989,0)</f>
        <v>0</v>
      </c>
      <c r="BG1989" s="206">
        <f>IF(N1989="zákl. přenesená",J1989,0)</f>
        <v>0</v>
      </c>
      <c r="BH1989" s="206">
        <f>IF(N1989="sníž. přenesená",J1989,0)</f>
        <v>0</v>
      </c>
      <c r="BI1989" s="206">
        <f>IF(N1989="nulová",J1989,0)</f>
        <v>0</v>
      </c>
      <c r="BJ1989" s="18" t="s">
        <v>84</v>
      </c>
      <c r="BK1989" s="206">
        <f>ROUND(I1989*H1989,2)</f>
        <v>0</v>
      </c>
      <c r="BL1989" s="18" t="s">
        <v>214</v>
      </c>
      <c r="BM1989" s="205" t="s">
        <v>2108</v>
      </c>
    </row>
    <row r="1990" spans="1:65" s="2" customFormat="1" ht="19.5">
      <c r="A1990" s="35"/>
      <c r="B1990" s="36"/>
      <c r="C1990" s="37"/>
      <c r="D1990" s="207" t="s">
        <v>167</v>
      </c>
      <c r="E1990" s="37"/>
      <c r="F1990" s="208" t="s">
        <v>2109</v>
      </c>
      <c r="G1990" s="37"/>
      <c r="H1990" s="37"/>
      <c r="I1990" s="209"/>
      <c r="J1990" s="37"/>
      <c r="K1990" s="37"/>
      <c r="L1990" s="40"/>
      <c r="M1990" s="210"/>
      <c r="N1990" s="211"/>
      <c r="O1990" s="72"/>
      <c r="P1990" s="72"/>
      <c r="Q1990" s="72"/>
      <c r="R1990" s="72"/>
      <c r="S1990" s="72"/>
      <c r="T1990" s="73"/>
      <c r="U1990" s="35"/>
      <c r="V1990" s="35"/>
      <c r="W1990" s="35"/>
      <c r="X1990" s="35"/>
      <c r="Y1990" s="35"/>
      <c r="Z1990" s="35"/>
      <c r="AA1990" s="35"/>
      <c r="AB1990" s="35"/>
      <c r="AC1990" s="35"/>
      <c r="AD1990" s="35"/>
      <c r="AE1990" s="35"/>
      <c r="AT1990" s="18" t="s">
        <v>167</v>
      </c>
      <c r="AU1990" s="18" t="s">
        <v>86</v>
      </c>
    </row>
    <row r="1991" spans="1:65" s="13" customFormat="1" ht="11.25">
      <c r="B1991" s="212"/>
      <c r="C1991" s="213"/>
      <c r="D1991" s="207" t="s">
        <v>169</v>
      </c>
      <c r="E1991" s="214" t="s">
        <v>1</v>
      </c>
      <c r="F1991" s="215" t="s">
        <v>2110</v>
      </c>
      <c r="G1991" s="213"/>
      <c r="H1991" s="214" t="s">
        <v>1</v>
      </c>
      <c r="I1991" s="216"/>
      <c r="J1991" s="213"/>
      <c r="K1991" s="213"/>
      <c r="L1991" s="217"/>
      <c r="M1991" s="218"/>
      <c r="N1991" s="219"/>
      <c r="O1991" s="219"/>
      <c r="P1991" s="219"/>
      <c r="Q1991" s="219"/>
      <c r="R1991" s="219"/>
      <c r="S1991" s="219"/>
      <c r="T1991" s="220"/>
      <c r="AT1991" s="221" t="s">
        <v>169</v>
      </c>
      <c r="AU1991" s="221" t="s">
        <v>86</v>
      </c>
      <c r="AV1991" s="13" t="s">
        <v>84</v>
      </c>
      <c r="AW1991" s="13" t="s">
        <v>33</v>
      </c>
      <c r="AX1991" s="13" t="s">
        <v>76</v>
      </c>
      <c r="AY1991" s="221" t="s">
        <v>160</v>
      </c>
    </row>
    <row r="1992" spans="1:65" s="13" customFormat="1" ht="11.25">
      <c r="B1992" s="212"/>
      <c r="C1992" s="213"/>
      <c r="D1992" s="207" t="s">
        <v>169</v>
      </c>
      <c r="E1992" s="214" t="s">
        <v>1</v>
      </c>
      <c r="F1992" s="215" t="s">
        <v>2111</v>
      </c>
      <c r="G1992" s="213"/>
      <c r="H1992" s="214" t="s">
        <v>1</v>
      </c>
      <c r="I1992" s="216"/>
      <c r="J1992" s="213"/>
      <c r="K1992" s="213"/>
      <c r="L1992" s="217"/>
      <c r="M1992" s="218"/>
      <c r="N1992" s="219"/>
      <c r="O1992" s="219"/>
      <c r="P1992" s="219"/>
      <c r="Q1992" s="219"/>
      <c r="R1992" s="219"/>
      <c r="S1992" s="219"/>
      <c r="T1992" s="220"/>
      <c r="AT1992" s="221" t="s">
        <v>169</v>
      </c>
      <c r="AU1992" s="221" t="s">
        <v>86</v>
      </c>
      <c r="AV1992" s="13" t="s">
        <v>84</v>
      </c>
      <c r="AW1992" s="13" t="s">
        <v>33</v>
      </c>
      <c r="AX1992" s="13" t="s">
        <v>76</v>
      </c>
      <c r="AY1992" s="221" t="s">
        <v>160</v>
      </c>
    </row>
    <row r="1993" spans="1:65" s="13" customFormat="1" ht="11.25">
      <c r="B1993" s="212"/>
      <c r="C1993" s="213"/>
      <c r="D1993" s="207" t="s">
        <v>169</v>
      </c>
      <c r="E1993" s="214" t="s">
        <v>1</v>
      </c>
      <c r="F1993" s="215" t="s">
        <v>2112</v>
      </c>
      <c r="G1993" s="213"/>
      <c r="H1993" s="214" t="s">
        <v>1</v>
      </c>
      <c r="I1993" s="216"/>
      <c r="J1993" s="213"/>
      <c r="K1993" s="213"/>
      <c r="L1993" s="217"/>
      <c r="M1993" s="218"/>
      <c r="N1993" s="219"/>
      <c r="O1993" s="219"/>
      <c r="P1993" s="219"/>
      <c r="Q1993" s="219"/>
      <c r="R1993" s="219"/>
      <c r="S1993" s="219"/>
      <c r="T1993" s="220"/>
      <c r="AT1993" s="221" t="s">
        <v>169</v>
      </c>
      <c r="AU1993" s="221" t="s">
        <v>86</v>
      </c>
      <c r="AV1993" s="13" t="s">
        <v>84</v>
      </c>
      <c r="AW1993" s="13" t="s">
        <v>33</v>
      </c>
      <c r="AX1993" s="13" t="s">
        <v>76</v>
      </c>
      <c r="AY1993" s="221" t="s">
        <v>160</v>
      </c>
    </row>
    <row r="1994" spans="1:65" s="14" customFormat="1" ht="11.25">
      <c r="B1994" s="222"/>
      <c r="C1994" s="223"/>
      <c r="D1994" s="207" t="s">
        <v>169</v>
      </c>
      <c r="E1994" s="224" t="s">
        <v>1</v>
      </c>
      <c r="F1994" s="225" t="s">
        <v>2113</v>
      </c>
      <c r="G1994" s="223"/>
      <c r="H1994" s="226">
        <v>31.1</v>
      </c>
      <c r="I1994" s="227"/>
      <c r="J1994" s="223"/>
      <c r="K1994" s="223"/>
      <c r="L1994" s="228"/>
      <c r="M1994" s="229"/>
      <c r="N1994" s="230"/>
      <c r="O1994" s="230"/>
      <c r="P1994" s="230"/>
      <c r="Q1994" s="230"/>
      <c r="R1994" s="230"/>
      <c r="S1994" s="230"/>
      <c r="T1994" s="231"/>
      <c r="AT1994" s="232" t="s">
        <v>169</v>
      </c>
      <c r="AU1994" s="232" t="s">
        <v>86</v>
      </c>
      <c r="AV1994" s="14" t="s">
        <v>86</v>
      </c>
      <c r="AW1994" s="14" t="s">
        <v>33</v>
      </c>
      <c r="AX1994" s="14" t="s">
        <v>76</v>
      </c>
      <c r="AY1994" s="232" t="s">
        <v>160</v>
      </c>
    </row>
    <row r="1995" spans="1:65" s="15" customFormat="1" ht="11.25">
      <c r="B1995" s="233"/>
      <c r="C1995" s="234"/>
      <c r="D1995" s="207" t="s">
        <v>169</v>
      </c>
      <c r="E1995" s="235" t="s">
        <v>1</v>
      </c>
      <c r="F1995" s="236" t="s">
        <v>172</v>
      </c>
      <c r="G1995" s="234"/>
      <c r="H1995" s="237">
        <v>31.1</v>
      </c>
      <c r="I1995" s="238"/>
      <c r="J1995" s="234"/>
      <c r="K1995" s="234"/>
      <c r="L1995" s="239"/>
      <c r="M1995" s="240"/>
      <c r="N1995" s="241"/>
      <c r="O1995" s="241"/>
      <c r="P1995" s="241"/>
      <c r="Q1995" s="241"/>
      <c r="R1995" s="241"/>
      <c r="S1995" s="241"/>
      <c r="T1995" s="242"/>
      <c r="AT1995" s="243" t="s">
        <v>169</v>
      </c>
      <c r="AU1995" s="243" t="s">
        <v>86</v>
      </c>
      <c r="AV1995" s="15" t="s">
        <v>166</v>
      </c>
      <c r="AW1995" s="15" t="s">
        <v>33</v>
      </c>
      <c r="AX1995" s="15" t="s">
        <v>84</v>
      </c>
      <c r="AY1995" s="243" t="s">
        <v>160</v>
      </c>
    </row>
    <row r="1996" spans="1:65" s="2" customFormat="1" ht="21.75" customHeight="1">
      <c r="A1996" s="35"/>
      <c r="B1996" s="36"/>
      <c r="C1996" s="244" t="s">
        <v>2114</v>
      </c>
      <c r="D1996" s="244" t="s">
        <v>245</v>
      </c>
      <c r="E1996" s="245" t="s">
        <v>2115</v>
      </c>
      <c r="F1996" s="246" t="s">
        <v>2116</v>
      </c>
      <c r="G1996" s="247" t="s">
        <v>312</v>
      </c>
      <c r="H1996" s="248">
        <v>2121.02</v>
      </c>
      <c r="I1996" s="249"/>
      <c r="J1996" s="250">
        <f>ROUND(I1996*H1996,2)</f>
        <v>0</v>
      </c>
      <c r="K1996" s="251"/>
      <c r="L1996" s="252"/>
      <c r="M1996" s="253" t="s">
        <v>1</v>
      </c>
      <c r="N1996" s="254" t="s">
        <v>41</v>
      </c>
      <c r="O1996" s="72"/>
      <c r="P1996" s="203">
        <f>O1996*H1996</f>
        <v>0</v>
      </c>
      <c r="Q1996" s="203">
        <v>0</v>
      </c>
      <c r="R1996" s="203">
        <f>Q1996*H1996</f>
        <v>0</v>
      </c>
      <c r="S1996" s="203">
        <v>0</v>
      </c>
      <c r="T1996" s="204">
        <f>S1996*H1996</f>
        <v>0</v>
      </c>
      <c r="U1996" s="35"/>
      <c r="V1996" s="35"/>
      <c r="W1996" s="35"/>
      <c r="X1996" s="35"/>
      <c r="Y1996" s="35"/>
      <c r="Z1996" s="35"/>
      <c r="AA1996" s="35"/>
      <c r="AB1996" s="35"/>
      <c r="AC1996" s="35"/>
      <c r="AD1996" s="35"/>
      <c r="AE1996" s="35"/>
      <c r="AR1996" s="205" t="s">
        <v>262</v>
      </c>
      <c r="AT1996" s="205" t="s">
        <v>245</v>
      </c>
      <c r="AU1996" s="205" t="s">
        <v>86</v>
      </c>
      <c r="AY1996" s="18" t="s">
        <v>160</v>
      </c>
      <c r="BE1996" s="206">
        <f>IF(N1996="základní",J1996,0)</f>
        <v>0</v>
      </c>
      <c r="BF1996" s="206">
        <f>IF(N1996="snížená",J1996,0)</f>
        <v>0</v>
      </c>
      <c r="BG1996" s="206">
        <f>IF(N1996="zákl. přenesená",J1996,0)</f>
        <v>0</v>
      </c>
      <c r="BH1996" s="206">
        <f>IF(N1996="sníž. přenesená",J1996,0)</f>
        <v>0</v>
      </c>
      <c r="BI1996" s="206">
        <f>IF(N1996="nulová",J1996,0)</f>
        <v>0</v>
      </c>
      <c r="BJ1996" s="18" t="s">
        <v>84</v>
      </c>
      <c r="BK1996" s="206">
        <f>ROUND(I1996*H1996,2)</f>
        <v>0</v>
      </c>
      <c r="BL1996" s="18" t="s">
        <v>214</v>
      </c>
      <c r="BM1996" s="205" t="s">
        <v>2117</v>
      </c>
    </row>
    <row r="1997" spans="1:65" s="2" customFormat="1" ht="11.25">
      <c r="A1997" s="35"/>
      <c r="B1997" s="36"/>
      <c r="C1997" s="37"/>
      <c r="D1997" s="207" t="s">
        <v>167</v>
      </c>
      <c r="E1997" s="37"/>
      <c r="F1997" s="208" t="s">
        <v>2116</v>
      </c>
      <c r="G1997" s="37"/>
      <c r="H1997" s="37"/>
      <c r="I1997" s="209"/>
      <c r="J1997" s="37"/>
      <c r="K1997" s="37"/>
      <c r="L1997" s="40"/>
      <c r="M1997" s="210"/>
      <c r="N1997" s="211"/>
      <c r="O1997" s="72"/>
      <c r="P1997" s="72"/>
      <c r="Q1997" s="72"/>
      <c r="R1997" s="72"/>
      <c r="S1997" s="72"/>
      <c r="T1997" s="73"/>
      <c r="U1997" s="35"/>
      <c r="V1997" s="35"/>
      <c r="W1997" s="35"/>
      <c r="X1997" s="35"/>
      <c r="Y1997" s="35"/>
      <c r="Z1997" s="35"/>
      <c r="AA1997" s="35"/>
      <c r="AB1997" s="35"/>
      <c r="AC1997" s="35"/>
      <c r="AD1997" s="35"/>
      <c r="AE1997" s="35"/>
      <c r="AT1997" s="18" t="s">
        <v>167</v>
      </c>
      <c r="AU1997" s="18" t="s">
        <v>86</v>
      </c>
    </row>
    <row r="1998" spans="1:65" s="2" customFormat="1" ht="19.5">
      <c r="A1998" s="35"/>
      <c r="B1998" s="36"/>
      <c r="C1998" s="37"/>
      <c r="D1998" s="207" t="s">
        <v>510</v>
      </c>
      <c r="E1998" s="37"/>
      <c r="F1998" s="255" t="s">
        <v>2118</v>
      </c>
      <c r="G1998" s="37"/>
      <c r="H1998" s="37"/>
      <c r="I1998" s="209"/>
      <c r="J1998" s="37"/>
      <c r="K1998" s="37"/>
      <c r="L1998" s="40"/>
      <c r="M1998" s="210"/>
      <c r="N1998" s="211"/>
      <c r="O1998" s="72"/>
      <c r="P1998" s="72"/>
      <c r="Q1998" s="72"/>
      <c r="R1998" s="72"/>
      <c r="S1998" s="72"/>
      <c r="T1998" s="73"/>
      <c r="U1998" s="35"/>
      <c r="V1998" s="35"/>
      <c r="W1998" s="35"/>
      <c r="X1998" s="35"/>
      <c r="Y1998" s="35"/>
      <c r="Z1998" s="35"/>
      <c r="AA1998" s="35"/>
      <c r="AB1998" s="35"/>
      <c r="AC1998" s="35"/>
      <c r="AD1998" s="35"/>
      <c r="AE1998" s="35"/>
      <c r="AT1998" s="18" t="s">
        <v>510</v>
      </c>
      <c r="AU1998" s="18" t="s">
        <v>86</v>
      </c>
    </row>
    <row r="1999" spans="1:65" s="14" customFormat="1" ht="11.25">
      <c r="B1999" s="222"/>
      <c r="C1999" s="223"/>
      <c r="D1999" s="207" t="s">
        <v>169</v>
      </c>
      <c r="E1999" s="224" t="s">
        <v>1</v>
      </c>
      <c r="F1999" s="225" t="s">
        <v>2119</v>
      </c>
      <c r="G1999" s="223"/>
      <c r="H1999" s="226">
        <v>2121.02</v>
      </c>
      <c r="I1999" s="227"/>
      <c r="J1999" s="223"/>
      <c r="K1999" s="223"/>
      <c r="L1999" s="228"/>
      <c r="M1999" s="229"/>
      <c r="N1999" s="230"/>
      <c r="O1999" s="230"/>
      <c r="P1999" s="230"/>
      <c r="Q1999" s="230"/>
      <c r="R1999" s="230"/>
      <c r="S1999" s="230"/>
      <c r="T1999" s="231"/>
      <c r="AT1999" s="232" t="s">
        <v>169</v>
      </c>
      <c r="AU1999" s="232" t="s">
        <v>86</v>
      </c>
      <c r="AV1999" s="14" t="s">
        <v>86</v>
      </c>
      <c r="AW1999" s="14" t="s">
        <v>33</v>
      </c>
      <c r="AX1999" s="14" t="s">
        <v>76</v>
      </c>
      <c r="AY1999" s="232" t="s">
        <v>160</v>
      </c>
    </row>
    <row r="2000" spans="1:65" s="15" customFormat="1" ht="11.25">
      <c r="B2000" s="233"/>
      <c r="C2000" s="234"/>
      <c r="D2000" s="207" t="s">
        <v>169</v>
      </c>
      <c r="E2000" s="235" t="s">
        <v>1</v>
      </c>
      <c r="F2000" s="236" t="s">
        <v>172</v>
      </c>
      <c r="G2000" s="234"/>
      <c r="H2000" s="237">
        <v>2121.02</v>
      </c>
      <c r="I2000" s="238"/>
      <c r="J2000" s="234"/>
      <c r="K2000" s="234"/>
      <c r="L2000" s="239"/>
      <c r="M2000" s="240"/>
      <c r="N2000" s="241"/>
      <c r="O2000" s="241"/>
      <c r="P2000" s="241"/>
      <c r="Q2000" s="241"/>
      <c r="R2000" s="241"/>
      <c r="S2000" s="241"/>
      <c r="T2000" s="242"/>
      <c r="AT2000" s="243" t="s">
        <v>169</v>
      </c>
      <c r="AU2000" s="243" t="s">
        <v>86</v>
      </c>
      <c r="AV2000" s="15" t="s">
        <v>166</v>
      </c>
      <c r="AW2000" s="15" t="s">
        <v>33</v>
      </c>
      <c r="AX2000" s="15" t="s">
        <v>84</v>
      </c>
      <c r="AY2000" s="243" t="s">
        <v>160</v>
      </c>
    </row>
    <row r="2001" spans="1:65" s="2" customFormat="1" ht="33" customHeight="1">
      <c r="A2001" s="35"/>
      <c r="B2001" s="36"/>
      <c r="C2001" s="193" t="s">
        <v>1272</v>
      </c>
      <c r="D2001" s="193" t="s">
        <v>162</v>
      </c>
      <c r="E2001" s="194" t="s">
        <v>2120</v>
      </c>
      <c r="F2001" s="195" t="s">
        <v>2121</v>
      </c>
      <c r="G2001" s="196" t="s">
        <v>165</v>
      </c>
      <c r="H2001" s="197">
        <v>4.9000000000000004</v>
      </c>
      <c r="I2001" s="198"/>
      <c r="J2001" s="199">
        <f>ROUND(I2001*H2001,2)</f>
        <v>0</v>
      </c>
      <c r="K2001" s="200"/>
      <c r="L2001" s="40"/>
      <c r="M2001" s="201" t="s">
        <v>1</v>
      </c>
      <c r="N2001" s="202" t="s">
        <v>41</v>
      </c>
      <c r="O2001" s="72"/>
      <c r="P2001" s="203">
        <f>O2001*H2001</f>
        <v>0</v>
      </c>
      <c r="Q2001" s="203">
        <v>0</v>
      </c>
      <c r="R2001" s="203">
        <f>Q2001*H2001</f>
        <v>0</v>
      </c>
      <c r="S2001" s="203">
        <v>0</v>
      </c>
      <c r="T2001" s="204">
        <f>S2001*H2001</f>
        <v>0</v>
      </c>
      <c r="U2001" s="35"/>
      <c r="V2001" s="35"/>
      <c r="W2001" s="35"/>
      <c r="X2001" s="35"/>
      <c r="Y2001" s="35"/>
      <c r="Z2001" s="35"/>
      <c r="AA2001" s="35"/>
      <c r="AB2001" s="35"/>
      <c r="AC2001" s="35"/>
      <c r="AD2001" s="35"/>
      <c r="AE2001" s="35"/>
      <c r="AR2001" s="205" t="s">
        <v>214</v>
      </c>
      <c r="AT2001" s="205" t="s">
        <v>162</v>
      </c>
      <c r="AU2001" s="205" t="s">
        <v>86</v>
      </c>
      <c r="AY2001" s="18" t="s">
        <v>160</v>
      </c>
      <c r="BE2001" s="206">
        <f>IF(N2001="základní",J2001,0)</f>
        <v>0</v>
      </c>
      <c r="BF2001" s="206">
        <f>IF(N2001="snížená",J2001,0)</f>
        <v>0</v>
      </c>
      <c r="BG2001" s="206">
        <f>IF(N2001="zákl. přenesená",J2001,0)</f>
        <v>0</v>
      </c>
      <c r="BH2001" s="206">
        <f>IF(N2001="sníž. přenesená",J2001,0)</f>
        <v>0</v>
      </c>
      <c r="BI2001" s="206">
        <f>IF(N2001="nulová",J2001,0)</f>
        <v>0</v>
      </c>
      <c r="BJ2001" s="18" t="s">
        <v>84</v>
      </c>
      <c r="BK2001" s="206">
        <f>ROUND(I2001*H2001,2)</f>
        <v>0</v>
      </c>
      <c r="BL2001" s="18" t="s">
        <v>214</v>
      </c>
      <c r="BM2001" s="205" t="s">
        <v>2122</v>
      </c>
    </row>
    <row r="2002" spans="1:65" s="2" customFormat="1" ht="19.5">
      <c r="A2002" s="35"/>
      <c r="B2002" s="36"/>
      <c r="C2002" s="37"/>
      <c r="D2002" s="207" t="s">
        <v>167</v>
      </c>
      <c r="E2002" s="37"/>
      <c r="F2002" s="208" t="s">
        <v>2123</v>
      </c>
      <c r="G2002" s="37"/>
      <c r="H2002" s="37"/>
      <c r="I2002" s="209"/>
      <c r="J2002" s="37"/>
      <c r="K2002" s="37"/>
      <c r="L2002" s="40"/>
      <c r="M2002" s="210"/>
      <c r="N2002" s="211"/>
      <c r="O2002" s="72"/>
      <c r="P2002" s="72"/>
      <c r="Q2002" s="72"/>
      <c r="R2002" s="72"/>
      <c r="S2002" s="72"/>
      <c r="T2002" s="73"/>
      <c r="U2002" s="35"/>
      <c r="V2002" s="35"/>
      <c r="W2002" s="35"/>
      <c r="X2002" s="35"/>
      <c r="Y2002" s="35"/>
      <c r="Z2002" s="35"/>
      <c r="AA2002" s="35"/>
      <c r="AB2002" s="35"/>
      <c r="AC2002" s="35"/>
      <c r="AD2002" s="35"/>
      <c r="AE2002" s="35"/>
      <c r="AT2002" s="18" t="s">
        <v>167</v>
      </c>
      <c r="AU2002" s="18" t="s">
        <v>86</v>
      </c>
    </row>
    <row r="2003" spans="1:65" s="13" customFormat="1" ht="11.25">
      <c r="B2003" s="212"/>
      <c r="C2003" s="213"/>
      <c r="D2003" s="207" t="s">
        <v>169</v>
      </c>
      <c r="E2003" s="214" t="s">
        <v>1</v>
      </c>
      <c r="F2003" s="215" t="s">
        <v>922</v>
      </c>
      <c r="G2003" s="213"/>
      <c r="H2003" s="214" t="s">
        <v>1</v>
      </c>
      <c r="I2003" s="216"/>
      <c r="J2003" s="213"/>
      <c r="K2003" s="213"/>
      <c r="L2003" s="217"/>
      <c r="M2003" s="218"/>
      <c r="N2003" s="219"/>
      <c r="O2003" s="219"/>
      <c r="P2003" s="219"/>
      <c r="Q2003" s="219"/>
      <c r="R2003" s="219"/>
      <c r="S2003" s="219"/>
      <c r="T2003" s="220"/>
      <c r="AT2003" s="221" t="s">
        <v>169</v>
      </c>
      <c r="AU2003" s="221" t="s">
        <v>86</v>
      </c>
      <c r="AV2003" s="13" t="s">
        <v>84</v>
      </c>
      <c r="AW2003" s="13" t="s">
        <v>33</v>
      </c>
      <c r="AX2003" s="13" t="s">
        <v>76</v>
      </c>
      <c r="AY2003" s="221" t="s">
        <v>160</v>
      </c>
    </row>
    <row r="2004" spans="1:65" s="14" customFormat="1" ht="11.25">
      <c r="B2004" s="222"/>
      <c r="C2004" s="223"/>
      <c r="D2004" s="207" t="s">
        <v>169</v>
      </c>
      <c r="E2004" s="224" t="s">
        <v>1</v>
      </c>
      <c r="F2004" s="225" t="s">
        <v>923</v>
      </c>
      <c r="G2004" s="223"/>
      <c r="H2004" s="226">
        <v>4.9000000000000004</v>
      </c>
      <c r="I2004" s="227"/>
      <c r="J2004" s="223"/>
      <c r="K2004" s="223"/>
      <c r="L2004" s="228"/>
      <c r="M2004" s="229"/>
      <c r="N2004" s="230"/>
      <c r="O2004" s="230"/>
      <c r="P2004" s="230"/>
      <c r="Q2004" s="230"/>
      <c r="R2004" s="230"/>
      <c r="S2004" s="230"/>
      <c r="T2004" s="231"/>
      <c r="AT2004" s="232" t="s">
        <v>169</v>
      </c>
      <c r="AU2004" s="232" t="s">
        <v>86</v>
      </c>
      <c r="AV2004" s="14" t="s">
        <v>86</v>
      </c>
      <c r="AW2004" s="14" t="s">
        <v>33</v>
      </c>
      <c r="AX2004" s="14" t="s">
        <v>76</v>
      </c>
      <c r="AY2004" s="232" t="s">
        <v>160</v>
      </c>
    </row>
    <row r="2005" spans="1:65" s="15" customFormat="1" ht="11.25">
      <c r="B2005" s="233"/>
      <c r="C2005" s="234"/>
      <c r="D2005" s="207" t="s">
        <v>169</v>
      </c>
      <c r="E2005" s="235" t="s">
        <v>1</v>
      </c>
      <c r="F2005" s="236" t="s">
        <v>172</v>
      </c>
      <c r="G2005" s="234"/>
      <c r="H2005" s="237">
        <v>4.9000000000000004</v>
      </c>
      <c r="I2005" s="238"/>
      <c r="J2005" s="234"/>
      <c r="K2005" s="234"/>
      <c r="L2005" s="239"/>
      <c r="M2005" s="240"/>
      <c r="N2005" s="241"/>
      <c r="O2005" s="241"/>
      <c r="P2005" s="241"/>
      <c r="Q2005" s="241"/>
      <c r="R2005" s="241"/>
      <c r="S2005" s="241"/>
      <c r="T2005" s="242"/>
      <c r="AT2005" s="243" t="s">
        <v>169</v>
      </c>
      <c r="AU2005" s="243" t="s">
        <v>86</v>
      </c>
      <c r="AV2005" s="15" t="s">
        <v>166</v>
      </c>
      <c r="AW2005" s="15" t="s">
        <v>33</v>
      </c>
      <c r="AX2005" s="15" t="s">
        <v>84</v>
      </c>
      <c r="AY2005" s="243" t="s">
        <v>160</v>
      </c>
    </row>
    <row r="2006" spans="1:65" s="2" customFormat="1" ht="24.2" customHeight="1">
      <c r="A2006" s="35"/>
      <c r="B2006" s="36"/>
      <c r="C2006" s="193" t="s">
        <v>2124</v>
      </c>
      <c r="D2006" s="193" t="s">
        <v>162</v>
      </c>
      <c r="E2006" s="194" t="s">
        <v>2125</v>
      </c>
      <c r="F2006" s="195" t="s">
        <v>2126</v>
      </c>
      <c r="G2006" s="196" t="s">
        <v>1386</v>
      </c>
      <c r="H2006" s="267"/>
      <c r="I2006" s="198"/>
      <c r="J2006" s="199">
        <f>ROUND(I2006*H2006,2)</f>
        <v>0</v>
      </c>
      <c r="K2006" s="200"/>
      <c r="L2006" s="40"/>
      <c r="M2006" s="201" t="s">
        <v>1</v>
      </c>
      <c r="N2006" s="202" t="s">
        <v>41</v>
      </c>
      <c r="O2006" s="72"/>
      <c r="P2006" s="203">
        <f>O2006*H2006</f>
        <v>0</v>
      </c>
      <c r="Q2006" s="203">
        <v>0</v>
      </c>
      <c r="R2006" s="203">
        <f>Q2006*H2006</f>
        <v>0</v>
      </c>
      <c r="S2006" s="203">
        <v>0</v>
      </c>
      <c r="T2006" s="204">
        <f>S2006*H2006</f>
        <v>0</v>
      </c>
      <c r="U2006" s="35"/>
      <c r="V2006" s="35"/>
      <c r="W2006" s="35"/>
      <c r="X2006" s="35"/>
      <c r="Y2006" s="35"/>
      <c r="Z2006" s="35"/>
      <c r="AA2006" s="35"/>
      <c r="AB2006" s="35"/>
      <c r="AC2006" s="35"/>
      <c r="AD2006" s="35"/>
      <c r="AE2006" s="35"/>
      <c r="AR2006" s="205" t="s">
        <v>214</v>
      </c>
      <c r="AT2006" s="205" t="s">
        <v>162</v>
      </c>
      <c r="AU2006" s="205" t="s">
        <v>86</v>
      </c>
      <c r="AY2006" s="18" t="s">
        <v>160</v>
      </c>
      <c r="BE2006" s="206">
        <f>IF(N2006="základní",J2006,0)</f>
        <v>0</v>
      </c>
      <c r="BF2006" s="206">
        <f>IF(N2006="snížená",J2006,0)</f>
        <v>0</v>
      </c>
      <c r="BG2006" s="206">
        <f>IF(N2006="zákl. přenesená",J2006,0)</f>
        <v>0</v>
      </c>
      <c r="BH2006" s="206">
        <f>IF(N2006="sníž. přenesená",J2006,0)</f>
        <v>0</v>
      </c>
      <c r="BI2006" s="206">
        <f>IF(N2006="nulová",J2006,0)</f>
        <v>0</v>
      </c>
      <c r="BJ2006" s="18" t="s">
        <v>84</v>
      </c>
      <c r="BK2006" s="206">
        <f>ROUND(I2006*H2006,2)</f>
        <v>0</v>
      </c>
      <c r="BL2006" s="18" t="s">
        <v>214</v>
      </c>
      <c r="BM2006" s="205" t="s">
        <v>2127</v>
      </c>
    </row>
    <row r="2007" spans="1:65" s="2" customFormat="1" ht="29.25">
      <c r="A2007" s="35"/>
      <c r="B2007" s="36"/>
      <c r="C2007" s="37"/>
      <c r="D2007" s="207" t="s">
        <v>167</v>
      </c>
      <c r="E2007" s="37"/>
      <c r="F2007" s="208" t="s">
        <v>2128</v>
      </c>
      <c r="G2007" s="37"/>
      <c r="H2007" s="37"/>
      <c r="I2007" s="209"/>
      <c r="J2007" s="37"/>
      <c r="K2007" s="37"/>
      <c r="L2007" s="40"/>
      <c r="M2007" s="210"/>
      <c r="N2007" s="211"/>
      <c r="O2007" s="72"/>
      <c r="P2007" s="72"/>
      <c r="Q2007" s="72"/>
      <c r="R2007" s="72"/>
      <c r="S2007" s="72"/>
      <c r="T2007" s="73"/>
      <c r="U2007" s="35"/>
      <c r="V2007" s="35"/>
      <c r="W2007" s="35"/>
      <c r="X2007" s="35"/>
      <c r="Y2007" s="35"/>
      <c r="Z2007" s="35"/>
      <c r="AA2007" s="35"/>
      <c r="AB2007" s="35"/>
      <c r="AC2007" s="35"/>
      <c r="AD2007" s="35"/>
      <c r="AE2007" s="35"/>
      <c r="AT2007" s="18" t="s">
        <v>167</v>
      </c>
      <c r="AU2007" s="18" t="s">
        <v>86</v>
      </c>
    </row>
    <row r="2008" spans="1:65" s="12" customFormat="1" ht="22.9" customHeight="1">
      <c r="B2008" s="177"/>
      <c r="C2008" s="178"/>
      <c r="D2008" s="179" t="s">
        <v>75</v>
      </c>
      <c r="E2008" s="191" t="s">
        <v>2129</v>
      </c>
      <c r="F2008" s="191" t="s">
        <v>2130</v>
      </c>
      <c r="G2008" s="178"/>
      <c r="H2008" s="178"/>
      <c r="I2008" s="181"/>
      <c r="J2008" s="192">
        <f>BK2008</f>
        <v>0</v>
      </c>
      <c r="K2008" s="178"/>
      <c r="L2008" s="183"/>
      <c r="M2008" s="184"/>
      <c r="N2008" s="185"/>
      <c r="O2008" s="185"/>
      <c r="P2008" s="186">
        <f>SUM(P2009:P2102)</f>
        <v>0</v>
      </c>
      <c r="Q2008" s="185"/>
      <c r="R2008" s="186">
        <f>SUM(R2009:R2102)</f>
        <v>0</v>
      </c>
      <c r="S2008" s="185"/>
      <c r="T2008" s="187">
        <f>SUM(T2009:T2102)</f>
        <v>0</v>
      </c>
      <c r="AR2008" s="188" t="s">
        <v>86</v>
      </c>
      <c r="AT2008" s="189" t="s">
        <v>75</v>
      </c>
      <c r="AU2008" s="189" t="s">
        <v>84</v>
      </c>
      <c r="AY2008" s="188" t="s">
        <v>160</v>
      </c>
      <c r="BK2008" s="190">
        <f>SUM(BK2009:BK2102)</f>
        <v>0</v>
      </c>
    </row>
    <row r="2009" spans="1:65" s="2" customFormat="1" ht="24.2" customHeight="1">
      <c r="A2009" s="35"/>
      <c r="B2009" s="36"/>
      <c r="C2009" s="193" t="s">
        <v>1278</v>
      </c>
      <c r="D2009" s="193" t="s">
        <v>162</v>
      </c>
      <c r="E2009" s="194" t="s">
        <v>2131</v>
      </c>
      <c r="F2009" s="195" t="s">
        <v>2132</v>
      </c>
      <c r="G2009" s="196" t="s">
        <v>165</v>
      </c>
      <c r="H2009" s="197">
        <v>3.7909999999999999</v>
      </c>
      <c r="I2009" s="198"/>
      <c r="J2009" s="199">
        <f>ROUND(I2009*H2009,2)</f>
        <v>0</v>
      </c>
      <c r="K2009" s="200"/>
      <c r="L2009" s="40"/>
      <c r="M2009" s="201" t="s">
        <v>1</v>
      </c>
      <c r="N2009" s="202" t="s">
        <v>41</v>
      </c>
      <c r="O2009" s="72"/>
      <c r="P2009" s="203">
        <f>O2009*H2009</f>
        <v>0</v>
      </c>
      <c r="Q2009" s="203">
        <v>0</v>
      </c>
      <c r="R2009" s="203">
        <f>Q2009*H2009</f>
        <v>0</v>
      </c>
      <c r="S2009" s="203">
        <v>0</v>
      </c>
      <c r="T2009" s="204">
        <f>S2009*H2009</f>
        <v>0</v>
      </c>
      <c r="U2009" s="35"/>
      <c r="V2009" s="35"/>
      <c r="W2009" s="35"/>
      <c r="X2009" s="35"/>
      <c r="Y2009" s="35"/>
      <c r="Z2009" s="35"/>
      <c r="AA2009" s="35"/>
      <c r="AB2009" s="35"/>
      <c r="AC2009" s="35"/>
      <c r="AD2009" s="35"/>
      <c r="AE2009" s="35"/>
      <c r="AR2009" s="205" t="s">
        <v>214</v>
      </c>
      <c r="AT2009" s="205" t="s">
        <v>162</v>
      </c>
      <c r="AU2009" s="205" t="s">
        <v>86</v>
      </c>
      <c r="AY2009" s="18" t="s">
        <v>160</v>
      </c>
      <c r="BE2009" s="206">
        <f>IF(N2009="základní",J2009,0)</f>
        <v>0</v>
      </c>
      <c r="BF2009" s="206">
        <f>IF(N2009="snížená",J2009,0)</f>
        <v>0</v>
      </c>
      <c r="BG2009" s="206">
        <f>IF(N2009="zákl. přenesená",J2009,0)</f>
        <v>0</v>
      </c>
      <c r="BH2009" s="206">
        <f>IF(N2009="sníž. přenesená",J2009,0)</f>
        <v>0</v>
      </c>
      <c r="BI2009" s="206">
        <f>IF(N2009="nulová",J2009,0)</f>
        <v>0</v>
      </c>
      <c r="BJ2009" s="18" t="s">
        <v>84</v>
      </c>
      <c r="BK2009" s="206">
        <f>ROUND(I2009*H2009,2)</f>
        <v>0</v>
      </c>
      <c r="BL2009" s="18" t="s">
        <v>214</v>
      </c>
      <c r="BM2009" s="205" t="s">
        <v>2133</v>
      </c>
    </row>
    <row r="2010" spans="1:65" s="2" customFormat="1" ht="19.5">
      <c r="A2010" s="35"/>
      <c r="B2010" s="36"/>
      <c r="C2010" s="37"/>
      <c r="D2010" s="207" t="s">
        <v>167</v>
      </c>
      <c r="E2010" s="37"/>
      <c r="F2010" s="208" t="s">
        <v>2134</v>
      </c>
      <c r="G2010" s="37"/>
      <c r="H2010" s="37"/>
      <c r="I2010" s="209"/>
      <c r="J2010" s="37"/>
      <c r="K2010" s="37"/>
      <c r="L2010" s="40"/>
      <c r="M2010" s="210"/>
      <c r="N2010" s="211"/>
      <c r="O2010" s="72"/>
      <c r="P2010" s="72"/>
      <c r="Q2010" s="72"/>
      <c r="R2010" s="72"/>
      <c r="S2010" s="72"/>
      <c r="T2010" s="73"/>
      <c r="U2010" s="35"/>
      <c r="V2010" s="35"/>
      <c r="W2010" s="35"/>
      <c r="X2010" s="35"/>
      <c r="Y2010" s="35"/>
      <c r="Z2010" s="35"/>
      <c r="AA2010" s="35"/>
      <c r="AB2010" s="35"/>
      <c r="AC2010" s="35"/>
      <c r="AD2010" s="35"/>
      <c r="AE2010" s="35"/>
      <c r="AT2010" s="18" t="s">
        <v>167</v>
      </c>
      <c r="AU2010" s="18" t="s">
        <v>86</v>
      </c>
    </row>
    <row r="2011" spans="1:65" s="13" customFormat="1" ht="11.25">
      <c r="B2011" s="212"/>
      <c r="C2011" s="213"/>
      <c r="D2011" s="207" t="s">
        <v>169</v>
      </c>
      <c r="E2011" s="214" t="s">
        <v>1</v>
      </c>
      <c r="F2011" s="215" t="s">
        <v>852</v>
      </c>
      <c r="G2011" s="213"/>
      <c r="H2011" s="214" t="s">
        <v>1</v>
      </c>
      <c r="I2011" s="216"/>
      <c r="J2011" s="213"/>
      <c r="K2011" s="213"/>
      <c r="L2011" s="217"/>
      <c r="M2011" s="218"/>
      <c r="N2011" s="219"/>
      <c r="O2011" s="219"/>
      <c r="P2011" s="219"/>
      <c r="Q2011" s="219"/>
      <c r="R2011" s="219"/>
      <c r="S2011" s="219"/>
      <c r="T2011" s="220"/>
      <c r="AT2011" s="221" t="s">
        <v>169</v>
      </c>
      <c r="AU2011" s="221" t="s">
        <v>86</v>
      </c>
      <c r="AV2011" s="13" t="s">
        <v>84</v>
      </c>
      <c r="AW2011" s="13" t="s">
        <v>33</v>
      </c>
      <c r="AX2011" s="13" t="s">
        <v>76</v>
      </c>
      <c r="AY2011" s="221" t="s">
        <v>160</v>
      </c>
    </row>
    <row r="2012" spans="1:65" s="14" customFormat="1" ht="11.25">
      <c r="B2012" s="222"/>
      <c r="C2012" s="223"/>
      <c r="D2012" s="207" t="s">
        <v>169</v>
      </c>
      <c r="E2012" s="224" t="s">
        <v>1</v>
      </c>
      <c r="F2012" s="225" t="s">
        <v>2135</v>
      </c>
      <c r="G2012" s="223"/>
      <c r="H2012" s="226">
        <v>3.7909999999999999</v>
      </c>
      <c r="I2012" s="227"/>
      <c r="J2012" s="223"/>
      <c r="K2012" s="223"/>
      <c r="L2012" s="228"/>
      <c r="M2012" s="229"/>
      <c r="N2012" s="230"/>
      <c r="O2012" s="230"/>
      <c r="P2012" s="230"/>
      <c r="Q2012" s="230"/>
      <c r="R2012" s="230"/>
      <c r="S2012" s="230"/>
      <c r="T2012" s="231"/>
      <c r="AT2012" s="232" t="s">
        <v>169</v>
      </c>
      <c r="AU2012" s="232" t="s">
        <v>86</v>
      </c>
      <c r="AV2012" s="14" t="s">
        <v>86</v>
      </c>
      <c r="AW2012" s="14" t="s">
        <v>33</v>
      </c>
      <c r="AX2012" s="14" t="s">
        <v>76</v>
      </c>
      <c r="AY2012" s="232" t="s">
        <v>160</v>
      </c>
    </row>
    <row r="2013" spans="1:65" s="15" customFormat="1" ht="11.25">
      <c r="B2013" s="233"/>
      <c r="C2013" s="234"/>
      <c r="D2013" s="207" t="s">
        <v>169</v>
      </c>
      <c r="E2013" s="235" t="s">
        <v>1</v>
      </c>
      <c r="F2013" s="236" t="s">
        <v>172</v>
      </c>
      <c r="G2013" s="234"/>
      <c r="H2013" s="237">
        <v>3.7909999999999999</v>
      </c>
      <c r="I2013" s="238"/>
      <c r="J2013" s="234"/>
      <c r="K2013" s="234"/>
      <c r="L2013" s="239"/>
      <c r="M2013" s="240"/>
      <c r="N2013" s="241"/>
      <c r="O2013" s="241"/>
      <c r="P2013" s="241"/>
      <c r="Q2013" s="241"/>
      <c r="R2013" s="241"/>
      <c r="S2013" s="241"/>
      <c r="T2013" s="242"/>
      <c r="AT2013" s="243" t="s">
        <v>169</v>
      </c>
      <c r="AU2013" s="243" t="s">
        <v>86</v>
      </c>
      <c r="AV2013" s="15" t="s">
        <v>166</v>
      </c>
      <c r="AW2013" s="15" t="s">
        <v>33</v>
      </c>
      <c r="AX2013" s="15" t="s">
        <v>84</v>
      </c>
      <c r="AY2013" s="243" t="s">
        <v>160</v>
      </c>
    </row>
    <row r="2014" spans="1:65" s="2" customFormat="1" ht="24.2" customHeight="1">
      <c r="A2014" s="35"/>
      <c r="B2014" s="36"/>
      <c r="C2014" s="193" t="s">
        <v>2136</v>
      </c>
      <c r="D2014" s="193" t="s">
        <v>162</v>
      </c>
      <c r="E2014" s="194" t="s">
        <v>2137</v>
      </c>
      <c r="F2014" s="195" t="s">
        <v>2138</v>
      </c>
      <c r="G2014" s="196" t="s">
        <v>165</v>
      </c>
      <c r="H2014" s="197">
        <v>3.7909999999999999</v>
      </c>
      <c r="I2014" s="198"/>
      <c r="J2014" s="199">
        <f>ROUND(I2014*H2014,2)</f>
        <v>0</v>
      </c>
      <c r="K2014" s="200"/>
      <c r="L2014" s="40"/>
      <c r="M2014" s="201" t="s">
        <v>1</v>
      </c>
      <c r="N2014" s="202" t="s">
        <v>41</v>
      </c>
      <c r="O2014" s="72"/>
      <c r="P2014" s="203">
        <f>O2014*H2014</f>
        <v>0</v>
      </c>
      <c r="Q2014" s="203">
        <v>0</v>
      </c>
      <c r="R2014" s="203">
        <f>Q2014*H2014</f>
        <v>0</v>
      </c>
      <c r="S2014" s="203">
        <v>0</v>
      </c>
      <c r="T2014" s="204">
        <f>S2014*H2014</f>
        <v>0</v>
      </c>
      <c r="U2014" s="35"/>
      <c r="V2014" s="35"/>
      <c r="W2014" s="35"/>
      <c r="X2014" s="35"/>
      <c r="Y2014" s="35"/>
      <c r="Z2014" s="35"/>
      <c r="AA2014" s="35"/>
      <c r="AB2014" s="35"/>
      <c r="AC2014" s="35"/>
      <c r="AD2014" s="35"/>
      <c r="AE2014" s="35"/>
      <c r="AR2014" s="205" t="s">
        <v>214</v>
      </c>
      <c r="AT2014" s="205" t="s">
        <v>162</v>
      </c>
      <c r="AU2014" s="205" t="s">
        <v>86</v>
      </c>
      <c r="AY2014" s="18" t="s">
        <v>160</v>
      </c>
      <c r="BE2014" s="206">
        <f>IF(N2014="základní",J2014,0)</f>
        <v>0</v>
      </c>
      <c r="BF2014" s="206">
        <f>IF(N2014="snížená",J2014,0)</f>
        <v>0</v>
      </c>
      <c r="BG2014" s="206">
        <f>IF(N2014="zákl. přenesená",J2014,0)</f>
        <v>0</v>
      </c>
      <c r="BH2014" s="206">
        <f>IF(N2014="sníž. přenesená",J2014,0)</f>
        <v>0</v>
      </c>
      <c r="BI2014" s="206">
        <f>IF(N2014="nulová",J2014,0)</f>
        <v>0</v>
      </c>
      <c r="BJ2014" s="18" t="s">
        <v>84</v>
      </c>
      <c r="BK2014" s="206">
        <f>ROUND(I2014*H2014,2)</f>
        <v>0</v>
      </c>
      <c r="BL2014" s="18" t="s">
        <v>214</v>
      </c>
      <c r="BM2014" s="205" t="s">
        <v>2139</v>
      </c>
    </row>
    <row r="2015" spans="1:65" s="2" customFormat="1" ht="11.25">
      <c r="A2015" s="35"/>
      <c r="B2015" s="36"/>
      <c r="C2015" s="37"/>
      <c r="D2015" s="207" t="s">
        <v>167</v>
      </c>
      <c r="E2015" s="37"/>
      <c r="F2015" s="208" t="s">
        <v>2140</v>
      </c>
      <c r="G2015" s="37"/>
      <c r="H2015" s="37"/>
      <c r="I2015" s="209"/>
      <c r="J2015" s="37"/>
      <c r="K2015" s="37"/>
      <c r="L2015" s="40"/>
      <c r="M2015" s="210"/>
      <c r="N2015" s="211"/>
      <c r="O2015" s="72"/>
      <c r="P2015" s="72"/>
      <c r="Q2015" s="72"/>
      <c r="R2015" s="72"/>
      <c r="S2015" s="72"/>
      <c r="T2015" s="73"/>
      <c r="U2015" s="35"/>
      <c r="V2015" s="35"/>
      <c r="W2015" s="35"/>
      <c r="X2015" s="35"/>
      <c r="Y2015" s="35"/>
      <c r="Z2015" s="35"/>
      <c r="AA2015" s="35"/>
      <c r="AB2015" s="35"/>
      <c r="AC2015" s="35"/>
      <c r="AD2015" s="35"/>
      <c r="AE2015" s="35"/>
      <c r="AT2015" s="18" t="s">
        <v>167</v>
      </c>
      <c r="AU2015" s="18" t="s">
        <v>86</v>
      </c>
    </row>
    <row r="2016" spans="1:65" s="13" customFormat="1" ht="11.25">
      <c r="B2016" s="212"/>
      <c r="C2016" s="213"/>
      <c r="D2016" s="207" t="s">
        <v>169</v>
      </c>
      <c r="E2016" s="214" t="s">
        <v>1</v>
      </c>
      <c r="F2016" s="215" t="s">
        <v>852</v>
      </c>
      <c r="G2016" s="213"/>
      <c r="H2016" s="214" t="s">
        <v>1</v>
      </c>
      <c r="I2016" s="216"/>
      <c r="J2016" s="213"/>
      <c r="K2016" s="213"/>
      <c r="L2016" s="217"/>
      <c r="M2016" s="218"/>
      <c r="N2016" s="219"/>
      <c r="O2016" s="219"/>
      <c r="P2016" s="219"/>
      <c r="Q2016" s="219"/>
      <c r="R2016" s="219"/>
      <c r="S2016" s="219"/>
      <c r="T2016" s="220"/>
      <c r="AT2016" s="221" t="s">
        <v>169</v>
      </c>
      <c r="AU2016" s="221" t="s">
        <v>86</v>
      </c>
      <c r="AV2016" s="13" t="s">
        <v>84</v>
      </c>
      <c r="AW2016" s="13" t="s">
        <v>33</v>
      </c>
      <c r="AX2016" s="13" t="s">
        <v>76</v>
      </c>
      <c r="AY2016" s="221" t="s">
        <v>160</v>
      </c>
    </row>
    <row r="2017" spans="1:65" s="14" customFormat="1" ht="11.25">
      <c r="B2017" s="222"/>
      <c r="C2017" s="223"/>
      <c r="D2017" s="207" t="s">
        <v>169</v>
      </c>
      <c r="E2017" s="224" t="s">
        <v>1</v>
      </c>
      <c r="F2017" s="225" t="s">
        <v>2135</v>
      </c>
      <c r="G2017" s="223"/>
      <c r="H2017" s="226">
        <v>3.7909999999999999</v>
      </c>
      <c r="I2017" s="227"/>
      <c r="J2017" s="223"/>
      <c r="K2017" s="223"/>
      <c r="L2017" s="228"/>
      <c r="M2017" s="229"/>
      <c r="N2017" s="230"/>
      <c r="O2017" s="230"/>
      <c r="P2017" s="230"/>
      <c r="Q2017" s="230"/>
      <c r="R2017" s="230"/>
      <c r="S2017" s="230"/>
      <c r="T2017" s="231"/>
      <c r="AT2017" s="232" t="s">
        <v>169</v>
      </c>
      <c r="AU2017" s="232" t="s">
        <v>86</v>
      </c>
      <c r="AV2017" s="14" t="s">
        <v>86</v>
      </c>
      <c r="AW2017" s="14" t="s">
        <v>33</v>
      </c>
      <c r="AX2017" s="14" t="s">
        <v>76</v>
      </c>
      <c r="AY2017" s="232" t="s">
        <v>160</v>
      </c>
    </row>
    <row r="2018" spans="1:65" s="15" customFormat="1" ht="11.25">
      <c r="B2018" s="233"/>
      <c r="C2018" s="234"/>
      <c r="D2018" s="207" t="s">
        <v>169</v>
      </c>
      <c r="E2018" s="235" t="s">
        <v>1</v>
      </c>
      <c r="F2018" s="236" t="s">
        <v>172</v>
      </c>
      <c r="G2018" s="234"/>
      <c r="H2018" s="237">
        <v>3.7909999999999999</v>
      </c>
      <c r="I2018" s="238"/>
      <c r="J2018" s="234"/>
      <c r="K2018" s="234"/>
      <c r="L2018" s="239"/>
      <c r="M2018" s="240"/>
      <c r="N2018" s="241"/>
      <c r="O2018" s="241"/>
      <c r="P2018" s="241"/>
      <c r="Q2018" s="241"/>
      <c r="R2018" s="241"/>
      <c r="S2018" s="241"/>
      <c r="T2018" s="242"/>
      <c r="AT2018" s="243" t="s">
        <v>169</v>
      </c>
      <c r="AU2018" s="243" t="s">
        <v>86</v>
      </c>
      <c r="AV2018" s="15" t="s">
        <v>166</v>
      </c>
      <c r="AW2018" s="15" t="s">
        <v>33</v>
      </c>
      <c r="AX2018" s="15" t="s">
        <v>84</v>
      </c>
      <c r="AY2018" s="243" t="s">
        <v>160</v>
      </c>
    </row>
    <row r="2019" spans="1:65" s="2" customFormat="1" ht="24.2" customHeight="1">
      <c r="A2019" s="35"/>
      <c r="B2019" s="36"/>
      <c r="C2019" s="193" t="s">
        <v>1283</v>
      </c>
      <c r="D2019" s="193" t="s">
        <v>162</v>
      </c>
      <c r="E2019" s="194" t="s">
        <v>2141</v>
      </c>
      <c r="F2019" s="195" t="s">
        <v>2142</v>
      </c>
      <c r="G2019" s="196" t="s">
        <v>165</v>
      </c>
      <c r="H2019" s="197">
        <v>7.5819999999999999</v>
      </c>
      <c r="I2019" s="198"/>
      <c r="J2019" s="199">
        <f>ROUND(I2019*H2019,2)</f>
        <v>0</v>
      </c>
      <c r="K2019" s="200"/>
      <c r="L2019" s="40"/>
      <c r="M2019" s="201" t="s">
        <v>1</v>
      </c>
      <c r="N2019" s="202" t="s">
        <v>41</v>
      </c>
      <c r="O2019" s="72"/>
      <c r="P2019" s="203">
        <f>O2019*H2019</f>
        <v>0</v>
      </c>
      <c r="Q2019" s="203">
        <v>0</v>
      </c>
      <c r="R2019" s="203">
        <f>Q2019*H2019</f>
        <v>0</v>
      </c>
      <c r="S2019" s="203">
        <v>0</v>
      </c>
      <c r="T2019" s="204">
        <f>S2019*H2019</f>
        <v>0</v>
      </c>
      <c r="U2019" s="35"/>
      <c r="V2019" s="35"/>
      <c r="W2019" s="35"/>
      <c r="X2019" s="35"/>
      <c r="Y2019" s="35"/>
      <c r="Z2019" s="35"/>
      <c r="AA2019" s="35"/>
      <c r="AB2019" s="35"/>
      <c r="AC2019" s="35"/>
      <c r="AD2019" s="35"/>
      <c r="AE2019" s="35"/>
      <c r="AR2019" s="205" t="s">
        <v>214</v>
      </c>
      <c r="AT2019" s="205" t="s">
        <v>162</v>
      </c>
      <c r="AU2019" s="205" t="s">
        <v>86</v>
      </c>
      <c r="AY2019" s="18" t="s">
        <v>160</v>
      </c>
      <c r="BE2019" s="206">
        <f>IF(N2019="základní",J2019,0)</f>
        <v>0</v>
      </c>
      <c r="BF2019" s="206">
        <f>IF(N2019="snížená",J2019,0)</f>
        <v>0</v>
      </c>
      <c r="BG2019" s="206">
        <f>IF(N2019="zákl. přenesená",J2019,0)</f>
        <v>0</v>
      </c>
      <c r="BH2019" s="206">
        <f>IF(N2019="sníž. přenesená",J2019,0)</f>
        <v>0</v>
      </c>
      <c r="BI2019" s="206">
        <f>IF(N2019="nulová",J2019,0)</f>
        <v>0</v>
      </c>
      <c r="BJ2019" s="18" t="s">
        <v>84</v>
      </c>
      <c r="BK2019" s="206">
        <f>ROUND(I2019*H2019,2)</f>
        <v>0</v>
      </c>
      <c r="BL2019" s="18" t="s">
        <v>214</v>
      </c>
      <c r="BM2019" s="205" t="s">
        <v>2143</v>
      </c>
    </row>
    <row r="2020" spans="1:65" s="2" customFormat="1" ht="11.25">
      <c r="A2020" s="35"/>
      <c r="B2020" s="36"/>
      <c r="C2020" s="37"/>
      <c r="D2020" s="207" t="s">
        <v>167</v>
      </c>
      <c r="E2020" s="37"/>
      <c r="F2020" s="208" t="s">
        <v>2144</v>
      </c>
      <c r="G2020" s="37"/>
      <c r="H2020" s="37"/>
      <c r="I2020" s="209"/>
      <c r="J2020" s="37"/>
      <c r="K2020" s="37"/>
      <c r="L2020" s="40"/>
      <c r="M2020" s="210"/>
      <c r="N2020" s="211"/>
      <c r="O2020" s="72"/>
      <c r="P2020" s="72"/>
      <c r="Q2020" s="72"/>
      <c r="R2020" s="72"/>
      <c r="S2020" s="72"/>
      <c r="T2020" s="73"/>
      <c r="U2020" s="35"/>
      <c r="V2020" s="35"/>
      <c r="W2020" s="35"/>
      <c r="X2020" s="35"/>
      <c r="Y2020" s="35"/>
      <c r="Z2020" s="35"/>
      <c r="AA2020" s="35"/>
      <c r="AB2020" s="35"/>
      <c r="AC2020" s="35"/>
      <c r="AD2020" s="35"/>
      <c r="AE2020" s="35"/>
      <c r="AT2020" s="18" t="s">
        <v>167</v>
      </c>
      <c r="AU2020" s="18" t="s">
        <v>86</v>
      </c>
    </row>
    <row r="2021" spans="1:65" s="14" customFormat="1" ht="11.25">
      <c r="B2021" s="222"/>
      <c r="C2021" s="223"/>
      <c r="D2021" s="207" t="s">
        <v>169</v>
      </c>
      <c r="E2021" s="224" t="s">
        <v>1</v>
      </c>
      <c r="F2021" s="225" t="s">
        <v>2145</v>
      </c>
      <c r="G2021" s="223"/>
      <c r="H2021" s="226">
        <v>7.5819999999999999</v>
      </c>
      <c r="I2021" s="227"/>
      <c r="J2021" s="223"/>
      <c r="K2021" s="223"/>
      <c r="L2021" s="228"/>
      <c r="M2021" s="229"/>
      <c r="N2021" s="230"/>
      <c r="O2021" s="230"/>
      <c r="P2021" s="230"/>
      <c r="Q2021" s="230"/>
      <c r="R2021" s="230"/>
      <c r="S2021" s="230"/>
      <c r="T2021" s="231"/>
      <c r="AT2021" s="232" t="s">
        <v>169</v>
      </c>
      <c r="AU2021" s="232" t="s">
        <v>86</v>
      </c>
      <c r="AV2021" s="14" t="s">
        <v>86</v>
      </c>
      <c r="AW2021" s="14" t="s">
        <v>33</v>
      </c>
      <c r="AX2021" s="14" t="s">
        <v>76</v>
      </c>
      <c r="AY2021" s="232" t="s">
        <v>160</v>
      </c>
    </row>
    <row r="2022" spans="1:65" s="15" customFormat="1" ht="11.25">
      <c r="B2022" s="233"/>
      <c r="C2022" s="234"/>
      <c r="D2022" s="207" t="s">
        <v>169</v>
      </c>
      <c r="E2022" s="235" t="s">
        <v>1</v>
      </c>
      <c r="F2022" s="236" t="s">
        <v>172</v>
      </c>
      <c r="G2022" s="234"/>
      <c r="H2022" s="237">
        <v>7.5819999999999999</v>
      </c>
      <c r="I2022" s="238"/>
      <c r="J2022" s="234"/>
      <c r="K2022" s="234"/>
      <c r="L2022" s="239"/>
      <c r="M2022" s="240"/>
      <c r="N2022" s="241"/>
      <c r="O2022" s="241"/>
      <c r="P2022" s="241"/>
      <c r="Q2022" s="241"/>
      <c r="R2022" s="241"/>
      <c r="S2022" s="241"/>
      <c r="T2022" s="242"/>
      <c r="AT2022" s="243" t="s">
        <v>169</v>
      </c>
      <c r="AU2022" s="243" t="s">
        <v>86</v>
      </c>
      <c r="AV2022" s="15" t="s">
        <v>166</v>
      </c>
      <c r="AW2022" s="15" t="s">
        <v>33</v>
      </c>
      <c r="AX2022" s="15" t="s">
        <v>84</v>
      </c>
      <c r="AY2022" s="243" t="s">
        <v>160</v>
      </c>
    </row>
    <row r="2023" spans="1:65" s="2" customFormat="1" ht="24.2" customHeight="1">
      <c r="A2023" s="35"/>
      <c r="B2023" s="36"/>
      <c r="C2023" s="193" t="s">
        <v>2146</v>
      </c>
      <c r="D2023" s="193" t="s">
        <v>162</v>
      </c>
      <c r="E2023" s="194" t="s">
        <v>2147</v>
      </c>
      <c r="F2023" s="195" t="s">
        <v>2148</v>
      </c>
      <c r="G2023" s="196" t="s">
        <v>165</v>
      </c>
      <c r="H2023" s="197">
        <v>8.6530000000000005</v>
      </c>
      <c r="I2023" s="198"/>
      <c r="J2023" s="199">
        <f>ROUND(I2023*H2023,2)</f>
        <v>0</v>
      </c>
      <c r="K2023" s="200"/>
      <c r="L2023" s="40"/>
      <c r="M2023" s="201" t="s">
        <v>1</v>
      </c>
      <c r="N2023" s="202" t="s">
        <v>41</v>
      </c>
      <c r="O2023" s="72"/>
      <c r="P2023" s="203">
        <f>O2023*H2023</f>
        <v>0</v>
      </c>
      <c r="Q2023" s="203">
        <v>0</v>
      </c>
      <c r="R2023" s="203">
        <f>Q2023*H2023</f>
        <v>0</v>
      </c>
      <c r="S2023" s="203">
        <v>0</v>
      </c>
      <c r="T2023" s="204">
        <f>S2023*H2023</f>
        <v>0</v>
      </c>
      <c r="U2023" s="35"/>
      <c r="V2023" s="35"/>
      <c r="W2023" s="35"/>
      <c r="X2023" s="35"/>
      <c r="Y2023" s="35"/>
      <c r="Z2023" s="35"/>
      <c r="AA2023" s="35"/>
      <c r="AB2023" s="35"/>
      <c r="AC2023" s="35"/>
      <c r="AD2023" s="35"/>
      <c r="AE2023" s="35"/>
      <c r="AR2023" s="205" t="s">
        <v>214</v>
      </c>
      <c r="AT2023" s="205" t="s">
        <v>162</v>
      </c>
      <c r="AU2023" s="205" t="s">
        <v>86</v>
      </c>
      <c r="AY2023" s="18" t="s">
        <v>160</v>
      </c>
      <c r="BE2023" s="206">
        <f>IF(N2023="základní",J2023,0)</f>
        <v>0</v>
      </c>
      <c r="BF2023" s="206">
        <f>IF(N2023="snížená",J2023,0)</f>
        <v>0</v>
      </c>
      <c r="BG2023" s="206">
        <f>IF(N2023="zákl. přenesená",J2023,0)</f>
        <v>0</v>
      </c>
      <c r="BH2023" s="206">
        <f>IF(N2023="sníž. přenesená",J2023,0)</f>
        <v>0</v>
      </c>
      <c r="BI2023" s="206">
        <f>IF(N2023="nulová",J2023,0)</f>
        <v>0</v>
      </c>
      <c r="BJ2023" s="18" t="s">
        <v>84</v>
      </c>
      <c r="BK2023" s="206">
        <f>ROUND(I2023*H2023,2)</f>
        <v>0</v>
      </c>
      <c r="BL2023" s="18" t="s">
        <v>214</v>
      </c>
      <c r="BM2023" s="205" t="s">
        <v>2149</v>
      </c>
    </row>
    <row r="2024" spans="1:65" s="2" customFormat="1" ht="19.5">
      <c r="A2024" s="35"/>
      <c r="B2024" s="36"/>
      <c r="C2024" s="37"/>
      <c r="D2024" s="207" t="s">
        <v>167</v>
      </c>
      <c r="E2024" s="37"/>
      <c r="F2024" s="208" t="s">
        <v>2150</v>
      </c>
      <c r="G2024" s="37"/>
      <c r="H2024" s="37"/>
      <c r="I2024" s="209"/>
      <c r="J2024" s="37"/>
      <c r="K2024" s="37"/>
      <c r="L2024" s="40"/>
      <c r="M2024" s="210"/>
      <c r="N2024" s="211"/>
      <c r="O2024" s="72"/>
      <c r="P2024" s="72"/>
      <c r="Q2024" s="72"/>
      <c r="R2024" s="72"/>
      <c r="S2024" s="72"/>
      <c r="T2024" s="73"/>
      <c r="U2024" s="35"/>
      <c r="V2024" s="35"/>
      <c r="W2024" s="35"/>
      <c r="X2024" s="35"/>
      <c r="Y2024" s="35"/>
      <c r="Z2024" s="35"/>
      <c r="AA2024" s="35"/>
      <c r="AB2024" s="35"/>
      <c r="AC2024" s="35"/>
      <c r="AD2024" s="35"/>
      <c r="AE2024" s="35"/>
      <c r="AT2024" s="18" t="s">
        <v>167</v>
      </c>
      <c r="AU2024" s="18" t="s">
        <v>86</v>
      </c>
    </row>
    <row r="2025" spans="1:65" s="13" customFormat="1" ht="11.25">
      <c r="B2025" s="212"/>
      <c r="C2025" s="213"/>
      <c r="D2025" s="207" t="s">
        <v>169</v>
      </c>
      <c r="E2025" s="214" t="s">
        <v>1</v>
      </c>
      <c r="F2025" s="215" t="s">
        <v>2151</v>
      </c>
      <c r="G2025" s="213"/>
      <c r="H2025" s="214" t="s">
        <v>1</v>
      </c>
      <c r="I2025" s="216"/>
      <c r="J2025" s="213"/>
      <c r="K2025" s="213"/>
      <c r="L2025" s="217"/>
      <c r="M2025" s="218"/>
      <c r="N2025" s="219"/>
      <c r="O2025" s="219"/>
      <c r="P2025" s="219"/>
      <c r="Q2025" s="219"/>
      <c r="R2025" s="219"/>
      <c r="S2025" s="219"/>
      <c r="T2025" s="220"/>
      <c r="AT2025" s="221" t="s">
        <v>169</v>
      </c>
      <c r="AU2025" s="221" t="s">
        <v>86</v>
      </c>
      <c r="AV2025" s="13" t="s">
        <v>84</v>
      </c>
      <c r="AW2025" s="13" t="s">
        <v>33</v>
      </c>
      <c r="AX2025" s="13" t="s">
        <v>76</v>
      </c>
      <c r="AY2025" s="221" t="s">
        <v>160</v>
      </c>
    </row>
    <row r="2026" spans="1:65" s="14" customFormat="1" ht="11.25">
      <c r="B2026" s="222"/>
      <c r="C2026" s="223"/>
      <c r="D2026" s="207" t="s">
        <v>169</v>
      </c>
      <c r="E2026" s="224" t="s">
        <v>1</v>
      </c>
      <c r="F2026" s="225" t="s">
        <v>1629</v>
      </c>
      <c r="G2026" s="223"/>
      <c r="H2026" s="226">
        <v>1.026</v>
      </c>
      <c r="I2026" s="227"/>
      <c r="J2026" s="223"/>
      <c r="K2026" s="223"/>
      <c r="L2026" s="228"/>
      <c r="M2026" s="229"/>
      <c r="N2026" s="230"/>
      <c r="O2026" s="230"/>
      <c r="P2026" s="230"/>
      <c r="Q2026" s="230"/>
      <c r="R2026" s="230"/>
      <c r="S2026" s="230"/>
      <c r="T2026" s="231"/>
      <c r="AT2026" s="232" t="s">
        <v>169</v>
      </c>
      <c r="AU2026" s="232" t="s">
        <v>86</v>
      </c>
      <c r="AV2026" s="14" t="s">
        <v>86</v>
      </c>
      <c r="AW2026" s="14" t="s">
        <v>33</v>
      </c>
      <c r="AX2026" s="14" t="s">
        <v>76</v>
      </c>
      <c r="AY2026" s="232" t="s">
        <v>160</v>
      </c>
    </row>
    <row r="2027" spans="1:65" s="13" customFormat="1" ht="11.25">
      <c r="B2027" s="212"/>
      <c r="C2027" s="213"/>
      <c r="D2027" s="207" t="s">
        <v>169</v>
      </c>
      <c r="E2027" s="214" t="s">
        <v>1</v>
      </c>
      <c r="F2027" s="215" t="s">
        <v>2152</v>
      </c>
      <c r="G2027" s="213"/>
      <c r="H2027" s="214" t="s">
        <v>1</v>
      </c>
      <c r="I2027" s="216"/>
      <c r="J2027" s="213"/>
      <c r="K2027" s="213"/>
      <c r="L2027" s="217"/>
      <c r="M2027" s="218"/>
      <c r="N2027" s="219"/>
      <c r="O2027" s="219"/>
      <c r="P2027" s="219"/>
      <c r="Q2027" s="219"/>
      <c r="R2027" s="219"/>
      <c r="S2027" s="219"/>
      <c r="T2027" s="220"/>
      <c r="AT2027" s="221" t="s">
        <v>169</v>
      </c>
      <c r="AU2027" s="221" t="s">
        <v>86</v>
      </c>
      <c r="AV2027" s="13" t="s">
        <v>84</v>
      </c>
      <c r="AW2027" s="13" t="s">
        <v>33</v>
      </c>
      <c r="AX2027" s="13" t="s">
        <v>76</v>
      </c>
      <c r="AY2027" s="221" t="s">
        <v>160</v>
      </c>
    </row>
    <row r="2028" spans="1:65" s="14" customFormat="1" ht="11.25">
      <c r="B2028" s="222"/>
      <c r="C2028" s="223"/>
      <c r="D2028" s="207" t="s">
        <v>169</v>
      </c>
      <c r="E2028" s="224" t="s">
        <v>1</v>
      </c>
      <c r="F2028" s="225" t="s">
        <v>2153</v>
      </c>
      <c r="G2028" s="223"/>
      <c r="H2028" s="226">
        <v>1.016</v>
      </c>
      <c r="I2028" s="227"/>
      <c r="J2028" s="223"/>
      <c r="K2028" s="223"/>
      <c r="L2028" s="228"/>
      <c r="M2028" s="229"/>
      <c r="N2028" s="230"/>
      <c r="O2028" s="230"/>
      <c r="P2028" s="230"/>
      <c r="Q2028" s="230"/>
      <c r="R2028" s="230"/>
      <c r="S2028" s="230"/>
      <c r="T2028" s="231"/>
      <c r="AT2028" s="232" t="s">
        <v>169</v>
      </c>
      <c r="AU2028" s="232" t="s">
        <v>86</v>
      </c>
      <c r="AV2028" s="14" t="s">
        <v>86</v>
      </c>
      <c r="AW2028" s="14" t="s">
        <v>33</v>
      </c>
      <c r="AX2028" s="14" t="s">
        <v>76</v>
      </c>
      <c r="AY2028" s="232" t="s">
        <v>160</v>
      </c>
    </row>
    <row r="2029" spans="1:65" s="13" customFormat="1" ht="11.25">
      <c r="B2029" s="212"/>
      <c r="C2029" s="213"/>
      <c r="D2029" s="207" t="s">
        <v>169</v>
      </c>
      <c r="E2029" s="214" t="s">
        <v>1</v>
      </c>
      <c r="F2029" s="215" t="s">
        <v>635</v>
      </c>
      <c r="G2029" s="213"/>
      <c r="H2029" s="214" t="s">
        <v>1</v>
      </c>
      <c r="I2029" s="216"/>
      <c r="J2029" s="213"/>
      <c r="K2029" s="213"/>
      <c r="L2029" s="217"/>
      <c r="M2029" s="218"/>
      <c r="N2029" s="219"/>
      <c r="O2029" s="219"/>
      <c r="P2029" s="219"/>
      <c r="Q2029" s="219"/>
      <c r="R2029" s="219"/>
      <c r="S2029" s="219"/>
      <c r="T2029" s="220"/>
      <c r="AT2029" s="221" t="s">
        <v>169</v>
      </c>
      <c r="AU2029" s="221" t="s">
        <v>86</v>
      </c>
      <c r="AV2029" s="13" t="s">
        <v>84</v>
      </c>
      <c r="AW2029" s="13" t="s">
        <v>33</v>
      </c>
      <c r="AX2029" s="13" t="s">
        <v>76</v>
      </c>
      <c r="AY2029" s="221" t="s">
        <v>160</v>
      </c>
    </row>
    <row r="2030" spans="1:65" s="14" customFormat="1" ht="11.25">
      <c r="B2030" s="222"/>
      <c r="C2030" s="223"/>
      <c r="D2030" s="207" t="s">
        <v>169</v>
      </c>
      <c r="E2030" s="224" t="s">
        <v>1</v>
      </c>
      <c r="F2030" s="225" t="s">
        <v>2154</v>
      </c>
      <c r="G2030" s="223"/>
      <c r="H2030" s="226">
        <v>6.6109999999999998</v>
      </c>
      <c r="I2030" s="227"/>
      <c r="J2030" s="223"/>
      <c r="K2030" s="223"/>
      <c r="L2030" s="228"/>
      <c r="M2030" s="229"/>
      <c r="N2030" s="230"/>
      <c r="O2030" s="230"/>
      <c r="P2030" s="230"/>
      <c r="Q2030" s="230"/>
      <c r="R2030" s="230"/>
      <c r="S2030" s="230"/>
      <c r="T2030" s="231"/>
      <c r="AT2030" s="232" t="s">
        <v>169</v>
      </c>
      <c r="AU2030" s="232" t="s">
        <v>86</v>
      </c>
      <c r="AV2030" s="14" t="s">
        <v>86</v>
      </c>
      <c r="AW2030" s="14" t="s">
        <v>33</v>
      </c>
      <c r="AX2030" s="14" t="s">
        <v>76</v>
      </c>
      <c r="AY2030" s="232" t="s">
        <v>160</v>
      </c>
    </row>
    <row r="2031" spans="1:65" s="15" customFormat="1" ht="11.25">
      <c r="B2031" s="233"/>
      <c r="C2031" s="234"/>
      <c r="D2031" s="207" t="s">
        <v>169</v>
      </c>
      <c r="E2031" s="235" t="s">
        <v>1</v>
      </c>
      <c r="F2031" s="236" t="s">
        <v>172</v>
      </c>
      <c r="G2031" s="234"/>
      <c r="H2031" s="237">
        <v>8.6530000000000005</v>
      </c>
      <c r="I2031" s="238"/>
      <c r="J2031" s="234"/>
      <c r="K2031" s="234"/>
      <c r="L2031" s="239"/>
      <c r="M2031" s="240"/>
      <c r="N2031" s="241"/>
      <c r="O2031" s="241"/>
      <c r="P2031" s="241"/>
      <c r="Q2031" s="241"/>
      <c r="R2031" s="241"/>
      <c r="S2031" s="241"/>
      <c r="T2031" s="242"/>
      <c r="AT2031" s="243" t="s">
        <v>169</v>
      </c>
      <c r="AU2031" s="243" t="s">
        <v>86</v>
      </c>
      <c r="AV2031" s="15" t="s">
        <v>166</v>
      </c>
      <c r="AW2031" s="15" t="s">
        <v>33</v>
      </c>
      <c r="AX2031" s="15" t="s">
        <v>84</v>
      </c>
      <c r="AY2031" s="243" t="s">
        <v>160</v>
      </c>
    </row>
    <row r="2032" spans="1:65" s="2" customFormat="1" ht="24.2" customHeight="1">
      <c r="A2032" s="35"/>
      <c r="B2032" s="36"/>
      <c r="C2032" s="193" t="s">
        <v>1289</v>
      </c>
      <c r="D2032" s="193" t="s">
        <v>162</v>
      </c>
      <c r="E2032" s="194" t="s">
        <v>2155</v>
      </c>
      <c r="F2032" s="195" t="s">
        <v>2156</v>
      </c>
      <c r="G2032" s="196" t="s">
        <v>165</v>
      </c>
      <c r="H2032" s="197">
        <v>5.9550000000000001</v>
      </c>
      <c r="I2032" s="198"/>
      <c r="J2032" s="199">
        <f>ROUND(I2032*H2032,2)</f>
        <v>0</v>
      </c>
      <c r="K2032" s="200"/>
      <c r="L2032" s="40"/>
      <c r="M2032" s="201" t="s">
        <v>1</v>
      </c>
      <c r="N2032" s="202" t="s">
        <v>41</v>
      </c>
      <c r="O2032" s="72"/>
      <c r="P2032" s="203">
        <f>O2032*H2032</f>
        <v>0</v>
      </c>
      <c r="Q2032" s="203">
        <v>0</v>
      </c>
      <c r="R2032" s="203">
        <f>Q2032*H2032</f>
        <v>0</v>
      </c>
      <c r="S2032" s="203">
        <v>0</v>
      </c>
      <c r="T2032" s="204">
        <f>S2032*H2032</f>
        <v>0</v>
      </c>
      <c r="U2032" s="35"/>
      <c r="V2032" s="35"/>
      <c r="W2032" s="35"/>
      <c r="X2032" s="35"/>
      <c r="Y2032" s="35"/>
      <c r="Z2032" s="35"/>
      <c r="AA2032" s="35"/>
      <c r="AB2032" s="35"/>
      <c r="AC2032" s="35"/>
      <c r="AD2032" s="35"/>
      <c r="AE2032" s="35"/>
      <c r="AR2032" s="205" t="s">
        <v>214</v>
      </c>
      <c r="AT2032" s="205" t="s">
        <v>162</v>
      </c>
      <c r="AU2032" s="205" t="s">
        <v>86</v>
      </c>
      <c r="AY2032" s="18" t="s">
        <v>160</v>
      </c>
      <c r="BE2032" s="206">
        <f>IF(N2032="základní",J2032,0)</f>
        <v>0</v>
      </c>
      <c r="BF2032" s="206">
        <f>IF(N2032="snížená",J2032,0)</f>
        <v>0</v>
      </c>
      <c r="BG2032" s="206">
        <f>IF(N2032="zákl. přenesená",J2032,0)</f>
        <v>0</v>
      </c>
      <c r="BH2032" s="206">
        <f>IF(N2032="sníž. přenesená",J2032,0)</f>
        <v>0</v>
      </c>
      <c r="BI2032" s="206">
        <f>IF(N2032="nulová",J2032,0)</f>
        <v>0</v>
      </c>
      <c r="BJ2032" s="18" t="s">
        <v>84</v>
      </c>
      <c r="BK2032" s="206">
        <f>ROUND(I2032*H2032,2)</f>
        <v>0</v>
      </c>
      <c r="BL2032" s="18" t="s">
        <v>214</v>
      </c>
      <c r="BM2032" s="205" t="s">
        <v>2157</v>
      </c>
    </row>
    <row r="2033" spans="1:65" s="2" customFormat="1" ht="11.25">
      <c r="A2033" s="35"/>
      <c r="B2033" s="36"/>
      <c r="C2033" s="37"/>
      <c r="D2033" s="207" t="s">
        <v>167</v>
      </c>
      <c r="E2033" s="37"/>
      <c r="F2033" s="208" t="s">
        <v>2158</v>
      </c>
      <c r="G2033" s="37"/>
      <c r="H2033" s="37"/>
      <c r="I2033" s="209"/>
      <c r="J2033" s="37"/>
      <c r="K2033" s="37"/>
      <c r="L2033" s="40"/>
      <c r="M2033" s="210"/>
      <c r="N2033" s="211"/>
      <c r="O2033" s="72"/>
      <c r="P2033" s="72"/>
      <c r="Q2033" s="72"/>
      <c r="R2033" s="72"/>
      <c r="S2033" s="72"/>
      <c r="T2033" s="73"/>
      <c r="U2033" s="35"/>
      <c r="V2033" s="35"/>
      <c r="W2033" s="35"/>
      <c r="X2033" s="35"/>
      <c r="Y2033" s="35"/>
      <c r="Z2033" s="35"/>
      <c r="AA2033" s="35"/>
      <c r="AB2033" s="35"/>
      <c r="AC2033" s="35"/>
      <c r="AD2033" s="35"/>
      <c r="AE2033" s="35"/>
      <c r="AT2033" s="18" t="s">
        <v>167</v>
      </c>
      <c r="AU2033" s="18" t="s">
        <v>86</v>
      </c>
    </row>
    <row r="2034" spans="1:65" s="13" customFormat="1" ht="11.25">
      <c r="B2034" s="212"/>
      <c r="C2034" s="213"/>
      <c r="D2034" s="207" t="s">
        <v>169</v>
      </c>
      <c r="E2034" s="214" t="s">
        <v>1</v>
      </c>
      <c r="F2034" s="215" t="s">
        <v>2159</v>
      </c>
      <c r="G2034" s="213"/>
      <c r="H2034" s="214" t="s">
        <v>1</v>
      </c>
      <c r="I2034" s="216"/>
      <c r="J2034" s="213"/>
      <c r="K2034" s="213"/>
      <c r="L2034" s="217"/>
      <c r="M2034" s="218"/>
      <c r="N2034" s="219"/>
      <c r="O2034" s="219"/>
      <c r="P2034" s="219"/>
      <c r="Q2034" s="219"/>
      <c r="R2034" s="219"/>
      <c r="S2034" s="219"/>
      <c r="T2034" s="220"/>
      <c r="AT2034" s="221" t="s">
        <v>169</v>
      </c>
      <c r="AU2034" s="221" t="s">
        <v>86</v>
      </c>
      <c r="AV2034" s="13" t="s">
        <v>84</v>
      </c>
      <c r="AW2034" s="13" t="s">
        <v>33</v>
      </c>
      <c r="AX2034" s="13" t="s">
        <v>76</v>
      </c>
      <c r="AY2034" s="221" t="s">
        <v>160</v>
      </c>
    </row>
    <row r="2035" spans="1:65" s="14" customFormat="1" ht="11.25">
      <c r="B2035" s="222"/>
      <c r="C2035" s="223"/>
      <c r="D2035" s="207" t="s">
        <v>169</v>
      </c>
      <c r="E2035" s="224" t="s">
        <v>1</v>
      </c>
      <c r="F2035" s="225" t="s">
        <v>2160</v>
      </c>
      <c r="G2035" s="223"/>
      <c r="H2035" s="226">
        <v>5.9550000000000001</v>
      </c>
      <c r="I2035" s="227"/>
      <c r="J2035" s="223"/>
      <c r="K2035" s="223"/>
      <c r="L2035" s="228"/>
      <c r="M2035" s="229"/>
      <c r="N2035" s="230"/>
      <c r="O2035" s="230"/>
      <c r="P2035" s="230"/>
      <c r="Q2035" s="230"/>
      <c r="R2035" s="230"/>
      <c r="S2035" s="230"/>
      <c r="T2035" s="231"/>
      <c r="AT2035" s="232" t="s">
        <v>169</v>
      </c>
      <c r="AU2035" s="232" t="s">
        <v>86</v>
      </c>
      <c r="AV2035" s="14" t="s">
        <v>86</v>
      </c>
      <c r="AW2035" s="14" t="s">
        <v>33</v>
      </c>
      <c r="AX2035" s="14" t="s">
        <v>76</v>
      </c>
      <c r="AY2035" s="232" t="s">
        <v>160</v>
      </c>
    </row>
    <row r="2036" spans="1:65" s="15" customFormat="1" ht="11.25">
      <c r="B2036" s="233"/>
      <c r="C2036" s="234"/>
      <c r="D2036" s="207" t="s">
        <v>169</v>
      </c>
      <c r="E2036" s="235" t="s">
        <v>1</v>
      </c>
      <c r="F2036" s="236" t="s">
        <v>172</v>
      </c>
      <c r="G2036" s="234"/>
      <c r="H2036" s="237">
        <v>5.9550000000000001</v>
      </c>
      <c r="I2036" s="238"/>
      <c r="J2036" s="234"/>
      <c r="K2036" s="234"/>
      <c r="L2036" s="239"/>
      <c r="M2036" s="240"/>
      <c r="N2036" s="241"/>
      <c r="O2036" s="241"/>
      <c r="P2036" s="241"/>
      <c r="Q2036" s="241"/>
      <c r="R2036" s="241"/>
      <c r="S2036" s="241"/>
      <c r="T2036" s="242"/>
      <c r="AT2036" s="243" t="s">
        <v>169</v>
      </c>
      <c r="AU2036" s="243" t="s">
        <v>86</v>
      </c>
      <c r="AV2036" s="15" t="s">
        <v>166</v>
      </c>
      <c r="AW2036" s="15" t="s">
        <v>33</v>
      </c>
      <c r="AX2036" s="15" t="s">
        <v>84</v>
      </c>
      <c r="AY2036" s="243" t="s">
        <v>160</v>
      </c>
    </row>
    <row r="2037" spans="1:65" s="2" customFormat="1" ht="24.2" customHeight="1">
      <c r="A2037" s="35"/>
      <c r="B2037" s="36"/>
      <c r="C2037" s="193" t="s">
        <v>2161</v>
      </c>
      <c r="D2037" s="193" t="s">
        <v>162</v>
      </c>
      <c r="E2037" s="194" t="s">
        <v>2162</v>
      </c>
      <c r="F2037" s="195" t="s">
        <v>2163</v>
      </c>
      <c r="G2037" s="196" t="s">
        <v>165</v>
      </c>
      <c r="H2037" s="197">
        <v>8.6530000000000005</v>
      </c>
      <c r="I2037" s="198"/>
      <c r="J2037" s="199">
        <f>ROUND(I2037*H2037,2)</f>
        <v>0</v>
      </c>
      <c r="K2037" s="200"/>
      <c r="L2037" s="40"/>
      <c r="M2037" s="201" t="s">
        <v>1</v>
      </c>
      <c r="N2037" s="202" t="s">
        <v>41</v>
      </c>
      <c r="O2037" s="72"/>
      <c r="P2037" s="203">
        <f>O2037*H2037</f>
        <v>0</v>
      </c>
      <c r="Q2037" s="203">
        <v>0</v>
      </c>
      <c r="R2037" s="203">
        <f>Q2037*H2037</f>
        <v>0</v>
      </c>
      <c r="S2037" s="203">
        <v>0</v>
      </c>
      <c r="T2037" s="204">
        <f>S2037*H2037</f>
        <v>0</v>
      </c>
      <c r="U2037" s="35"/>
      <c r="V2037" s="35"/>
      <c r="W2037" s="35"/>
      <c r="X2037" s="35"/>
      <c r="Y2037" s="35"/>
      <c r="Z2037" s="35"/>
      <c r="AA2037" s="35"/>
      <c r="AB2037" s="35"/>
      <c r="AC2037" s="35"/>
      <c r="AD2037" s="35"/>
      <c r="AE2037" s="35"/>
      <c r="AR2037" s="205" t="s">
        <v>214</v>
      </c>
      <c r="AT2037" s="205" t="s">
        <v>162</v>
      </c>
      <c r="AU2037" s="205" t="s">
        <v>86</v>
      </c>
      <c r="AY2037" s="18" t="s">
        <v>160</v>
      </c>
      <c r="BE2037" s="206">
        <f>IF(N2037="základní",J2037,0)</f>
        <v>0</v>
      </c>
      <c r="BF2037" s="206">
        <f>IF(N2037="snížená",J2037,0)</f>
        <v>0</v>
      </c>
      <c r="BG2037" s="206">
        <f>IF(N2037="zákl. přenesená",J2037,0)</f>
        <v>0</v>
      </c>
      <c r="BH2037" s="206">
        <f>IF(N2037="sníž. přenesená",J2037,0)</f>
        <v>0</v>
      </c>
      <c r="BI2037" s="206">
        <f>IF(N2037="nulová",J2037,0)</f>
        <v>0</v>
      </c>
      <c r="BJ2037" s="18" t="s">
        <v>84</v>
      </c>
      <c r="BK2037" s="206">
        <f>ROUND(I2037*H2037,2)</f>
        <v>0</v>
      </c>
      <c r="BL2037" s="18" t="s">
        <v>214</v>
      </c>
      <c r="BM2037" s="205" t="s">
        <v>2164</v>
      </c>
    </row>
    <row r="2038" spans="1:65" s="2" customFormat="1" ht="19.5">
      <c r="A2038" s="35"/>
      <c r="B2038" s="36"/>
      <c r="C2038" s="37"/>
      <c r="D2038" s="207" t="s">
        <v>167</v>
      </c>
      <c r="E2038" s="37"/>
      <c r="F2038" s="208" t="s">
        <v>2165</v>
      </c>
      <c r="G2038" s="37"/>
      <c r="H2038" s="37"/>
      <c r="I2038" s="209"/>
      <c r="J2038" s="37"/>
      <c r="K2038" s="37"/>
      <c r="L2038" s="40"/>
      <c r="M2038" s="210"/>
      <c r="N2038" s="211"/>
      <c r="O2038" s="72"/>
      <c r="P2038" s="72"/>
      <c r="Q2038" s="72"/>
      <c r="R2038" s="72"/>
      <c r="S2038" s="72"/>
      <c r="T2038" s="73"/>
      <c r="U2038" s="35"/>
      <c r="V2038" s="35"/>
      <c r="W2038" s="35"/>
      <c r="X2038" s="35"/>
      <c r="Y2038" s="35"/>
      <c r="Z2038" s="35"/>
      <c r="AA2038" s="35"/>
      <c r="AB2038" s="35"/>
      <c r="AC2038" s="35"/>
      <c r="AD2038" s="35"/>
      <c r="AE2038" s="35"/>
      <c r="AT2038" s="18" t="s">
        <v>167</v>
      </c>
      <c r="AU2038" s="18" t="s">
        <v>86</v>
      </c>
    </row>
    <row r="2039" spans="1:65" s="13" customFormat="1" ht="11.25">
      <c r="B2039" s="212"/>
      <c r="C2039" s="213"/>
      <c r="D2039" s="207" t="s">
        <v>169</v>
      </c>
      <c r="E2039" s="214" t="s">
        <v>1</v>
      </c>
      <c r="F2039" s="215" t="s">
        <v>2151</v>
      </c>
      <c r="G2039" s="213"/>
      <c r="H2039" s="214" t="s">
        <v>1</v>
      </c>
      <c r="I2039" s="216"/>
      <c r="J2039" s="213"/>
      <c r="K2039" s="213"/>
      <c r="L2039" s="217"/>
      <c r="M2039" s="218"/>
      <c r="N2039" s="219"/>
      <c r="O2039" s="219"/>
      <c r="P2039" s="219"/>
      <c r="Q2039" s="219"/>
      <c r="R2039" s="219"/>
      <c r="S2039" s="219"/>
      <c r="T2039" s="220"/>
      <c r="AT2039" s="221" t="s">
        <v>169</v>
      </c>
      <c r="AU2039" s="221" t="s">
        <v>86</v>
      </c>
      <c r="AV2039" s="13" t="s">
        <v>84</v>
      </c>
      <c r="AW2039" s="13" t="s">
        <v>33</v>
      </c>
      <c r="AX2039" s="13" t="s">
        <v>76</v>
      </c>
      <c r="AY2039" s="221" t="s">
        <v>160</v>
      </c>
    </row>
    <row r="2040" spans="1:65" s="14" customFormat="1" ht="11.25">
      <c r="B2040" s="222"/>
      <c r="C2040" s="223"/>
      <c r="D2040" s="207" t="s">
        <v>169</v>
      </c>
      <c r="E2040" s="224" t="s">
        <v>1</v>
      </c>
      <c r="F2040" s="225" t="s">
        <v>1629</v>
      </c>
      <c r="G2040" s="223"/>
      <c r="H2040" s="226">
        <v>1.026</v>
      </c>
      <c r="I2040" s="227"/>
      <c r="J2040" s="223"/>
      <c r="K2040" s="223"/>
      <c r="L2040" s="228"/>
      <c r="M2040" s="229"/>
      <c r="N2040" s="230"/>
      <c r="O2040" s="230"/>
      <c r="P2040" s="230"/>
      <c r="Q2040" s="230"/>
      <c r="R2040" s="230"/>
      <c r="S2040" s="230"/>
      <c r="T2040" s="231"/>
      <c r="AT2040" s="232" t="s">
        <v>169</v>
      </c>
      <c r="AU2040" s="232" t="s">
        <v>86</v>
      </c>
      <c r="AV2040" s="14" t="s">
        <v>86</v>
      </c>
      <c r="AW2040" s="14" t="s">
        <v>33</v>
      </c>
      <c r="AX2040" s="14" t="s">
        <v>76</v>
      </c>
      <c r="AY2040" s="232" t="s">
        <v>160</v>
      </c>
    </row>
    <row r="2041" spans="1:65" s="13" customFormat="1" ht="11.25">
      <c r="B2041" s="212"/>
      <c r="C2041" s="213"/>
      <c r="D2041" s="207" t="s">
        <v>169</v>
      </c>
      <c r="E2041" s="214" t="s">
        <v>1</v>
      </c>
      <c r="F2041" s="215" t="s">
        <v>2152</v>
      </c>
      <c r="G2041" s="213"/>
      <c r="H2041" s="214" t="s">
        <v>1</v>
      </c>
      <c r="I2041" s="216"/>
      <c r="J2041" s="213"/>
      <c r="K2041" s="213"/>
      <c r="L2041" s="217"/>
      <c r="M2041" s="218"/>
      <c r="N2041" s="219"/>
      <c r="O2041" s="219"/>
      <c r="P2041" s="219"/>
      <c r="Q2041" s="219"/>
      <c r="R2041" s="219"/>
      <c r="S2041" s="219"/>
      <c r="T2041" s="220"/>
      <c r="AT2041" s="221" t="s">
        <v>169</v>
      </c>
      <c r="AU2041" s="221" t="s">
        <v>86</v>
      </c>
      <c r="AV2041" s="13" t="s">
        <v>84</v>
      </c>
      <c r="AW2041" s="13" t="s">
        <v>33</v>
      </c>
      <c r="AX2041" s="13" t="s">
        <v>76</v>
      </c>
      <c r="AY2041" s="221" t="s">
        <v>160</v>
      </c>
    </row>
    <row r="2042" spans="1:65" s="14" customFormat="1" ht="11.25">
      <c r="B2042" s="222"/>
      <c r="C2042" s="223"/>
      <c r="D2042" s="207" t="s">
        <v>169</v>
      </c>
      <c r="E2042" s="224" t="s">
        <v>1</v>
      </c>
      <c r="F2042" s="225" t="s">
        <v>2153</v>
      </c>
      <c r="G2042" s="223"/>
      <c r="H2042" s="226">
        <v>1.016</v>
      </c>
      <c r="I2042" s="227"/>
      <c r="J2042" s="223"/>
      <c r="K2042" s="223"/>
      <c r="L2042" s="228"/>
      <c r="M2042" s="229"/>
      <c r="N2042" s="230"/>
      <c r="O2042" s="230"/>
      <c r="P2042" s="230"/>
      <c r="Q2042" s="230"/>
      <c r="R2042" s="230"/>
      <c r="S2042" s="230"/>
      <c r="T2042" s="231"/>
      <c r="AT2042" s="232" t="s">
        <v>169</v>
      </c>
      <c r="AU2042" s="232" t="s">
        <v>86</v>
      </c>
      <c r="AV2042" s="14" t="s">
        <v>86</v>
      </c>
      <c r="AW2042" s="14" t="s">
        <v>33</v>
      </c>
      <c r="AX2042" s="14" t="s">
        <v>76</v>
      </c>
      <c r="AY2042" s="232" t="s">
        <v>160</v>
      </c>
    </row>
    <row r="2043" spans="1:65" s="13" customFormat="1" ht="11.25">
      <c r="B2043" s="212"/>
      <c r="C2043" s="213"/>
      <c r="D2043" s="207" t="s">
        <v>169</v>
      </c>
      <c r="E2043" s="214" t="s">
        <v>1</v>
      </c>
      <c r="F2043" s="215" t="s">
        <v>635</v>
      </c>
      <c r="G2043" s="213"/>
      <c r="H2043" s="214" t="s">
        <v>1</v>
      </c>
      <c r="I2043" s="216"/>
      <c r="J2043" s="213"/>
      <c r="K2043" s="213"/>
      <c r="L2043" s="217"/>
      <c r="M2043" s="218"/>
      <c r="N2043" s="219"/>
      <c r="O2043" s="219"/>
      <c r="P2043" s="219"/>
      <c r="Q2043" s="219"/>
      <c r="R2043" s="219"/>
      <c r="S2043" s="219"/>
      <c r="T2043" s="220"/>
      <c r="AT2043" s="221" t="s">
        <v>169</v>
      </c>
      <c r="AU2043" s="221" t="s">
        <v>86</v>
      </c>
      <c r="AV2043" s="13" t="s">
        <v>84</v>
      </c>
      <c r="AW2043" s="13" t="s">
        <v>33</v>
      </c>
      <c r="AX2043" s="13" t="s">
        <v>76</v>
      </c>
      <c r="AY2043" s="221" t="s">
        <v>160</v>
      </c>
    </row>
    <row r="2044" spans="1:65" s="14" customFormat="1" ht="11.25">
      <c r="B2044" s="222"/>
      <c r="C2044" s="223"/>
      <c r="D2044" s="207" t="s">
        <v>169</v>
      </c>
      <c r="E2044" s="224" t="s">
        <v>1</v>
      </c>
      <c r="F2044" s="225" t="s">
        <v>2154</v>
      </c>
      <c r="G2044" s="223"/>
      <c r="H2044" s="226">
        <v>6.6109999999999998</v>
      </c>
      <c r="I2044" s="227"/>
      <c r="J2044" s="223"/>
      <c r="K2044" s="223"/>
      <c r="L2044" s="228"/>
      <c r="M2044" s="229"/>
      <c r="N2044" s="230"/>
      <c r="O2044" s="230"/>
      <c r="P2044" s="230"/>
      <c r="Q2044" s="230"/>
      <c r="R2044" s="230"/>
      <c r="S2044" s="230"/>
      <c r="T2044" s="231"/>
      <c r="AT2044" s="232" t="s">
        <v>169</v>
      </c>
      <c r="AU2044" s="232" t="s">
        <v>86</v>
      </c>
      <c r="AV2044" s="14" t="s">
        <v>86</v>
      </c>
      <c r="AW2044" s="14" t="s">
        <v>33</v>
      </c>
      <c r="AX2044" s="14" t="s">
        <v>76</v>
      </c>
      <c r="AY2044" s="232" t="s">
        <v>160</v>
      </c>
    </row>
    <row r="2045" spans="1:65" s="15" customFormat="1" ht="11.25">
      <c r="B2045" s="233"/>
      <c r="C2045" s="234"/>
      <c r="D2045" s="207" t="s">
        <v>169</v>
      </c>
      <c r="E2045" s="235" t="s">
        <v>1</v>
      </c>
      <c r="F2045" s="236" t="s">
        <v>172</v>
      </c>
      <c r="G2045" s="234"/>
      <c r="H2045" s="237">
        <v>8.6530000000000005</v>
      </c>
      <c r="I2045" s="238"/>
      <c r="J2045" s="234"/>
      <c r="K2045" s="234"/>
      <c r="L2045" s="239"/>
      <c r="M2045" s="240"/>
      <c r="N2045" s="241"/>
      <c r="O2045" s="241"/>
      <c r="P2045" s="241"/>
      <c r="Q2045" s="241"/>
      <c r="R2045" s="241"/>
      <c r="S2045" s="241"/>
      <c r="T2045" s="242"/>
      <c r="AT2045" s="243" t="s">
        <v>169</v>
      </c>
      <c r="AU2045" s="243" t="s">
        <v>86</v>
      </c>
      <c r="AV2045" s="15" t="s">
        <v>166</v>
      </c>
      <c r="AW2045" s="15" t="s">
        <v>33</v>
      </c>
      <c r="AX2045" s="15" t="s">
        <v>84</v>
      </c>
      <c r="AY2045" s="243" t="s">
        <v>160</v>
      </c>
    </row>
    <row r="2046" spans="1:65" s="2" customFormat="1" ht="24.2" customHeight="1">
      <c r="A2046" s="35"/>
      <c r="B2046" s="36"/>
      <c r="C2046" s="193" t="s">
        <v>1297</v>
      </c>
      <c r="D2046" s="193" t="s">
        <v>162</v>
      </c>
      <c r="E2046" s="194" t="s">
        <v>2166</v>
      </c>
      <c r="F2046" s="195" t="s">
        <v>2167</v>
      </c>
      <c r="G2046" s="196" t="s">
        <v>165</v>
      </c>
      <c r="H2046" s="197">
        <v>7.6269999999999998</v>
      </c>
      <c r="I2046" s="198"/>
      <c r="J2046" s="199">
        <f>ROUND(I2046*H2046,2)</f>
        <v>0</v>
      </c>
      <c r="K2046" s="200"/>
      <c r="L2046" s="40"/>
      <c r="M2046" s="201" t="s">
        <v>1</v>
      </c>
      <c r="N2046" s="202" t="s">
        <v>41</v>
      </c>
      <c r="O2046" s="72"/>
      <c r="P2046" s="203">
        <f>O2046*H2046</f>
        <v>0</v>
      </c>
      <c r="Q2046" s="203">
        <v>0</v>
      </c>
      <c r="R2046" s="203">
        <f>Q2046*H2046</f>
        <v>0</v>
      </c>
      <c r="S2046" s="203">
        <v>0</v>
      </c>
      <c r="T2046" s="204">
        <f>S2046*H2046</f>
        <v>0</v>
      </c>
      <c r="U2046" s="35"/>
      <c r="V2046" s="35"/>
      <c r="W2046" s="35"/>
      <c r="X2046" s="35"/>
      <c r="Y2046" s="35"/>
      <c r="Z2046" s="35"/>
      <c r="AA2046" s="35"/>
      <c r="AB2046" s="35"/>
      <c r="AC2046" s="35"/>
      <c r="AD2046" s="35"/>
      <c r="AE2046" s="35"/>
      <c r="AR2046" s="205" t="s">
        <v>214</v>
      </c>
      <c r="AT2046" s="205" t="s">
        <v>162</v>
      </c>
      <c r="AU2046" s="205" t="s">
        <v>86</v>
      </c>
      <c r="AY2046" s="18" t="s">
        <v>160</v>
      </c>
      <c r="BE2046" s="206">
        <f>IF(N2046="základní",J2046,0)</f>
        <v>0</v>
      </c>
      <c r="BF2046" s="206">
        <f>IF(N2046="snížená",J2046,0)</f>
        <v>0</v>
      </c>
      <c r="BG2046" s="206">
        <f>IF(N2046="zákl. přenesená",J2046,0)</f>
        <v>0</v>
      </c>
      <c r="BH2046" s="206">
        <f>IF(N2046="sníž. přenesená",J2046,0)</f>
        <v>0</v>
      </c>
      <c r="BI2046" s="206">
        <f>IF(N2046="nulová",J2046,0)</f>
        <v>0</v>
      </c>
      <c r="BJ2046" s="18" t="s">
        <v>84</v>
      </c>
      <c r="BK2046" s="206">
        <f>ROUND(I2046*H2046,2)</f>
        <v>0</v>
      </c>
      <c r="BL2046" s="18" t="s">
        <v>214</v>
      </c>
      <c r="BM2046" s="205" t="s">
        <v>2168</v>
      </c>
    </row>
    <row r="2047" spans="1:65" s="2" customFormat="1" ht="19.5">
      <c r="A2047" s="35"/>
      <c r="B2047" s="36"/>
      <c r="C2047" s="37"/>
      <c r="D2047" s="207" t="s">
        <v>167</v>
      </c>
      <c r="E2047" s="37"/>
      <c r="F2047" s="208" t="s">
        <v>2169</v>
      </c>
      <c r="G2047" s="37"/>
      <c r="H2047" s="37"/>
      <c r="I2047" s="209"/>
      <c r="J2047" s="37"/>
      <c r="K2047" s="37"/>
      <c r="L2047" s="40"/>
      <c r="M2047" s="210"/>
      <c r="N2047" s="211"/>
      <c r="O2047" s="72"/>
      <c r="P2047" s="72"/>
      <c r="Q2047" s="72"/>
      <c r="R2047" s="72"/>
      <c r="S2047" s="72"/>
      <c r="T2047" s="73"/>
      <c r="U2047" s="35"/>
      <c r="V2047" s="35"/>
      <c r="W2047" s="35"/>
      <c r="X2047" s="35"/>
      <c r="Y2047" s="35"/>
      <c r="Z2047" s="35"/>
      <c r="AA2047" s="35"/>
      <c r="AB2047" s="35"/>
      <c r="AC2047" s="35"/>
      <c r="AD2047" s="35"/>
      <c r="AE2047" s="35"/>
      <c r="AT2047" s="18" t="s">
        <v>167</v>
      </c>
      <c r="AU2047" s="18" t="s">
        <v>86</v>
      </c>
    </row>
    <row r="2048" spans="1:65" s="13" customFormat="1" ht="11.25">
      <c r="B2048" s="212"/>
      <c r="C2048" s="213"/>
      <c r="D2048" s="207" t="s">
        <v>169</v>
      </c>
      <c r="E2048" s="214" t="s">
        <v>1</v>
      </c>
      <c r="F2048" s="215" t="s">
        <v>2152</v>
      </c>
      <c r="G2048" s="213"/>
      <c r="H2048" s="214" t="s">
        <v>1</v>
      </c>
      <c r="I2048" s="216"/>
      <c r="J2048" s="213"/>
      <c r="K2048" s="213"/>
      <c r="L2048" s="217"/>
      <c r="M2048" s="218"/>
      <c r="N2048" s="219"/>
      <c r="O2048" s="219"/>
      <c r="P2048" s="219"/>
      <c r="Q2048" s="219"/>
      <c r="R2048" s="219"/>
      <c r="S2048" s="219"/>
      <c r="T2048" s="220"/>
      <c r="AT2048" s="221" t="s">
        <v>169</v>
      </c>
      <c r="AU2048" s="221" t="s">
        <v>86</v>
      </c>
      <c r="AV2048" s="13" t="s">
        <v>84</v>
      </c>
      <c r="AW2048" s="13" t="s">
        <v>33</v>
      </c>
      <c r="AX2048" s="13" t="s">
        <v>76</v>
      </c>
      <c r="AY2048" s="221" t="s">
        <v>160</v>
      </c>
    </row>
    <row r="2049" spans="1:65" s="14" customFormat="1" ht="11.25">
      <c r="B2049" s="222"/>
      <c r="C2049" s="223"/>
      <c r="D2049" s="207" t="s">
        <v>169</v>
      </c>
      <c r="E2049" s="224" t="s">
        <v>1</v>
      </c>
      <c r="F2049" s="225" t="s">
        <v>2153</v>
      </c>
      <c r="G2049" s="223"/>
      <c r="H2049" s="226">
        <v>1.016</v>
      </c>
      <c r="I2049" s="227"/>
      <c r="J2049" s="223"/>
      <c r="K2049" s="223"/>
      <c r="L2049" s="228"/>
      <c r="M2049" s="229"/>
      <c r="N2049" s="230"/>
      <c r="O2049" s="230"/>
      <c r="P2049" s="230"/>
      <c r="Q2049" s="230"/>
      <c r="R2049" s="230"/>
      <c r="S2049" s="230"/>
      <c r="T2049" s="231"/>
      <c r="AT2049" s="232" t="s">
        <v>169</v>
      </c>
      <c r="AU2049" s="232" t="s">
        <v>86</v>
      </c>
      <c r="AV2049" s="14" t="s">
        <v>86</v>
      </c>
      <c r="AW2049" s="14" t="s">
        <v>33</v>
      </c>
      <c r="AX2049" s="14" t="s">
        <v>76</v>
      </c>
      <c r="AY2049" s="232" t="s">
        <v>160</v>
      </c>
    </row>
    <row r="2050" spans="1:65" s="13" customFormat="1" ht="11.25">
      <c r="B2050" s="212"/>
      <c r="C2050" s="213"/>
      <c r="D2050" s="207" t="s">
        <v>169</v>
      </c>
      <c r="E2050" s="214" t="s">
        <v>1</v>
      </c>
      <c r="F2050" s="215" t="s">
        <v>635</v>
      </c>
      <c r="G2050" s="213"/>
      <c r="H2050" s="214" t="s">
        <v>1</v>
      </c>
      <c r="I2050" s="216"/>
      <c r="J2050" s="213"/>
      <c r="K2050" s="213"/>
      <c r="L2050" s="217"/>
      <c r="M2050" s="218"/>
      <c r="N2050" s="219"/>
      <c r="O2050" s="219"/>
      <c r="P2050" s="219"/>
      <c r="Q2050" s="219"/>
      <c r="R2050" s="219"/>
      <c r="S2050" s="219"/>
      <c r="T2050" s="220"/>
      <c r="AT2050" s="221" t="s">
        <v>169</v>
      </c>
      <c r="AU2050" s="221" t="s">
        <v>86</v>
      </c>
      <c r="AV2050" s="13" t="s">
        <v>84</v>
      </c>
      <c r="AW2050" s="13" t="s">
        <v>33</v>
      </c>
      <c r="AX2050" s="13" t="s">
        <v>76</v>
      </c>
      <c r="AY2050" s="221" t="s">
        <v>160</v>
      </c>
    </row>
    <row r="2051" spans="1:65" s="14" customFormat="1" ht="11.25">
      <c r="B2051" s="222"/>
      <c r="C2051" s="223"/>
      <c r="D2051" s="207" t="s">
        <v>169</v>
      </c>
      <c r="E2051" s="224" t="s">
        <v>1</v>
      </c>
      <c r="F2051" s="225" t="s">
        <v>2154</v>
      </c>
      <c r="G2051" s="223"/>
      <c r="H2051" s="226">
        <v>6.6109999999999998</v>
      </c>
      <c r="I2051" s="227"/>
      <c r="J2051" s="223"/>
      <c r="K2051" s="223"/>
      <c r="L2051" s="228"/>
      <c r="M2051" s="229"/>
      <c r="N2051" s="230"/>
      <c r="O2051" s="230"/>
      <c r="P2051" s="230"/>
      <c r="Q2051" s="230"/>
      <c r="R2051" s="230"/>
      <c r="S2051" s="230"/>
      <c r="T2051" s="231"/>
      <c r="AT2051" s="232" t="s">
        <v>169</v>
      </c>
      <c r="AU2051" s="232" t="s">
        <v>86</v>
      </c>
      <c r="AV2051" s="14" t="s">
        <v>86</v>
      </c>
      <c r="AW2051" s="14" t="s">
        <v>33</v>
      </c>
      <c r="AX2051" s="14" t="s">
        <v>76</v>
      </c>
      <c r="AY2051" s="232" t="s">
        <v>160</v>
      </c>
    </row>
    <row r="2052" spans="1:65" s="15" customFormat="1" ht="11.25">
      <c r="B2052" s="233"/>
      <c r="C2052" s="234"/>
      <c r="D2052" s="207" t="s">
        <v>169</v>
      </c>
      <c r="E2052" s="235" t="s">
        <v>1</v>
      </c>
      <c r="F2052" s="236" t="s">
        <v>172</v>
      </c>
      <c r="G2052" s="234"/>
      <c r="H2052" s="237">
        <v>7.6269999999999998</v>
      </c>
      <c r="I2052" s="238"/>
      <c r="J2052" s="234"/>
      <c r="K2052" s="234"/>
      <c r="L2052" s="239"/>
      <c r="M2052" s="240"/>
      <c r="N2052" s="241"/>
      <c r="O2052" s="241"/>
      <c r="P2052" s="241"/>
      <c r="Q2052" s="241"/>
      <c r="R2052" s="241"/>
      <c r="S2052" s="241"/>
      <c r="T2052" s="242"/>
      <c r="AT2052" s="243" t="s">
        <v>169</v>
      </c>
      <c r="AU2052" s="243" t="s">
        <v>86</v>
      </c>
      <c r="AV2052" s="15" t="s">
        <v>166</v>
      </c>
      <c r="AW2052" s="15" t="s">
        <v>33</v>
      </c>
      <c r="AX2052" s="15" t="s">
        <v>84</v>
      </c>
      <c r="AY2052" s="243" t="s">
        <v>160</v>
      </c>
    </row>
    <row r="2053" spans="1:65" s="2" customFormat="1" ht="24.2" customHeight="1">
      <c r="A2053" s="35"/>
      <c r="B2053" s="36"/>
      <c r="C2053" s="193" t="s">
        <v>2170</v>
      </c>
      <c r="D2053" s="193" t="s">
        <v>162</v>
      </c>
      <c r="E2053" s="194" t="s">
        <v>2171</v>
      </c>
      <c r="F2053" s="195" t="s">
        <v>2172</v>
      </c>
      <c r="G2053" s="196" t="s">
        <v>165</v>
      </c>
      <c r="H2053" s="197">
        <v>13.582000000000001</v>
      </c>
      <c r="I2053" s="198"/>
      <c r="J2053" s="199">
        <f>ROUND(I2053*H2053,2)</f>
        <v>0</v>
      </c>
      <c r="K2053" s="200"/>
      <c r="L2053" s="40"/>
      <c r="M2053" s="201" t="s">
        <v>1</v>
      </c>
      <c r="N2053" s="202" t="s">
        <v>41</v>
      </c>
      <c r="O2053" s="72"/>
      <c r="P2053" s="203">
        <f>O2053*H2053</f>
        <v>0</v>
      </c>
      <c r="Q2053" s="203">
        <v>0</v>
      </c>
      <c r="R2053" s="203">
        <f>Q2053*H2053</f>
        <v>0</v>
      </c>
      <c r="S2053" s="203">
        <v>0</v>
      </c>
      <c r="T2053" s="204">
        <f>S2053*H2053</f>
        <v>0</v>
      </c>
      <c r="U2053" s="35"/>
      <c r="V2053" s="35"/>
      <c r="W2053" s="35"/>
      <c r="X2053" s="35"/>
      <c r="Y2053" s="35"/>
      <c r="Z2053" s="35"/>
      <c r="AA2053" s="35"/>
      <c r="AB2053" s="35"/>
      <c r="AC2053" s="35"/>
      <c r="AD2053" s="35"/>
      <c r="AE2053" s="35"/>
      <c r="AR2053" s="205" t="s">
        <v>214</v>
      </c>
      <c r="AT2053" s="205" t="s">
        <v>162</v>
      </c>
      <c r="AU2053" s="205" t="s">
        <v>86</v>
      </c>
      <c r="AY2053" s="18" t="s">
        <v>160</v>
      </c>
      <c r="BE2053" s="206">
        <f>IF(N2053="základní",J2053,0)</f>
        <v>0</v>
      </c>
      <c r="BF2053" s="206">
        <f>IF(N2053="snížená",J2053,0)</f>
        <v>0</v>
      </c>
      <c r="BG2053" s="206">
        <f>IF(N2053="zákl. přenesená",J2053,0)</f>
        <v>0</v>
      </c>
      <c r="BH2053" s="206">
        <f>IF(N2053="sníž. přenesená",J2053,0)</f>
        <v>0</v>
      </c>
      <c r="BI2053" s="206">
        <f>IF(N2053="nulová",J2053,0)</f>
        <v>0</v>
      </c>
      <c r="BJ2053" s="18" t="s">
        <v>84</v>
      </c>
      <c r="BK2053" s="206">
        <f>ROUND(I2053*H2053,2)</f>
        <v>0</v>
      </c>
      <c r="BL2053" s="18" t="s">
        <v>214</v>
      </c>
      <c r="BM2053" s="205" t="s">
        <v>2173</v>
      </c>
    </row>
    <row r="2054" spans="1:65" s="2" customFormat="1" ht="19.5">
      <c r="A2054" s="35"/>
      <c r="B2054" s="36"/>
      <c r="C2054" s="37"/>
      <c r="D2054" s="207" t="s">
        <v>167</v>
      </c>
      <c r="E2054" s="37"/>
      <c r="F2054" s="208" t="s">
        <v>2174</v>
      </c>
      <c r="G2054" s="37"/>
      <c r="H2054" s="37"/>
      <c r="I2054" s="209"/>
      <c r="J2054" s="37"/>
      <c r="K2054" s="37"/>
      <c r="L2054" s="40"/>
      <c r="M2054" s="210"/>
      <c r="N2054" s="211"/>
      <c r="O2054" s="72"/>
      <c r="P2054" s="72"/>
      <c r="Q2054" s="72"/>
      <c r="R2054" s="72"/>
      <c r="S2054" s="72"/>
      <c r="T2054" s="73"/>
      <c r="U2054" s="35"/>
      <c r="V2054" s="35"/>
      <c r="W2054" s="35"/>
      <c r="X2054" s="35"/>
      <c r="Y2054" s="35"/>
      <c r="Z2054" s="35"/>
      <c r="AA2054" s="35"/>
      <c r="AB2054" s="35"/>
      <c r="AC2054" s="35"/>
      <c r="AD2054" s="35"/>
      <c r="AE2054" s="35"/>
      <c r="AT2054" s="18" t="s">
        <v>167</v>
      </c>
      <c r="AU2054" s="18" t="s">
        <v>86</v>
      </c>
    </row>
    <row r="2055" spans="1:65" s="2" customFormat="1" ht="19.5">
      <c r="A2055" s="35"/>
      <c r="B2055" s="36"/>
      <c r="C2055" s="37"/>
      <c r="D2055" s="207" t="s">
        <v>510</v>
      </c>
      <c r="E2055" s="37"/>
      <c r="F2055" s="255" t="s">
        <v>2175</v>
      </c>
      <c r="G2055" s="37"/>
      <c r="H2055" s="37"/>
      <c r="I2055" s="209"/>
      <c r="J2055" s="37"/>
      <c r="K2055" s="37"/>
      <c r="L2055" s="40"/>
      <c r="M2055" s="210"/>
      <c r="N2055" s="211"/>
      <c r="O2055" s="72"/>
      <c r="P2055" s="72"/>
      <c r="Q2055" s="72"/>
      <c r="R2055" s="72"/>
      <c r="S2055" s="72"/>
      <c r="T2055" s="73"/>
      <c r="U2055" s="35"/>
      <c r="V2055" s="35"/>
      <c r="W2055" s="35"/>
      <c r="X2055" s="35"/>
      <c r="Y2055" s="35"/>
      <c r="Z2055" s="35"/>
      <c r="AA2055" s="35"/>
      <c r="AB2055" s="35"/>
      <c r="AC2055" s="35"/>
      <c r="AD2055" s="35"/>
      <c r="AE2055" s="35"/>
      <c r="AT2055" s="18" t="s">
        <v>510</v>
      </c>
      <c r="AU2055" s="18" t="s">
        <v>86</v>
      </c>
    </row>
    <row r="2056" spans="1:65" s="13" customFormat="1" ht="11.25">
      <c r="B2056" s="212"/>
      <c r="C2056" s="213"/>
      <c r="D2056" s="207" t="s">
        <v>169</v>
      </c>
      <c r="E2056" s="214" t="s">
        <v>1</v>
      </c>
      <c r="F2056" s="215" t="s">
        <v>2159</v>
      </c>
      <c r="G2056" s="213"/>
      <c r="H2056" s="214" t="s">
        <v>1</v>
      </c>
      <c r="I2056" s="216"/>
      <c r="J2056" s="213"/>
      <c r="K2056" s="213"/>
      <c r="L2056" s="217"/>
      <c r="M2056" s="218"/>
      <c r="N2056" s="219"/>
      <c r="O2056" s="219"/>
      <c r="P2056" s="219"/>
      <c r="Q2056" s="219"/>
      <c r="R2056" s="219"/>
      <c r="S2056" s="219"/>
      <c r="T2056" s="220"/>
      <c r="AT2056" s="221" t="s">
        <v>169</v>
      </c>
      <c r="AU2056" s="221" t="s">
        <v>86</v>
      </c>
      <c r="AV2056" s="13" t="s">
        <v>84</v>
      </c>
      <c r="AW2056" s="13" t="s">
        <v>33</v>
      </c>
      <c r="AX2056" s="13" t="s">
        <v>76</v>
      </c>
      <c r="AY2056" s="221" t="s">
        <v>160</v>
      </c>
    </row>
    <row r="2057" spans="1:65" s="14" customFormat="1" ht="11.25">
      <c r="B2057" s="222"/>
      <c r="C2057" s="223"/>
      <c r="D2057" s="207" t="s">
        <v>169</v>
      </c>
      <c r="E2057" s="224" t="s">
        <v>1</v>
      </c>
      <c r="F2057" s="225" t="s">
        <v>2160</v>
      </c>
      <c r="G2057" s="223"/>
      <c r="H2057" s="226">
        <v>5.9550000000000001</v>
      </c>
      <c r="I2057" s="227"/>
      <c r="J2057" s="223"/>
      <c r="K2057" s="223"/>
      <c r="L2057" s="228"/>
      <c r="M2057" s="229"/>
      <c r="N2057" s="230"/>
      <c r="O2057" s="230"/>
      <c r="P2057" s="230"/>
      <c r="Q2057" s="230"/>
      <c r="R2057" s="230"/>
      <c r="S2057" s="230"/>
      <c r="T2057" s="231"/>
      <c r="AT2057" s="232" t="s">
        <v>169</v>
      </c>
      <c r="AU2057" s="232" t="s">
        <v>86</v>
      </c>
      <c r="AV2057" s="14" t="s">
        <v>86</v>
      </c>
      <c r="AW2057" s="14" t="s">
        <v>33</v>
      </c>
      <c r="AX2057" s="14" t="s">
        <v>76</v>
      </c>
      <c r="AY2057" s="232" t="s">
        <v>160</v>
      </c>
    </row>
    <row r="2058" spans="1:65" s="13" customFormat="1" ht="11.25">
      <c r="B2058" s="212"/>
      <c r="C2058" s="213"/>
      <c r="D2058" s="207" t="s">
        <v>169</v>
      </c>
      <c r="E2058" s="214" t="s">
        <v>1</v>
      </c>
      <c r="F2058" s="215" t="s">
        <v>2152</v>
      </c>
      <c r="G2058" s="213"/>
      <c r="H2058" s="214" t="s">
        <v>1</v>
      </c>
      <c r="I2058" s="216"/>
      <c r="J2058" s="213"/>
      <c r="K2058" s="213"/>
      <c r="L2058" s="217"/>
      <c r="M2058" s="218"/>
      <c r="N2058" s="219"/>
      <c r="O2058" s="219"/>
      <c r="P2058" s="219"/>
      <c r="Q2058" s="219"/>
      <c r="R2058" s="219"/>
      <c r="S2058" s="219"/>
      <c r="T2058" s="220"/>
      <c r="AT2058" s="221" t="s">
        <v>169</v>
      </c>
      <c r="AU2058" s="221" t="s">
        <v>86</v>
      </c>
      <c r="AV2058" s="13" t="s">
        <v>84</v>
      </c>
      <c r="AW2058" s="13" t="s">
        <v>33</v>
      </c>
      <c r="AX2058" s="13" t="s">
        <v>76</v>
      </c>
      <c r="AY2058" s="221" t="s">
        <v>160</v>
      </c>
    </row>
    <row r="2059" spans="1:65" s="14" customFormat="1" ht="11.25">
      <c r="B2059" s="222"/>
      <c r="C2059" s="223"/>
      <c r="D2059" s="207" t="s">
        <v>169</v>
      </c>
      <c r="E2059" s="224" t="s">
        <v>1</v>
      </c>
      <c r="F2059" s="225" t="s">
        <v>2153</v>
      </c>
      <c r="G2059" s="223"/>
      <c r="H2059" s="226">
        <v>1.016</v>
      </c>
      <c r="I2059" s="227"/>
      <c r="J2059" s="223"/>
      <c r="K2059" s="223"/>
      <c r="L2059" s="228"/>
      <c r="M2059" s="229"/>
      <c r="N2059" s="230"/>
      <c r="O2059" s="230"/>
      <c r="P2059" s="230"/>
      <c r="Q2059" s="230"/>
      <c r="R2059" s="230"/>
      <c r="S2059" s="230"/>
      <c r="T2059" s="231"/>
      <c r="AT2059" s="232" t="s">
        <v>169</v>
      </c>
      <c r="AU2059" s="232" t="s">
        <v>86</v>
      </c>
      <c r="AV2059" s="14" t="s">
        <v>86</v>
      </c>
      <c r="AW2059" s="14" t="s">
        <v>33</v>
      </c>
      <c r="AX2059" s="14" t="s">
        <v>76</v>
      </c>
      <c r="AY2059" s="232" t="s">
        <v>160</v>
      </c>
    </row>
    <row r="2060" spans="1:65" s="13" customFormat="1" ht="11.25">
      <c r="B2060" s="212"/>
      <c r="C2060" s="213"/>
      <c r="D2060" s="207" t="s">
        <v>169</v>
      </c>
      <c r="E2060" s="214" t="s">
        <v>1</v>
      </c>
      <c r="F2060" s="215" t="s">
        <v>635</v>
      </c>
      <c r="G2060" s="213"/>
      <c r="H2060" s="214" t="s">
        <v>1</v>
      </c>
      <c r="I2060" s="216"/>
      <c r="J2060" s="213"/>
      <c r="K2060" s="213"/>
      <c r="L2060" s="217"/>
      <c r="M2060" s="218"/>
      <c r="N2060" s="219"/>
      <c r="O2060" s="219"/>
      <c r="P2060" s="219"/>
      <c r="Q2060" s="219"/>
      <c r="R2060" s="219"/>
      <c r="S2060" s="219"/>
      <c r="T2060" s="220"/>
      <c r="AT2060" s="221" t="s">
        <v>169</v>
      </c>
      <c r="AU2060" s="221" t="s">
        <v>86</v>
      </c>
      <c r="AV2060" s="13" t="s">
        <v>84</v>
      </c>
      <c r="AW2060" s="13" t="s">
        <v>33</v>
      </c>
      <c r="AX2060" s="13" t="s">
        <v>76</v>
      </c>
      <c r="AY2060" s="221" t="s">
        <v>160</v>
      </c>
    </row>
    <row r="2061" spans="1:65" s="14" customFormat="1" ht="11.25">
      <c r="B2061" s="222"/>
      <c r="C2061" s="223"/>
      <c r="D2061" s="207" t="s">
        <v>169</v>
      </c>
      <c r="E2061" s="224" t="s">
        <v>1</v>
      </c>
      <c r="F2061" s="225" t="s">
        <v>2154</v>
      </c>
      <c r="G2061" s="223"/>
      <c r="H2061" s="226">
        <v>6.6109999999999998</v>
      </c>
      <c r="I2061" s="227"/>
      <c r="J2061" s="223"/>
      <c r="K2061" s="223"/>
      <c r="L2061" s="228"/>
      <c r="M2061" s="229"/>
      <c r="N2061" s="230"/>
      <c r="O2061" s="230"/>
      <c r="P2061" s="230"/>
      <c r="Q2061" s="230"/>
      <c r="R2061" s="230"/>
      <c r="S2061" s="230"/>
      <c r="T2061" s="231"/>
      <c r="AT2061" s="232" t="s">
        <v>169</v>
      </c>
      <c r="AU2061" s="232" t="s">
        <v>86</v>
      </c>
      <c r="AV2061" s="14" t="s">
        <v>86</v>
      </c>
      <c r="AW2061" s="14" t="s">
        <v>33</v>
      </c>
      <c r="AX2061" s="14" t="s">
        <v>76</v>
      </c>
      <c r="AY2061" s="232" t="s">
        <v>160</v>
      </c>
    </row>
    <row r="2062" spans="1:65" s="15" customFormat="1" ht="11.25">
      <c r="B2062" s="233"/>
      <c r="C2062" s="234"/>
      <c r="D2062" s="207" t="s">
        <v>169</v>
      </c>
      <c r="E2062" s="235" t="s">
        <v>1</v>
      </c>
      <c r="F2062" s="236" t="s">
        <v>172</v>
      </c>
      <c r="G2062" s="234"/>
      <c r="H2062" s="237">
        <v>13.582000000000001</v>
      </c>
      <c r="I2062" s="238"/>
      <c r="J2062" s="234"/>
      <c r="K2062" s="234"/>
      <c r="L2062" s="239"/>
      <c r="M2062" s="240"/>
      <c r="N2062" s="241"/>
      <c r="O2062" s="241"/>
      <c r="P2062" s="241"/>
      <c r="Q2062" s="241"/>
      <c r="R2062" s="241"/>
      <c r="S2062" s="241"/>
      <c r="T2062" s="242"/>
      <c r="AT2062" s="243" t="s">
        <v>169</v>
      </c>
      <c r="AU2062" s="243" t="s">
        <v>86</v>
      </c>
      <c r="AV2062" s="15" t="s">
        <v>166</v>
      </c>
      <c r="AW2062" s="15" t="s">
        <v>33</v>
      </c>
      <c r="AX2062" s="15" t="s">
        <v>84</v>
      </c>
      <c r="AY2062" s="243" t="s">
        <v>160</v>
      </c>
    </row>
    <row r="2063" spans="1:65" s="2" customFormat="1" ht="33" customHeight="1">
      <c r="A2063" s="35"/>
      <c r="B2063" s="36"/>
      <c r="C2063" s="193" t="s">
        <v>1302</v>
      </c>
      <c r="D2063" s="193" t="s">
        <v>162</v>
      </c>
      <c r="E2063" s="194" t="s">
        <v>2176</v>
      </c>
      <c r="F2063" s="195" t="s">
        <v>2177</v>
      </c>
      <c r="G2063" s="196" t="s">
        <v>165</v>
      </c>
      <c r="H2063" s="197">
        <v>45.23</v>
      </c>
      <c r="I2063" s="198"/>
      <c r="J2063" s="199">
        <f>ROUND(I2063*H2063,2)</f>
        <v>0</v>
      </c>
      <c r="K2063" s="200"/>
      <c r="L2063" s="40"/>
      <c r="M2063" s="201" t="s">
        <v>1</v>
      </c>
      <c r="N2063" s="202" t="s">
        <v>41</v>
      </c>
      <c r="O2063" s="72"/>
      <c r="P2063" s="203">
        <f>O2063*H2063</f>
        <v>0</v>
      </c>
      <c r="Q2063" s="203">
        <v>0</v>
      </c>
      <c r="R2063" s="203">
        <f>Q2063*H2063</f>
        <v>0</v>
      </c>
      <c r="S2063" s="203">
        <v>0</v>
      </c>
      <c r="T2063" s="204">
        <f>S2063*H2063</f>
        <v>0</v>
      </c>
      <c r="U2063" s="35"/>
      <c r="V2063" s="35"/>
      <c r="W2063" s="35"/>
      <c r="X2063" s="35"/>
      <c r="Y2063" s="35"/>
      <c r="Z2063" s="35"/>
      <c r="AA2063" s="35"/>
      <c r="AB2063" s="35"/>
      <c r="AC2063" s="35"/>
      <c r="AD2063" s="35"/>
      <c r="AE2063" s="35"/>
      <c r="AR2063" s="205" t="s">
        <v>214</v>
      </c>
      <c r="AT2063" s="205" t="s">
        <v>162</v>
      </c>
      <c r="AU2063" s="205" t="s">
        <v>86</v>
      </c>
      <c r="AY2063" s="18" t="s">
        <v>160</v>
      </c>
      <c r="BE2063" s="206">
        <f>IF(N2063="základní",J2063,0)</f>
        <v>0</v>
      </c>
      <c r="BF2063" s="206">
        <f>IF(N2063="snížená",J2063,0)</f>
        <v>0</v>
      </c>
      <c r="BG2063" s="206">
        <f>IF(N2063="zákl. přenesená",J2063,0)</f>
        <v>0</v>
      </c>
      <c r="BH2063" s="206">
        <f>IF(N2063="sníž. přenesená",J2063,0)</f>
        <v>0</v>
      </c>
      <c r="BI2063" s="206">
        <f>IF(N2063="nulová",J2063,0)</f>
        <v>0</v>
      </c>
      <c r="BJ2063" s="18" t="s">
        <v>84</v>
      </c>
      <c r="BK2063" s="206">
        <f>ROUND(I2063*H2063,2)</f>
        <v>0</v>
      </c>
      <c r="BL2063" s="18" t="s">
        <v>214</v>
      </c>
      <c r="BM2063" s="205" t="s">
        <v>2178</v>
      </c>
    </row>
    <row r="2064" spans="1:65" s="2" customFormat="1" ht="19.5">
      <c r="A2064" s="35"/>
      <c r="B2064" s="36"/>
      <c r="C2064" s="37"/>
      <c r="D2064" s="207" t="s">
        <v>167</v>
      </c>
      <c r="E2064" s="37"/>
      <c r="F2064" s="208" t="s">
        <v>2179</v>
      </c>
      <c r="G2064" s="37"/>
      <c r="H2064" s="37"/>
      <c r="I2064" s="209"/>
      <c r="J2064" s="37"/>
      <c r="K2064" s="37"/>
      <c r="L2064" s="40"/>
      <c r="M2064" s="210"/>
      <c r="N2064" s="211"/>
      <c r="O2064" s="72"/>
      <c r="P2064" s="72"/>
      <c r="Q2064" s="72"/>
      <c r="R2064" s="72"/>
      <c r="S2064" s="72"/>
      <c r="T2064" s="73"/>
      <c r="U2064" s="35"/>
      <c r="V2064" s="35"/>
      <c r="W2064" s="35"/>
      <c r="X2064" s="35"/>
      <c r="Y2064" s="35"/>
      <c r="Z2064" s="35"/>
      <c r="AA2064" s="35"/>
      <c r="AB2064" s="35"/>
      <c r="AC2064" s="35"/>
      <c r="AD2064" s="35"/>
      <c r="AE2064" s="35"/>
      <c r="AT2064" s="18" t="s">
        <v>167</v>
      </c>
      <c r="AU2064" s="18" t="s">
        <v>86</v>
      </c>
    </row>
    <row r="2065" spans="1:65" s="13" customFormat="1" ht="11.25">
      <c r="B2065" s="212"/>
      <c r="C2065" s="213"/>
      <c r="D2065" s="207" t="s">
        <v>169</v>
      </c>
      <c r="E2065" s="214" t="s">
        <v>1</v>
      </c>
      <c r="F2065" s="215" t="s">
        <v>1677</v>
      </c>
      <c r="G2065" s="213"/>
      <c r="H2065" s="214" t="s">
        <v>1</v>
      </c>
      <c r="I2065" s="216"/>
      <c r="J2065" s="213"/>
      <c r="K2065" s="213"/>
      <c r="L2065" s="217"/>
      <c r="M2065" s="218"/>
      <c r="N2065" s="219"/>
      <c r="O2065" s="219"/>
      <c r="P2065" s="219"/>
      <c r="Q2065" s="219"/>
      <c r="R2065" s="219"/>
      <c r="S2065" s="219"/>
      <c r="T2065" s="220"/>
      <c r="AT2065" s="221" t="s">
        <v>169</v>
      </c>
      <c r="AU2065" s="221" t="s">
        <v>86</v>
      </c>
      <c r="AV2065" s="13" t="s">
        <v>84</v>
      </c>
      <c r="AW2065" s="13" t="s">
        <v>33</v>
      </c>
      <c r="AX2065" s="13" t="s">
        <v>76</v>
      </c>
      <c r="AY2065" s="221" t="s">
        <v>160</v>
      </c>
    </row>
    <row r="2066" spans="1:65" s="14" customFormat="1" ht="11.25">
      <c r="B2066" s="222"/>
      <c r="C2066" s="223"/>
      <c r="D2066" s="207" t="s">
        <v>169</v>
      </c>
      <c r="E2066" s="224" t="s">
        <v>1</v>
      </c>
      <c r="F2066" s="225" t="s">
        <v>2180</v>
      </c>
      <c r="G2066" s="223"/>
      <c r="H2066" s="226">
        <v>21.45</v>
      </c>
      <c r="I2066" s="227"/>
      <c r="J2066" s="223"/>
      <c r="K2066" s="223"/>
      <c r="L2066" s="228"/>
      <c r="M2066" s="229"/>
      <c r="N2066" s="230"/>
      <c r="O2066" s="230"/>
      <c r="P2066" s="230"/>
      <c r="Q2066" s="230"/>
      <c r="R2066" s="230"/>
      <c r="S2066" s="230"/>
      <c r="T2066" s="231"/>
      <c r="AT2066" s="232" t="s">
        <v>169</v>
      </c>
      <c r="AU2066" s="232" t="s">
        <v>86</v>
      </c>
      <c r="AV2066" s="14" t="s">
        <v>86</v>
      </c>
      <c r="AW2066" s="14" t="s">
        <v>33</v>
      </c>
      <c r="AX2066" s="14" t="s">
        <v>76</v>
      </c>
      <c r="AY2066" s="232" t="s">
        <v>160</v>
      </c>
    </row>
    <row r="2067" spans="1:65" s="13" customFormat="1" ht="11.25">
      <c r="B2067" s="212"/>
      <c r="C2067" s="213"/>
      <c r="D2067" s="207" t="s">
        <v>169</v>
      </c>
      <c r="E2067" s="214" t="s">
        <v>1</v>
      </c>
      <c r="F2067" s="215" t="s">
        <v>1699</v>
      </c>
      <c r="G2067" s="213"/>
      <c r="H2067" s="214" t="s">
        <v>1</v>
      </c>
      <c r="I2067" s="216"/>
      <c r="J2067" s="213"/>
      <c r="K2067" s="213"/>
      <c r="L2067" s="217"/>
      <c r="M2067" s="218"/>
      <c r="N2067" s="219"/>
      <c r="O2067" s="219"/>
      <c r="P2067" s="219"/>
      <c r="Q2067" s="219"/>
      <c r="R2067" s="219"/>
      <c r="S2067" s="219"/>
      <c r="T2067" s="220"/>
      <c r="AT2067" s="221" t="s">
        <v>169</v>
      </c>
      <c r="AU2067" s="221" t="s">
        <v>86</v>
      </c>
      <c r="AV2067" s="13" t="s">
        <v>84</v>
      </c>
      <c r="AW2067" s="13" t="s">
        <v>33</v>
      </c>
      <c r="AX2067" s="13" t="s">
        <v>76</v>
      </c>
      <c r="AY2067" s="221" t="s">
        <v>160</v>
      </c>
    </row>
    <row r="2068" spans="1:65" s="14" customFormat="1" ht="11.25">
      <c r="B2068" s="222"/>
      <c r="C2068" s="223"/>
      <c r="D2068" s="207" t="s">
        <v>169</v>
      </c>
      <c r="E2068" s="224" t="s">
        <v>1</v>
      </c>
      <c r="F2068" s="225" t="s">
        <v>1700</v>
      </c>
      <c r="G2068" s="223"/>
      <c r="H2068" s="226">
        <v>0.69</v>
      </c>
      <c r="I2068" s="227"/>
      <c r="J2068" s="223"/>
      <c r="K2068" s="223"/>
      <c r="L2068" s="228"/>
      <c r="M2068" s="229"/>
      <c r="N2068" s="230"/>
      <c r="O2068" s="230"/>
      <c r="P2068" s="230"/>
      <c r="Q2068" s="230"/>
      <c r="R2068" s="230"/>
      <c r="S2068" s="230"/>
      <c r="T2068" s="231"/>
      <c r="AT2068" s="232" t="s">
        <v>169</v>
      </c>
      <c r="AU2068" s="232" t="s">
        <v>86</v>
      </c>
      <c r="AV2068" s="14" t="s">
        <v>86</v>
      </c>
      <c r="AW2068" s="14" t="s">
        <v>33</v>
      </c>
      <c r="AX2068" s="14" t="s">
        <v>76</v>
      </c>
      <c r="AY2068" s="232" t="s">
        <v>160</v>
      </c>
    </row>
    <row r="2069" spans="1:65" s="13" customFormat="1" ht="11.25">
      <c r="B2069" s="212"/>
      <c r="C2069" s="213"/>
      <c r="D2069" s="207" t="s">
        <v>169</v>
      </c>
      <c r="E2069" s="214" t="s">
        <v>1</v>
      </c>
      <c r="F2069" s="215" t="s">
        <v>1682</v>
      </c>
      <c r="G2069" s="213"/>
      <c r="H2069" s="214" t="s">
        <v>1</v>
      </c>
      <c r="I2069" s="216"/>
      <c r="J2069" s="213"/>
      <c r="K2069" s="213"/>
      <c r="L2069" s="217"/>
      <c r="M2069" s="218"/>
      <c r="N2069" s="219"/>
      <c r="O2069" s="219"/>
      <c r="P2069" s="219"/>
      <c r="Q2069" s="219"/>
      <c r="R2069" s="219"/>
      <c r="S2069" s="219"/>
      <c r="T2069" s="220"/>
      <c r="AT2069" s="221" t="s">
        <v>169</v>
      </c>
      <c r="AU2069" s="221" t="s">
        <v>86</v>
      </c>
      <c r="AV2069" s="13" t="s">
        <v>84</v>
      </c>
      <c r="AW2069" s="13" t="s">
        <v>33</v>
      </c>
      <c r="AX2069" s="13" t="s">
        <v>76</v>
      </c>
      <c r="AY2069" s="221" t="s">
        <v>160</v>
      </c>
    </row>
    <row r="2070" spans="1:65" s="14" customFormat="1" ht="11.25">
      <c r="B2070" s="222"/>
      <c r="C2070" s="223"/>
      <c r="D2070" s="207" t="s">
        <v>169</v>
      </c>
      <c r="E2070" s="224" t="s">
        <v>1</v>
      </c>
      <c r="F2070" s="225" t="s">
        <v>2181</v>
      </c>
      <c r="G2070" s="223"/>
      <c r="H2070" s="226">
        <v>4.6500000000000004</v>
      </c>
      <c r="I2070" s="227"/>
      <c r="J2070" s="223"/>
      <c r="K2070" s="223"/>
      <c r="L2070" s="228"/>
      <c r="M2070" s="229"/>
      <c r="N2070" s="230"/>
      <c r="O2070" s="230"/>
      <c r="P2070" s="230"/>
      <c r="Q2070" s="230"/>
      <c r="R2070" s="230"/>
      <c r="S2070" s="230"/>
      <c r="T2070" s="231"/>
      <c r="AT2070" s="232" t="s">
        <v>169</v>
      </c>
      <c r="AU2070" s="232" t="s">
        <v>86</v>
      </c>
      <c r="AV2070" s="14" t="s">
        <v>86</v>
      </c>
      <c r="AW2070" s="14" t="s">
        <v>33</v>
      </c>
      <c r="AX2070" s="14" t="s">
        <v>76</v>
      </c>
      <c r="AY2070" s="232" t="s">
        <v>160</v>
      </c>
    </row>
    <row r="2071" spans="1:65" s="13" customFormat="1" ht="11.25">
      <c r="B2071" s="212"/>
      <c r="C2071" s="213"/>
      <c r="D2071" s="207" t="s">
        <v>169</v>
      </c>
      <c r="E2071" s="214" t="s">
        <v>1</v>
      </c>
      <c r="F2071" s="215" t="s">
        <v>1670</v>
      </c>
      <c r="G2071" s="213"/>
      <c r="H2071" s="214" t="s">
        <v>1</v>
      </c>
      <c r="I2071" s="216"/>
      <c r="J2071" s="213"/>
      <c r="K2071" s="213"/>
      <c r="L2071" s="217"/>
      <c r="M2071" s="218"/>
      <c r="N2071" s="219"/>
      <c r="O2071" s="219"/>
      <c r="P2071" s="219"/>
      <c r="Q2071" s="219"/>
      <c r="R2071" s="219"/>
      <c r="S2071" s="219"/>
      <c r="T2071" s="220"/>
      <c r="AT2071" s="221" t="s">
        <v>169</v>
      </c>
      <c r="AU2071" s="221" t="s">
        <v>86</v>
      </c>
      <c r="AV2071" s="13" t="s">
        <v>84</v>
      </c>
      <c r="AW2071" s="13" t="s">
        <v>33</v>
      </c>
      <c r="AX2071" s="13" t="s">
        <v>76</v>
      </c>
      <c r="AY2071" s="221" t="s">
        <v>160</v>
      </c>
    </row>
    <row r="2072" spans="1:65" s="14" customFormat="1" ht="11.25">
      <c r="B2072" s="222"/>
      <c r="C2072" s="223"/>
      <c r="D2072" s="207" t="s">
        <v>169</v>
      </c>
      <c r="E2072" s="224" t="s">
        <v>1</v>
      </c>
      <c r="F2072" s="225" t="s">
        <v>2182</v>
      </c>
      <c r="G2072" s="223"/>
      <c r="H2072" s="226">
        <v>1.35</v>
      </c>
      <c r="I2072" s="227"/>
      <c r="J2072" s="223"/>
      <c r="K2072" s="223"/>
      <c r="L2072" s="228"/>
      <c r="M2072" s="229"/>
      <c r="N2072" s="230"/>
      <c r="O2072" s="230"/>
      <c r="P2072" s="230"/>
      <c r="Q2072" s="230"/>
      <c r="R2072" s="230"/>
      <c r="S2072" s="230"/>
      <c r="T2072" s="231"/>
      <c r="AT2072" s="232" t="s">
        <v>169</v>
      </c>
      <c r="AU2072" s="232" t="s">
        <v>86</v>
      </c>
      <c r="AV2072" s="14" t="s">
        <v>86</v>
      </c>
      <c r="AW2072" s="14" t="s">
        <v>33</v>
      </c>
      <c r="AX2072" s="14" t="s">
        <v>76</v>
      </c>
      <c r="AY2072" s="232" t="s">
        <v>160</v>
      </c>
    </row>
    <row r="2073" spans="1:65" s="13" customFormat="1" ht="11.25">
      <c r="B2073" s="212"/>
      <c r="C2073" s="213"/>
      <c r="D2073" s="207" t="s">
        <v>169</v>
      </c>
      <c r="E2073" s="214" t="s">
        <v>1</v>
      </c>
      <c r="F2073" s="215" t="s">
        <v>1582</v>
      </c>
      <c r="G2073" s="213"/>
      <c r="H2073" s="214" t="s">
        <v>1</v>
      </c>
      <c r="I2073" s="216"/>
      <c r="J2073" s="213"/>
      <c r="K2073" s="213"/>
      <c r="L2073" s="217"/>
      <c r="M2073" s="218"/>
      <c r="N2073" s="219"/>
      <c r="O2073" s="219"/>
      <c r="P2073" s="219"/>
      <c r="Q2073" s="219"/>
      <c r="R2073" s="219"/>
      <c r="S2073" s="219"/>
      <c r="T2073" s="220"/>
      <c r="AT2073" s="221" t="s">
        <v>169</v>
      </c>
      <c r="AU2073" s="221" t="s">
        <v>86</v>
      </c>
      <c r="AV2073" s="13" t="s">
        <v>84</v>
      </c>
      <c r="AW2073" s="13" t="s">
        <v>33</v>
      </c>
      <c r="AX2073" s="13" t="s">
        <v>76</v>
      </c>
      <c r="AY2073" s="221" t="s">
        <v>160</v>
      </c>
    </row>
    <row r="2074" spans="1:65" s="14" customFormat="1" ht="11.25">
      <c r="B2074" s="222"/>
      <c r="C2074" s="223"/>
      <c r="D2074" s="207" t="s">
        <v>169</v>
      </c>
      <c r="E2074" s="224" t="s">
        <v>1</v>
      </c>
      <c r="F2074" s="225" t="s">
        <v>2183</v>
      </c>
      <c r="G2074" s="223"/>
      <c r="H2074" s="226">
        <v>17.09</v>
      </c>
      <c r="I2074" s="227"/>
      <c r="J2074" s="223"/>
      <c r="K2074" s="223"/>
      <c r="L2074" s="228"/>
      <c r="M2074" s="229"/>
      <c r="N2074" s="230"/>
      <c r="O2074" s="230"/>
      <c r="P2074" s="230"/>
      <c r="Q2074" s="230"/>
      <c r="R2074" s="230"/>
      <c r="S2074" s="230"/>
      <c r="T2074" s="231"/>
      <c r="AT2074" s="232" t="s">
        <v>169</v>
      </c>
      <c r="AU2074" s="232" t="s">
        <v>86</v>
      </c>
      <c r="AV2074" s="14" t="s">
        <v>86</v>
      </c>
      <c r="AW2074" s="14" t="s">
        <v>33</v>
      </c>
      <c r="AX2074" s="14" t="s">
        <v>76</v>
      </c>
      <c r="AY2074" s="232" t="s">
        <v>160</v>
      </c>
    </row>
    <row r="2075" spans="1:65" s="15" customFormat="1" ht="11.25">
      <c r="B2075" s="233"/>
      <c r="C2075" s="234"/>
      <c r="D2075" s="207" t="s">
        <v>169</v>
      </c>
      <c r="E2075" s="235" t="s">
        <v>1</v>
      </c>
      <c r="F2075" s="236" t="s">
        <v>172</v>
      </c>
      <c r="G2075" s="234"/>
      <c r="H2075" s="237">
        <v>45.23</v>
      </c>
      <c r="I2075" s="238"/>
      <c r="J2075" s="234"/>
      <c r="K2075" s="234"/>
      <c r="L2075" s="239"/>
      <c r="M2075" s="240"/>
      <c r="N2075" s="241"/>
      <c r="O2075" s="241"/>
      <c r="P2075" s="241"/>
      <c r="Q2075" s="241"/>
      <c r="R2075" s="241"/>
      <c r="S2075" s="241"/>
      <c r="T2075" s="242"/>
      <c r="AT2075" s="243" t="s">
        <v>169</v>
      </c>
      <c r="AU2075" s="243" t="s">
        <v>86</v>
      </c>
      <c r="AV2075" s="15" t="s">
        <v>166</v>
      </c>
      <c r="AW2075" s="15" t="s">
        <v>33</v>
      </c>
      <c r="AX2075" s="15" t="s">
        <v>84</v>
      </c>
      <c r="AY2075" s="243" t="s">
        <v>160</v>
      </c>
    </row>
    <row r="2076" spans="1:65" s="2" customFormat="1" ht="24.2" customHeight="1">
      <c r="A2076" s="35"/>
      <c r="B2076" s="36"/>
      <c r="C2076" s="193" t="s">
        <v>2184</v>
      </c>
      <c r="D2076" s="193" t="s">
        <v>162</v>
      </c>
      <c r="E2076" s="194" t="s">
        <v>2185</v>
      </c>
      <c r="F2076" s="195" t="s">
        <v>2186</v>
      </c>
      <c r="G2076" s="196" t="s">
        <v>165</v>
      </c>
      <c r="H2076" s="197">
        <v>17.09</v>
      </c>
      <c r="I2076" s="198"/>
      <c r="J2076" s="199">
        <f>ROUND(I2076*H2076,2)</f>
        <v>0</v>
      </c>
      <c r="K2076" s="200"/>
      <c r="L2076" s="40"/>
      <c r="M2076" s="201" t="s">
        <v>1</v>
      </c>
      <c r="N2076" s="202" t="s">
        <v>41</v>
      </c>
      <c r="O2076" s="72"/>
      <c r="P2076" s="203">
        <f>O2076*H2076</f>
        <v>0</v>
      </c>
      <c r="Q2076" s="203">
        <v>0</v>
      </c>
      <c r="R2076" s="203">
        <f>Q2076*H2076</f>
        <v>0</v>
      </c>
      <c r="S2076" s="203">
        <v>0</v>
      </c>
      <c r="T2076" s="204">
        <f>S2076*H2076</f>
        <v>0</v>
      </c>
      <c r="U2076" s="35"/>
      <c r="V2076" s="35"/>
      <c r="W2076" s="35"/>
      <c r="X2076" s="35"/>
      <c r="Y2076" s="35"/>
      <c r="Z2076" s="35"/>
      <c r="AA2076" s="35"/>
      <c r="AB2076" s="35"/>
      <c r="AC2076" s="35"/>
      <c r="AD2076" s="35"/>
      <c r="AE2076" s="35"/>
      <c r="AR2076" s="205" t="s">
        <v>214</v>
      </c>
      <c r="AT2076" s="205" t="s">
        <v>162</v>
      </c>
      <c r="AU2076" s="205" t="s">
        <v>86</v>
      </c>
      <c r="AY2076" s="18" t="s">
        <v>160</v>
      </c>
      <c r="BE2076" s="206">
        <f>IF(N2076="základní",J2076,0)</f>
        <v>0</v>
      </c>
      <c r="BF2076" s="206">
        <f>IF(N2076="snížená",J2076,0)</f>
        <v>0</v>
      </c>
      <c r="BG2076" s="206">
        <f>IF(N2076="zákl. přenesená",J2076,0)</f>
        <v>0</v>
      </c>
      <c r="BH2076" s="206">
        <f>IF(N2076="sníž. přenesená",J2076,0)</f>
        <v>0</v>
      </c>
      <c r="BI2076" s="206">
        <f>IF(N2076="nulová",J2076,0)</f>
        <v>0</v>
      </c>
      <c r="BJ2076" s="18" t="s">
        <v>84</v>
      </c>
      <c r="BK2076" s="206">
        <f>ROUND(I2076*H2076,2)</f>
        <v>0</v>
      </c>
      <c r="BL2076" s="18" t="s">
        <v>214</v>
      </c>
      <c r="BM2076" s="205" t="s">
        <v>2187</v>
      </c>
    </row>
    <row r="2077" spans="1:65" s="2" customFormat="1" ht="11.25">
      <c r="A2077" s="35"/>
      <c r="B2077" s="36"/>
      <c r="C2077" s="37"/>
      <c r="D2077" s="207" t="s">
        <v>167</v>
      </c>
      <c r="E2077" s="37"/>
      <c r="F2077" s="208" t="s">
        <v>2186</v>
      </c>
      <c r="G2077" s="37"/>
      <c r="H2077" s="37"/>
      <c r="I2077" s="209"/>
      <c r="J2077" s="37"/>
      <c r="K2077" s="37"/>
      <c r="L2077" s="40"/>
      <c r="M2077" s="210"/>
      <c r="N2077" s="211"/>
      <c r="O2077" s="72"/>
      <c r="P2077" s="72"/>
      <c r="Q2077" s="72"/>
      <c r="R2077" s="72"/>
      <c r="S2077" s="72"/>
      <c r="T2077" s="73"/>
      <c r="U2077" s="35"/>
      <c r="V2077" s="35"/>
      <c r="W2077" s="35"/>
      <c r="X2077" s="35"/>
      <c r="Y2077" s="35"/>
      <c r="Z2077" s="35"/>
      <c r="AA2077" s="35"/>
      <c r="AB2077" s="35"/>
      <c r="AC2077" s="35"/>
      <c r="AD2077" s="35"/>
      <c r="AE2077" s="35"/>
      <c r="AT2077" s="18" t="s">
        <v>167</v>
      </c>
      <c r="AU2077" s="18" t="s">
        <v>86</v>
      </c>
    </row>
    <row r="2078" spans="1:65" s="13" customFormat="1" ht="11.25">
      <c r="B2078" s="212"/>
      <c r="C2078" s="213"/>
      <c r="D2078" s="207" t="s">
        <v>169</v>
      </c>
      <c r="E2078" s="214" t="s">
        <v>1</v>
      </c>
      <c r="F2078" s="215" t="s">
        <v>1582</v>
      </c>
      <c r="G2078" s="213"/>
      <c r="H2078" s="214" t="s">
        <v>1</v>
      </c>
      <c r="I2078" s="216"/>
      <c r="J2078" s="213"/>
      <c r="K2078" s="213"/>
      <c r="L2078" s="217"/>
      <c r="M2078" s="218"/>
      <c r="N2078" s="219"/>
      <c r="O2078" s="219"/>
      <c r="P2078" s="219"/>
      <c r="Q2078" s="219"/>
      <c r="R2078" s="219"/>
      <c r="S2078" s="219"/>
      <c r="T2078" s="220"/>
      <c r="AT2078" s="221" t="s">
        <v>169</v>
      </c>
      <c r="AU2078" s="221" t="s">
        <v>86</v>
      </c>
      <c r="AV2078" s="13" t="s">
        <v>84</v>
      </c>
      <c r="AW2078" s="13" t="s">
        <v>33</v>
      </c>
      <c r="AX2078" s="13" t="s">
        <v>76</v>
      </c>
      <c r="AY2078" s="221" t="s">
        <v>160</v>
      </c>
    </row>
    <row r="2079" spans="1:65" s="14" customFormat="1" ht="11.25">
      <c r="B2079" s="222"/>
      <c r="C2079" s="223"/>
      <c r="D2079" s="207" t="s">
        <v>169</v>
      </c>
      <c r="E2079" s="224" t="s">
        <v>1</v>
      </c>
      <c r="F2079" s="225" t="s">
        <v>2183</v>
      </c>
      <c r="G2079" s="223"/>
      <c r="H2079" s="226">
        <v>17.09</v>
      </c>
      <c r="I2079" s="227"/>
      <c r="J2079" s="223"/>
      <c r="K2079" s="223"/>
      <c r="L2079" s="228"/>
      <c r="M2079" s="229"/>
      <c r="N2079" s="230"/>
      <c r="O2079" s="230"/>
      <c r="P2079" s="230"/>
      <c r="Q2079" s="230"/>
      <c r="R2079" s="230"/>
      <c r="S2079" s="230"/>
      <c r="T2079" s="231"/>
      <c r="AT2079" s="232" t="s">
        <v>169</v>
      </c>
      <c r="AU2079" s="232" t="s">
        <v>86</v>
      </c>
      <c r="AV2079" s="14" t="s">
        <v>86</v>
      </c>
      <c r="AW2079" s="14" t="s">
        <v>33</v>
      </c>
      <c r="AX2079" s="14" t="s">
        <v>76</v>
      </c>
      <c r="AY2079" s="232" t="s">
        <v>160</v>
      </c>
    </row>
    <row r="2080" spans="1:65" s="15" customFormat="1" ht="11.25">
      <c r="B2080" s="233"/>
      <c r="C2080" s="234"/>
      <c r="D2080" s="207" t="s">
        <v>169</v>
      </c>
      <c r="E2080" s="235" t="s">
        <v>1</v>
      </c>
      <c r="F2080" s="236" t="s">
        <v>172</v>
      </c>
      <c r="G2080" s="234"/>
      <c r="H2080" s="237">
        <v>17.09</v>
      </c>
      <c r="I2080" s="238"/>
      <c r="J2080" s="234"/>
      <c r="K2080" s="234"/>
      <c r="L2080" s="239"/>
      <c r="M2080" s="240"/>
      <c r="N2080" s="241"/>
      <c r="O2080" s="241"/>
      <c r="P2080" s="241"/>
      <c r="Q2080" s="241"/>
      <c r="R2080" s="241"/>
      <c r="S2080" s="241"/>
      <c r="T2080" s="242"/>
      <c r="AT2080" s="243" t="s">
        <v>169</v>
      </c>
      <c r="AU2080" s="243" t="s">
        <v>86</v>
      </c>
      <c r="AV2080" s="15" t="s">
        <v>166</v>
      </c>
      <c r="AW2080" s="15" t="s">
        <v>33</v>
      </c>
      <c r="AX2080" s="15" t="s">
        <v>84</v>
      </c>
      <c r="AY2080" s="243" t="s">
        <v>160</v>
      </c>
    </row>
    <row r="2081" spans="1:65" s="2" customFormat="1" ht="24.2" customHeight="1">
      <c r="A2081" s="35"/>
      <c r="B2081" s="36"/>
      <c r="C2081" s="193" t="s">
        <v>1306</v>
      </c>
      <c r="D2081" s="193" t="s">
        <v>162</v>
      </c>
      <c r="E2081" s="194" t="s">
        <v>2188</v>
      </c>
      <c r="F2081" s="195" t="s">
        <v>2189</v>
      </c>
      <c r="G2081" s="196" t="s">
        <v>165</v>
      </c>
      <c r="H2081" s="197">
        <v>28.14</v>
      </c>
      <c r="I2081" s="198"/>
      <c r="J2081" s="199">
        <f>ROUND(I2081*H2081,2)</f>
        <v>0</v>
      </c>
      <c r="K2081" s="200"/>
      <c r="L2081" s="40"/>
      <c r="M2081" s="201" t="s">
        <v>1</v>
      </c>
      <c r="N2081" s="202" t="s">
        <v>41</v>
      </c>
      <c r="O2081" s="72"/>
      <c r="P2081" s="203">
        <f>O2081*H2081</f>
        <v>0</v>
      </c>
      <c r="Q2081" s="203">
        <v>0</v>
      </c>
      <c r="R2081" s="203">
        <f>Q2081*H2081</f>
        <v>0</v>
      </c>
      <c r="S2081" s="203">
        <v>0</v>
      </c>
      <c r="T2081" s="204">
        <f>S2081*H2081</f>
        <v>0</v>
      </c>
      <c r="U2081" s="35"/>
      <c r="V2081" s="35"/>
      <c r="W2081" s="35"/>
      <c r="X2081" s="35"/>
      <c r="Y2081" s="35"/>
      <c r="Z2081" s="35"/>
      <c r="AA2081" s="35"/>
      <c r="AB2081" s="35"/>
      <c r="AC2081" s="35"/>
      <c r="AD2081" s="35"/>
      <c r="AE2081" s="35"/>
      <c r="AR2081" s="205" t="s">
        <v>214</v>
      </c>
      <c r="AT2081" s="205" t="s">
        <v>162</v>
      </c>
      <c r="AU2081" s="205" t="s">
        <v>86</v>
      </c>
      <c r="AY2081" s="18" t="s">
        <v>160</v>
      </c>
      <c r="BE2081" s="206">
        <f>IF(N2081="základní",J2081,0)</f>
        <v>0</v>
      </c>
      <c r="BF2081" s="206">
        <f>IF(N2081="snížená",J2081,0)</f>
        <v>0</v>
      </c>
      <c r="BG2081" s="206">
        <f>IF(N2081="zákl. přenesená",J2081,0)</f>
        <v>0</v>
      </c>
      <c r="BH2081" s="206">
        <f>IF(N2081="sníž. přenesená",J2081,0)</f>
        <v>0</v>
      </c>
      <c r="BI2081" s="206">
        <f>IF(N2081="nulová",J2081,0)</f>
        <v>0</v>
      </c>
      <c r="BJ2081" s="18" t="s">
        <v>84</v>
      </c>
      <c r="BK2081" s="206">
        <f>ROUND(I2081*H2081,2)</f>
        <v>0</v>
      </c>
      <c r="BL2081" s="18" t="s">
        <v>214</v>
      </c>
      <c r="BM2081" s="205" t="s">
        <v>2190</v>
      </c>
    </row>
    <row r="2082" spans="1:65" s="2" customFormat="1" ht="19.5">
      <c r="A2082" s="35"/>
      <c r="B2082" s="36"/>
      <c r="C2082" s="37"/>
      <c r="D2082" s="207" t="s">
        <v>167</v>
      </c>
      <c r="E2082" s="37"/>
      <c r="F2082" s="208" t="s">
        <v>2191</v>
      </c>
      <c r="G2082" s="37"/>
      <c r="H2082" s="37"/>
      <c r="I2082" s="209"/>
      <c r="J2082" s="37"/>
      <c r="K2082" s="37"/>
      <c r="L2082" s="40"/>
      <c r="M2082" s="210"/>
      <c r="N2082" s="211"/>
      <c r="O2082" s="72"/>
      <c r="P2082" s="72"/>
      <c r="Q2082" s="72"/>
      <c r="R2082" s="72"/>
      <c r="S2082" s="72"/>
      <c r="T2082" s="73"/>
      <c r="U2082" s="35"/>
      <c r="V2082" s="35"/>
      <c r="W2082" s="35"/>
      <c r="X2082" s="35"/>
      <c r="Y2082" s="35"/>
      <c r="Z2082" s="35"/>
      <c r="AA2082" s="35"/>
      <c r="AB2082" s="35"/>
      <c r="AC2082" s="35"/>
      <c r="AD2082" s="35"/>
      <c r="AE2082" s="35"/>
      <c r="AT2082" s="18" t="s">
        <v>167</v>
      </c>
      <c r="AU2082" s="18" t="s">
        <v>86</v>
      </c>
    </row>
    <row r="2083" spans="1:65" s="13" customFormat="1" ht="11.25">
      <c r="B2083" s="212"/>
      <c r="C2083" s="213"/>
      <c r="D2083" s="207" t="s">
        <v>169</v>
      </c>
      <c r="E2083" s="214" t="s">
        <v>1</v>
      </c>
      <c r="F2083" s="215" t="s">
        <v>1677</v>
      </c>
      <c r="G2083" s="213"/>
      <c r="H2083" s="214" t="s">
        <v>1</v>
      </c>
      <c r="I2083" s="216"/>
      <c r="J2083" s="213"/>
      <c r="K2083" s="213"/>
      <c r="L2083" s="217"/>
      <c r="M2083" s="218"/>
      <c r="N2083" s="219"/>
      <c r="O2083" s="219"/>
      <c r="P2083" s="219"/>
      <c r="Q2083" s="219"/>
      <c r="R2083" s="219"/>
      <c r="S2083" s="219"/>
      <c r="T2083" s="220"/>
      <c r="AT2083" s="221" t="s">
        <v>169</v>
      </c>
      <c r="AU2083" s="221" t="s">
        <v>86</v>
      </c>
      <c r="AV2083" s="13" t="s">
        <v>84</v>
      </c>
      <c r="AW2083" s="13" t="s">
        <v>33</v>
      </c>
      <c r="AX2083" s="13" t="s">
        <v>76</v>
      </c>
      <c r="AY2083" s="221" t="s">
        <v>160</v>
      </c>
    </row>
    <row r="2084" spans="1:65" s="14" customFormat="1" ht="11.25">
      <c r="B2084" s="222"/>
      <c r="C2084" s="223"/>
      <c r="D2084" s="207" t="s">
        <v>169</v>
      </c>
      <c r="E2084" s="224" t="s">
        <v>1</v>
      </c>
      <c r="F2084" s="225" t="s">
        <v>2180</v>
      </c>
      <c r="G2084" s="223"/>
      <c r="H2084" s="226">
        <v>21.45</v>
      </c>
      <c r="I2084" s="227"/>
      <c r="J2084" s="223"/>
      <c r="K2084" s="223"/>
      <c r="L2084" s="228"/>
      <c r="M2084" s="229"/>
      <c r="N2084" s="230"/>
      <c r="O2084" s="230"/>
      <c r="P2084" s="230"/>
      <c r="Q2084" s="230"/>
      <c r="R2084" s="230"/>
      <c r="S2084" s="230"/>
      <c r="T2084" s="231"/>
      <c r="AT2084" s="232" t="s">
        <v>169</v>
      </c>
      <c r="AU2084" s="232" t="s">
        <v>86</v>
      </c>
      <c r="AV2084" s="14" t="s">
        <v>86</v>
      </c>
      <c r="AW2084" s="14" t="s">
        <v>33</v>
      </c>
      <c r="AX2084" s="14" t="s">
        <v>76</v>
      </c>
      <c r="AY2084" s="232" t="s">
        <v>160</v>
      </c>
    </row>
    <row r="2085" spans="1:65" s="13" customFormat="1" ht="11.25">
      <c r="B2085" s="212"/>
      <c r="C2085" s="213"/>
      <c r="D2085" s="207" t="s">
        <v>169</v>
      </c>
      <c r="E2085" s="214" t="s">
        <v>1</v>
      </c>
      <c r="F2085" s="215" t="s">
        <v>1699</v>
      </c>
      <c r="G2085" s="213"/>
      <c r="H2085" s="214" t="s">
        <v>1</v>
      </c>
      <c r="I2085" s="216"/>
      <c r="J2085" s="213"/>
      <c r="K2085" s="213"/>
      <c r="L2085" s="217"/>
      <c r="M2085" s="218"/>
      <c r="N2085" s="219"/>
      <c r="O2085" s="219"/>
      <c r="P2085" s="219"/>
      <c r="Q2085" s="219"/>
      <c r="R2085" s="219"/>
      <c r="S2085" s="219"/>
      <c r="T2085" s="220"/>
      <c r="AT2085" s="221" t="s">
        <v>169</v>
      </c>
      <c r="AU2085" s="221" t="s">
        <v>86</v>
      </c>
      <c r="AV2085" s="13" t="s">
        <v>84</v>
      </c>
      <c r="AW2085" s="13" t="s">
        <v>33</v>
      </c>
      <c r="AX2085" s="13" t="s">
        <v>76</v>
      </c>
      <c r="AY2085" s="221" t="s">
        <v>160</v>
      </c>
    </row>
    <row r="2086" spans="1:65" s="14" customFormat="1" ht="11.25">
      <c r="B2086" s="222"/>
      <c r="C2086" s="223"/>
      <c r="D2086" s="207" t="s">
        <v>169</v>
      </c>
      <c r="E2086" s="224" t="s">
        <v>1</v>
      </c>
      <c r="F2086" s="225" t="s">
        <v>1700</v>
      </c>
      <c r="G2086" s="223"/>
      <c r="H2086" s="226">
        <v>0.69</v>
      </c>
      <c r="I2086" s="227"/>
      <c r="J2086" s="223"/>
      <c r="K2086" s="223"/>
      <c r="L2086" s="228"/>
      <c r="M2086" s="229"/>
      <c r="N2086" s="230"/>
      <c r="O2086" s="230"/>
      <c r="P2086" s="230"/>
      <c r="Q2086" s="230"/>
      <c r="R2086" s="230"/>
      <c r="S2086" s="230"/>
      <c r="T2086" s="231"/>
      <c r="AT2086" s="232" t="s">
        <v>169</v>
      </c>
      <c r="AU2086" s="232" t="s">
        <v>86</v>
      </c>
      <c r="AV2086" s="14" t="s">
        <v>86</v>
      </c>
      <c r="AW2086" s="14" t="s">
        <v>33</v>
      </c>
      <c r="AX2086" s="14" t="s">
        <v>76</v>
      </c>
      <c r="AY2086" s="232" t="s">
        <v>160</v>
      </c>
    </row>
    <row r="2087" spans="1:65" s="13" customFormat="1" ht="11.25">
      <c r="B2087" s="212"/>
      <c r="C2087" s="213"/>
      <c r="D2087" s="207" t="s">
        <v>169</v>
      </c>
      <c r="E2087" s="214" t="s">
        <v>1</v>
      </c>
      <c r="F2087" s="215" t="s">
        <v>1682</v>
      </c>
      <c r="G2087" s="213"/>
      <c r="H2087" s="214" t="s">
        <v>1</v>
      </c>
      <c r="I2087" s="216"/>
      <c r="J2087" s="213"/>
      <c r="K2087" s="213"/>
      <c r="L2087" s="217"/>
      <c r="M2087" s="218"/>
      <c r="N2087" s="219"/>
      <c r="O2087" s="219"/>
      <c r="P2087" s="219"/>
      <c r="Q2087" s="219"/>
      <c r="R2087" s="219"/>
      <c r="S2087" s="219"/>
      <c r="T2087" s="220"/>
      <c r="AT2087" s="221" t="s">
        <v>169</v>
      </c>
      <c r="AU2087" s="221" t="s">
        <v>86</v>
      </c>
      <c r="AV2087" s="13" t="s">
        <v>84</v>
      </c>
      <c r="AW2087" s="13" t="s">
        <v>33</v>
      </c>
      <c r="AX2087" s="13" t="s">
        <v>76</v>
      </c>
      <c r="AY2087" s="221" t="s">
        <v>160</v>
      </c>
    </row>
    <row r="2088" spans="1:65" s="14" customFormat="1" ht="11.25">
      <c r="B2088" s="222"/>
      <c r="C2088" s="223"/>
      <c r="D2088" s="207" t="s">
        <v>169</v>
      </c>
      <c r="E2088" s="224" t="s">
        <v>1</v>
      </c>
      <c r="F2088" s="225" t="s">
        <v>2181</v>
      </c>
      <c r="G2088" s="223"/>
      <c r="H2088" s="226">
        <v>4.6500000000000004</v>
      </c>
      <c r="I2088" s="227"/>
      <c r="J2088" s="223"/>
      <c r="K2088" s="223"/>
      <c r="L2088" s="228"/>
      <c r="M2088" s="229"/>
      <c r="N2088" s="230"/>
      <c r="O2088" s="230"/>
      <c r="P2088" s="230"/>
      <c r="Q2088" s="230"/>
      <c r="R2088" s="230"/>
      <c r="S2088" s="230"/>
      <c r="T2088" s="231"/>
      <c r="AT2088" s="232" t="s">
        <v>169</v>
      </c>
      <c r="AU2088" s="232" t="s">
        <v>86</v>
      </c>
      <c r="AV2088" s="14" t="s">
        <v>86</v>
      </c>
      <c r="AW2088" s="14" t="s">
        <v>33</v>
      </c>
      <c r="AX2088" s="14" t="s">
        <v>76</v>
      </c>
      <c r="AY2088" s="232" t="s">
        <v>160</v>
      </c>
    </row>
    <row r="2089" spans="1:65" s="13" customFormat="1" ht="11.25">
      <c r="B2089" s="212"/>
      <c r="C2089" s="213"/>
      <c r="D2089" s="207" t="s">
        <v>169</v>
      </c>
      <c r="E2089" s="214" t="s">
        <v>1</v>
      </c>
      <c r="F2089" s="215" t="s">
        <v>1670</v>
      </c>
      <c r="G2089" s="213"/>
      <c r="H2089" s="214" t="s">
        <v>1</v>
      </c>
      <c r="I2089" s="216"/>
      <c r="J2089" s="213"/>
      <c r="K2089" s="213"/>
      <c r="L2089" s="217"/>
      <c r="M2089" s="218"/>
      <c r="N2089" s="219"/>
      <c r="O2089" s="219"/>
      <c r="P2089" s="219"/>
      <c r="Q2089" s="219"/>
      <c r="R2089" s="219"/>
      <c r="S2089" s="219"/>
      <c r="T2089" s="220"/>
      <c r="AT2089" s="221" t="s">
        <v>169</v>
      </c>
      <c r="AU2089" s="221" t="s">
        <v>86</v>
      </c>
      <c r="AV2089" s="13" t="s">
        <v>84</v>
      </c>
      <c r="AW2089" s="13" t="s">
        <v>33</v>
      </c>
      <c r="AX2089" s="13" t="s">
        <v>76</v>
      </c>
      <c r="AY2089" s="221" t="s">
        <v>160</v>
      </c>
    </row>
    <row r="2090" spans="1:65" s="14" customFormat="1" ht="11.25">
      <c r="B2090" s="222"/>
      <c r="C2090" s="223"/>
      <c r="D2090" s="207" t="s">
        <v>169</v>
      </c>
      <c r="E2090" s="224" t="s">
        <v>1</v>
      </c>
      <c r="F2090" s="225" t="s">
        <v>2182</v>
      </c>
      <c r="G2090" s="223"/>
      <c r="H2090" s="226">
        <v>1.35</v>
      </c>
      <c r="I2090" s="227"/>
      <c r="J2090" s="223"/>
      <c r="K2090" s="223"/>
      <c r="L2090" s="228"/>
      <c r="M2090" s="229"/>
      <c r="N2090" s="230"/>
      <c r="O2090" s="230"/>
      <c r="P2090" s="230"/>
      <c r="Q2090" s="230"/>
      <c r="R2090" s="230"/>
      <c r="S2090" s="230"/>
      <c r="T2090" s="231"/>
      <c r="AT2090" s="232" t="s">
        <v>169</v>
      </c>
      <c r="AU2090" s="232" t="s">
        <v>86</v>
      </c>
      <c r="AV2090" s="14" t="s">
        <v>86</v>
      </c>
      <c r="AW2090" s="14" t="s">
        <v>33</v>
      </c>
      <c r="AX2090" s="14" t="s">
        <v>76</v>
      </c>
      <c r="AY2090" s="232" t="s">
        <v>160</v>
      </c>
    </row>
    <row r="2091" spans="1:65" s="15" customFormat="1" ht="11.25">
      <c r="B2091" s="233"/>
      <c r="C2091" s="234"/>
      <c r="D2091" s="207" t="s">
        <v>169</v>
      </c>
      <c r="E2091" s="235" t="s">
        <v>1</v>
      </c>
      <c r="F2091" s="236" t="s">
        <v>172</v>
      </c>
      <c r="G2091" s="234"/>
      <c r="H2091" s="237">
        <v>28.14</v>
      </c>
      <c r="I2091" s="238"/>
      <c r="J2091" s="234"/>
      <c r="K2091" s="234"/>
      <c r="L2091" s="239"/>
      <c r="M2091" s="240"/>
      <c r="N2091" s="241"/>
      <c r="O2091" s="241"/>
      <c r="P2091" s="241"/>
      <c r="Q2091" s="241"/>
      <c r="R2091" s="241"/>
      <c r="S2091" s="241"/>
      <c r="T2091" s="242"/>
      <c r="AT2091" s="243" t="s">
        <v>169</v>
      </c>
      <c r="AU2091" s="243" t="s">
        <v>86</v>
      </c>
      <c r="AV2091" s="15" t="s">
        <v>166</v>
      </c>
      <c r="AW2091" s="15" t="s">
        <v>33</v>
      </c>
      <c r="AX2091" s="15" t="s">
        <v>84</v>
      </c>
      <c r="AY2091" s="243" t="s">
        <v>160</v>
      </c>
    </row>
    <row r="2092" spans="1:65" s="2" customFormat="1" ht="24.2" customHeight="1">
      <c r="A2092" s="35"/>
      <c r="B2092" s="36"/>
      <c r="C2092" s="193" t="s">
        <v>2192</v>
      </c>
      <c r="D2092" s="193" t="s">
        <v>162</v>
      </c>
      <c r="E2092" s="194" t="s">
        <v>2193</v>
      </c>
      <c r="F2092" s="195" t="s">
        <v>2194</v>
      </c>
      <c r="G2092" s="196" t="s">
        <v>165</v>
      </c>
      <c r="H2092" s="197">
        <v>28.14</v>
      </c>
      <c r="I2092" s="198"/>
      <c r="J2092" s="199">
        <f>ROUND(I2092*H2092,2)</f>
        <v>0</v>
      </c>
      <c r="K2092" s="200"/>
      <c r="L2092" s="40"/>
      <c r="M2092" s="201" t="s">
        <v>1</v>
      </c>
      <c r="N2092" s="202" t="s">
        <v>41</v>
      </c>
      <c r="O2092" s="72"/>
      <c r="P2092" s="203">
        <f>O2092*H2092</f>
        <v>0</v>
      </c>
      <c r="Q2092" s="203">
        <v>0</v>
      </c>
      <c r="R2092" s="203">
        <f>Q2092*H2092</f>
        <v>0</v>
      </c>
      <c r="S2092" s="203">
        <v>0</v>
      </c>
      <c r="T2092" s="204">
        <f>S2092*H2092</f>
        <v>0</v>
      </c>
      <c r="U2092" s="35"/>
      <c r="V2092" s="35"/>
      <c r="W2092" s="35"/>
      <c r="X2092" s="35"/>
      <c r="Y2092" s="35"/>
      <c r="Z2092" s="35"/>
      <c r="AA2092" s="35"/>
      <c r="AB2092" s="35"/>
      <c r="AC2092" s="35"/>
      <c r="AD2092" s="35"/>
      <c r="AE2092" s="35"/>
      <c r="AR2092" s="205" t="s">
        <v>214</v>
      </c>
      <c r="AT2092" s="205" t="s">
        <v>162</v>
      </c>
      <c r="AU2092" s="205" t="s">
        <v>86</v>
      </c>
      <c r="AY2092" s="18" t="s">
        <v>160</v>
      </c>
      <c r="BE2092" s="206">
        <f>IF(N2092="základní",J2092,0)</f>
        <v>0</v>
      </c>
      <c r="BF2092" s="206">
        <f>IF(N2092="snížená",J2092,0)</f>
        <v>0</v>
      </c>
      <c r="BG2092" s="206">
        <f>IF(N2092="zákl. přenesená",J2092,0)</f>
        <v>0</v>
      </c>
      <c r="BH2092" s="206">
        <f>IF(N2092="sníž. přenesená",J2092,0)</f>
        <v>0</v>
      </c>
      <c r="BI2092" s="206">
        <f>IF(N2092="nulová",J2092,0)</f>
        <v>0</v>
      </c>
      <c r="BJ2092" s="18" t="s">
        <v>84</v>
      </c>
      <c r="BK2092" s="206">
        <f>ROUND(I2092*H2092,2)</f>
        <v>0</v>
      </c>
      <c r="BL2092" s="18" t="s">
        <v>214</v>
      </c>
      <c r="BM2092" s="205" t="s">
        <v>2195</v>
      </c>
    </row>
    <row r="2093" spans="1:65" s="2" customFormat="1" ht="19.5">
      <c r="A2093" s="35"/>
      <c r="B2093" s="36"/>
      <c r="C2093" s="37"/>
      <c r="D2093" s="207" t="s">
        <v>167</v>
      </c>
      <c r="E2093" s="37"/>
      <c r="F2093" s="208" t="s">
        <v>2196</v>
      </c>
      <c r="G2093" s="37"/>
      <c r="H2093" s="37"/>
      <c r="I2093" s="209"/>
      <c r="J2093" s="37"/>
      <c r="K2093" s="37"/>
      <c r="L2093" s="40"/>
      <c r="M2093" s="210"/>
      <c r="N2093" s="211"/>
      <c r="O2093" s="72"/>
      <c r="P2093" s="72"/>
      <c r="Q2093" s="72"/>
      <c r="R2093" s="72"/>
      <c r="S2093" s="72"/>
      <c r="T2093" s="73"/>
      <c r="U2093" s="35"/>
      <c r="V2093" s="35"/>
      <c r="W2093" s="35"/>
      <c r="X2093" s="35"/>
      <c r="Y2093" s="35"/>
      <c r="Z2093" s="35"/>
      <c r="AA2093" s="35"/>
      <c r="AB2093" s="35"/>
      <c r="AC2093" s="35"/>
      <c r="AD2093" s="35"/>
      <c r="AE2093" s="35"/>
      <c r="AT2093" s="18" t="s">
        <v>167</v>
      </c>
      <c r="AU2093" s="18" t="s">
        <v>86</v>
      </c>
    </row>
    <row r="2094" spans="1:65" s="13" customFormat="1" ht="11.25">
      <c r="B2094" s="212"/>
      <c r="C2094" s="213"/>
      <c r="D2094" s="207" t="s">
        <v>169</v>
      </c>
      <c r="E2094" s="214" t="s">
        <v>1</v>
      </c>
      <c r="F2094" s="215" t="s">
        <v>1677</v>
      </c>
      <c r="G2094" s="213"/>
      <c r="H2094" s="214" t="s">
        <v>1</v>
      </c>
      <c r="I2094" s="216"/>
      <c r="J2094" s="213"/>
      <c r="K2094" s="213"/>
      <c r="L2094" s="217"/>
      <c r="M2094" s="218"/>
      <c r="N2094" s="219"/>
      <c r="O2094" s="219"/>
      <c r="P2094" s="219"/>
      <c r="Q2094" s="219"/>
      <c r="R2094" s="219"/>
      <c r="S2094" s="219"/>
      <c r="T2094" s="220"/>
      <c r="AT2094" s="221" t="s">
        <v>169</v>
      </c>
      <c r="AU2094" s="221" t="s">
        <v>86</v>
      </c>
      <c r="AV2094" s="13" t="s">
        <v>84</v>
      </c>
      <c r="AW2094" s="13" t="s">
        <v>33</v>
      </c>
      <c r="AX2094" s="13" t="s">
        <v>76</v>
      </c>
      <c r="AY2094" s="221" t="s">
        <v>160</v>
      </c>
    </row>
    <row r="2095" spans="1:65" s="14" customFormat="1" ht="11.25">
      <c r="B2095" s="222"/>
      <c r="C2095" s="223"/>
      <c r="D2095" s="207" t="s">
        <v>169</v>
      </c>
      <c r="E2095" s="224" t="s">
        <v>1</v>
      </c>
      <c r="F2095" s="225" t="s">
        <v>2180</v>
      </c>
      <c r="G2095" s="223"/>
      <c r="H2095" s="226">
        <v>21.45</v>
      </c>
      <c r="I2095" s="227"/>
      <c r="J2095" s="223"/>
      <c r="K2095" s="223"/>
      <c r="L2095" s="228"/>
      <c r="M2095" s="229"/>
      <c r="N2095" s="230"/>
      <c r="O2095" s="230"/>
      <c r="P2095" s="230"/>
      <c r="Q2095" s="230"/>
      <c r="R2095" s="230"/>
      <c r="S2095" s="230"/>
      <c r="T2095" s="231"/>
      <c r="AT2095" s="232" t="s">
        <v>169</v>
      </c>
      <c r="AU2095" s="232" t="s">
        <v>86</v>
      </c>
      <c r="AV2095" s="14" t="s">
        <v>86</v>
      </c>
      <c r="AW2095" s="14" t="s">
        <v>33</v>
      </c>
      <c r="AX2095" s="14" t="s">
        <v>76</v>
      </c>
      <c r="AY2095" s="232" t="s">
        <v>160</v>
      </c>
    </row>
    <row r="2096" spans="1:65" s="13" customFormat="1" ht="11.25">
      <c r="B2096" s="212"/>
      <c r="C2096" s="213"/>
      <c r="D2096" s="207" t="s">
        <v>169</v>
      </c>
      <c r="E2096" s="214" t="s">
        <v>1</v>
      </c>
      <c r="F2096" s="215" t="s">
        <v>1699</v>
      </c>
      <c r="G2096" s="213"/>
      <c r="H2096" s="214" t="s">
        <v>1</v>
      </c>
      <c r="I2096" s="216"/>
      <c r="J2096" s="213"/>
      <c r="K2096" s="213"/>
      <c r="L2096" s="217"/>
      <c r="M2096" s="218"/>
      <c r="N2096" s="219"/>
      <c r="O2096" s="219"/>
      <c r="P2096" s="219"/>
      <c r="Q2096" s="219"/>
      <c r="R2096" s="219"/>
      <c r="S2096" s="219"/>
      <c r="T2096" s="220"/>
      <c r="AT2096" s="221" t="s">
        <v>169</v>
      </c>
      <c r="AU2096" s="221" t="s">
        <v>86</v>
      </c>
      <c r="AV2096" s="13" t="s">
        <v>84</v>
      </c>
      <c r="AW2096" s="13" t="s">
        <v>33</v>
      </c>
      <c r="AX2096" s="13" t="s">
        <v>76</v>
      </c>
      <c r="AY2096" s="221" t="s">
        <v>160</v>
      </c>
    </row>
    <row r="2097" spans="1:65" s="14" customFormat="1" ht="11.25">
      <c r="B2097" s="222"/>
      <c r="C2097" s="223"/>
      <c r="D2097" s="207" t="s">
        <v>169</v>
      </c>
      <c r="E2097" s="224" t="s">
        <v>1</v>
      </c>
      <c r="F2097" s="225" t="s">
        <v>1700</v>
      </c>
      <c r="G2097" s="223"/>
      <c r="H2097" s="226">
        <v>0.69</v>
      </c>
      <c r="I2097" s="227"/>
      <c r="J2097" s="223"/>
      <c r="K2097" s="223"/>
      <c r="L2097" s="228"/>
      <c r="M2097" s="229"/>
      <c r="N2097" s="230"/>
      <c r="O2097" s="230"/>
      <c r="P2097" s="230"/>
      <c r="Q2097" s="230"/>
      <c r="R2097" s="230"/>
      <c r="S2097" s="230"/>
      <c r="T2097" s="231"/>
      <c r="AT2097" s="232" t="s">
        <v>169</v>
      </c>
      <c r="AU2097" s="232" t="s">
        <v>86</v>
      </c>
      <c r="AV2097" s="14" t="s">
        <v>86</v>
      </c>
      <c r="AW2097" s="14" t="s">
        <v>33</v>
      </c>
      <c r="AX2097" s="14" t="s">
        <v>76</v>
      </c>
      <c r="AY2097" s="232" t="s">
        <v>160</v>
      </c>
    </row>
    <row r="2098" spans="1:65" s="13" customFormat="1" ht="11.25">
      <c r="B2098" s="212"/>
      <c r="C2098" s="213"/>
      <c r="D2098" s="207" t="s">
        <v>169</v>
      </c>
      <c r="E2098" s="214" t="s">
        <v>1</v>
      </c>
      <c r="F2098" s="215" t="s">
        <v>1682</v>
      </c>
      <c r="G2098" s="213"/>
      <c r="H2098" s="214" t="s">
        <v>1</v>
      </c>
      <c r="I2098" s="216"/>
      <c r="J2098" s="213"/>
      <c r="K2098" s="213"/>
      <c r="L2098" s="217"/>
      <c r="M2098" s="218"/>
      <c r="N2098" s="219"/>
      <c r="O2098" s="219"/>
      <c r="P2098" s="219"/>
      <c r="Q2098" s="219"/>
      <c r="R2098" s="219"/>
      <c r="S2098" s="219"/>
      <c r="T2098" s="220"/>
      <c r="AT2098" s="221" t="s">
        <v>169</v>
      </c>
      <c r="AU2098" s="221" t="s">
        <v>86</v>
      </c>
      <c r="AV2098" s="13" t="s">
        <v>84</v>
      </c>
      <c r="AW2098" s="13" t="s">
        <v>33</v>
      </c>
      <c r="AX2098" s="13" t="s">
        <v>76</v>
      </c>
      <c r="AY2098" s="221" t="s">
        <v>160</v>
      </c>
    </row>
    <row r="2099" spans="1:65" s="14" customFormat="1" ht="11.25">
      <c r="B2099" s="222"/>
      <c r="C2099" s="223"/>
      <c r="D2099" s="207" t="s">
        <v>169</v>
      </c>
      <c r="E2099" s="224" t="s">
        <v>1</v>
      </c>
      <c r="F2099" s="225" t="s">
        <v>2181</v>
      </c>
      <c r="G2099" s="223"/>
      <c r="H2099" s="226">
        <v>4.6500000000000004</v>
      </c>
      <c r="I2099" s="227"/>
      <c r="J2099" s="223"/>
      <c r="K2099" s="223"/>
      <c r="L2099" s="228"/>
      <c r="M2099" s="229"/>
      <c r="N2099" s="230"/>
      <c r="O2099" s="230"/>
      <c r="P2099" s="230"/>
      <c r="Q2099" s="230"/>
      <c r="R2099" s="230"/>
      <c r="S2099" s="230"/>
      <c r="T2099" s="231"/>
      <c r="AT2099" s="232" t="s">
        <v>169</v>
      </c>
      <c r="AU2099" s="232" t="s">
        <v>86</v>
      </c>
      <c r="AV2099" s="14" t="s">
        <v>86</v>
      </c>
      <c r="AW2099" s="14" t="s">
        <v>33</v>
      </c>
      <c r="AX2099" s="14" t="s">
        <v>76</v>
      </c>
      <c r="AY2099" s="232" t="s">
        <v>160</v>
      </c>
    </row>
    <row r="2100" spans="1:65" s="13" customFormat="1" ht="11.25">
      <c r="B2100" s="212"/>
      <c r="C2100" s="213"/>
      <c r="D2100" s="207" t="s">
        <v>169</v>
      </c>
      <c r="E2100" s="214" t="s">
        <v>1</v>
      </c>
      <c r="F2100" s="215" t="s">
        <v>1670</v>
      </c>
      <c r="G2100" s="213"/>
      <c r="H2100" s="214" t="s">
        <v>1</v>
      </c>
      <c r="I2100" s="216"/>
      <c r="J2100" s="213"/>
      <c r="K2100" s="213"/>
      <c r="L2100" s="217"/>
      <c r="M2100" s="218"/>
      <c r="N2100" s="219"/>
      <c r="O2100" s="219"/>
      <c r="P2100" s="219"/>
      <c r="Q2100" s="219"/>
      <c r="R2100" s="219"/>
      <c r="S2100" s="219"/>
      <c r="T2100" s="220"/>
      <c r="AT2100" s="221" t="s">
        <v>169</v>
      </c>
      <c r="AU2100" s="221" t="s">
        <v>86</v>
      </c>
      <c r="AV2100" s="13" t="s">
        <v>84</v>
      </c>
      <c r="AW2100" s="13" t="s">
        <v>33</v>
      </c>
      <c r="AX2100" s="13" t="s">
        <v>76</v>
      </c>
      <c r="AY2100" s="221" t="s">
        <v>160</v>
      </c>
    </row>
    <row r="2101" spans="1:65" s="14" customFormat="1" ht="11.25">
      <c r="B2101" s="222"/>
      <c r="C2101" s="223"/>
      <c r="D2101" s="207" t="s">
        <v>169</v>
      </c>
      <c r="E2101" s="224" t="s">
        <v>1</v>
      </c>
      <c r="F2101" s="225" t="s">
        <v>2182</v>
      </c>
      <c r="G2101" s="223"/>
      <c r="H2101" s="226">
        <v>1.35</v>
      </c>
      <c r="I2101" s="227"/>
      <c r="J2101" s="223"/>
      <c r="K2101" s="223"/>
      <c r="L2101" s="228"/>
      <c r="M2101" s="229"/>
      <c r="N2101" s="230"/>
      <c r="O2101" s="230"/>
      <c r="P2101" s="230"/>
      <c r="Q2101" s="230"/>
      <c r="R2101" s="230"/>
      <c r="S2101" s="230"/>
      <c r="T2101" s="231"/>
      <c r="AT2101" s="232" t="s">
        <v>169</v>
      </c>
      <c r="AU2101" s="232" t="s">
        <v>86</v>
      </c>
      <c r="AV2101" s="14" t="s">
        <v>86</v>
      </c>
      <c r="AW2101" s="14" t="s">
        <v>33</v>
      </c>
      <c r="AX2101" s="14" t="s">
        <v>76</v>
      </c>
      <c r="AY2101" s="232" t="s">
        <v>160</v>
      </c>
    </row>
    <row r="2102" spans="1:65" s="15" customFormat="1" ht="11.25">
      <c r="B2102" s="233"/>
      <c r="C2102" s="234"/>
      <c r="D2102" s="207" t="s">
        <v>169</v>
      </c>
      <c r="E2102" s="235" t="s">
        <v>1</v>
      </c>
      <c r="F2102" s="236" t="s">
        <v>172</v>
      </c>
      <c r="G2102" s="234"/>
      <c r="H2102" s="237">
        <v>28.14</v>
      </c>
      <c r="I2102" s="238"/>
      <c r="J2102" s="234"/>
      <c r="K2102" s="234"/>
      <c r="L2102" s="239"/>
      <c r="M2102" s="240"/>
      <c r="N2102" s="241"/>
      <c r="O2102" s="241"/>
      <c r="P2102" s="241"/>
      <c r="Q2102" s="241"/>
      <c r="R2102" s="241"/>
      <c r="S2102" s="241"/>
      <c r="T2102" s="242"/>
      <c r="AT2102" s="243" t="s">
        <v>169</v>
      </c>
      <c r="AU2102" s="243" t="s">
        <v>86</v>
      </c>
      <c r="AV2102" s="15" t="s">
        <v>166</v>
      </c>
      <c r="AW2102" s="15" t="s">
        <v>33</v>
      </c>
      <c r="AX2102" s="15" t="s">
        <v>84</v>
      </c>
      <c r="AY2102" s="243" t="s">
        <v>160</v>
      </c>
    </row>
    <row r="2103" spans="1:65" s="12" customFormat="1" ht="22.9" customHeight="1">
      <c r="B2103" s="177"/>
      <c r="C2103" s="178"/>
      <c r="D2103" s="179" t="s">
        <v>75</v>
      </c>
      <c r="E2103" s="191" t="s">
        <v>2197</v>
      </c>
      <c r="F2103" s="191" t="s">
        <v>2198</v>
      </c>
      <c r="G2103" s="178"/>
      <c r="H2103" s="178"/>
      <c r="I2103" s="181"/>
      <c r="J2103" s="192">
        <f>BK2103</f>
        <v>0</v>
      </c>
      <c r="K2103" s="178"/>
      <c r="L2103" s="183"/>
      <c r="M2103" s="184"/>
      <c r="N2103" s="185"/>
      <c r="O2103" s="185"/>
      <c r="P2103" s="186">
        <f>SUM(P2104:P2159)</f>
        <v>0</v>
      </c>
      <c r="Q2103" s="185"/>
      <c r="R2103" s="186">
        <f>SUM(R2104:R2159)</f>
        <v>0</v>
      </c>
      <c r="S2103" s="185"/>
      <c r="T2103" s="187">
        <f>SUM(T2104:T2159)</f>
        <v>0</v>
      </c>
      <c r="AR2103" s="188" t="s">
        <v>86</v>
      </c>
      <c r="AT2103" s="189" t="s">
        <v>75</v>
      </c>
      <c r="AU2103" s="189" t="s">
        <v>84</v>
      </c>
      <c r="AY2103" s="188" t="s">
        <v>160</v>
      </c>
      <c r="BK2103" s="190">
        <f>SUM(BK2104:BK2159)</f>
        <v>0</v>
      </c>
    </row>
    <row r="2104" spans="1:65" s="2" customFormat="1" ht="16.5" customHeight="1">
      <c r="A2104" s="35"/>
      <c r="B2104" s="36"/>
      <c r="C2104" s="193" t="s">
        <v>1312</v>
      </c>
      <c r="D2104" s="193" t="s">
        <v>162</v>
      </c>
      <c r="E2104" s="194" t="s">
        <v>2199</v>
      </c>
      <c r="F2104" s="195" t="s">
        <v>2200</v>
      </c>
      <c r="G2104" s="196" t="s">
        <v>165</v>
      </c>
      <c r="H2104" s="197">
        <v>251.63200000000001</v>
      </c>
      <c r="I2104" s="198"/>
      <c r="J2104" s="199">
        <f>ROUND(I2104*H2104,2)</f>
        <v>0</v>
      </c>
      <c r="K2104" s="200"/>
      <c r="L2104" s="40"/>
      <c r="M2104" s="201" t="s">
        <v>1</v>
      </c>
      <c r="N2104" s="202" t="s">
        <v>41</v>
      </c>
      <c r="O2104" s="72"/>
      <c r="P2104" s="203">
        <f>O2104*H2104</f>
        <v>0</v>
      </c>
      <c r="Q2104" s="203">
        <v>0</v>
      </c>
      <c r="R2104" s="203">
        <f>Q2104*H2104</f>
        <v>0</v>
      </c>
      <c r="S2104" s="203">
        <v>0</v>
      </c>
      <c r="T2104" s="204">
        <f>S2104*H2104</f>
        <v>0</v>
      </c>
      <c r="U2104" s="35"/>
      <c r="V2104" s="35"/>
      <c r="W2104" s="35"/>
      <c r="X2104" s="35"/>
      <c r="Y2104" s="35"/>
      <c r="Z2104" s="35"/>
      <c r="AA2104" s="35"/>
      <c r="AB2104" s="35"/>
      <c r="AC2104" s="35"/>
      <c r="AD2104" s="35"/>
      <c r="AE2104" s="35"/>
      <c r="AR2104" s="205" t="s">
        <v>214</v>
      </c>
      <c r="AT2104" s="205" t="s">
        <v>162</v>
      </c>
      <c r="AU2104" s="205" t="s">
        <v>86</v>
      </c>
      <c r="AY2104" s="18" t="s">
        <v>160</v>
      </c>
      <c r="BE2104" s="206">
        <f>IF(N2104="základní",J2104,0)</f>
        <v>0</v>
      </c>
      <c r="BF2104" s="206">
        <f>IF(N2104="snížená",J2104,0)</f>
        <v>0</v>
      </c>
      <c r="BG2104" s="206">
        <f>IF(N2104="zákl. přenesená",J2104,0)</f>
        <v>0</v>
      </c>
      <c r="BH2104" s="206">
        <f>IF(N2104="sníž. přenesená",J2104,0)</f>
        <v>0</v>
      </c>
      <c r="BI2104" s="206">
        <f>IF(N2104="nulová",J2104,0)</f>
        <v>0</v>
      </c>
      <c r="BJ2104" s="18" t="s">
        <v>84</v>
      </c>
      <c r="BK2104" s="206">
        <f>ROUND(I2104*H2104,2)</f>
        <v>0</v>
      </c>
      <c r="BL2104" s="18" t="s">
        <v>214</v>
      </c>
      <c r="BM2104" s="205" t="s">
        <v>2201</v>
      </c>
    </row>
    <row r="2105" spans="1:65" s="2" customFormat="1" ht="11.25">
      <c r="A2105" s="35"/>
      <c r="B2105" s="36"/>
      <c r="C2105" s="37"/>
      <c r="D2105" s="207" t="s">
        <v>167</v>
      </c>
      <c r="E2105" s="37"/>
      <c r="F2105" s="208" t="s">
        <v>2202</v>
      </c>
      <c r="G2105" s="37"/>
      <c r="H2105" s="37"/>
      <c r="I2105" s="209"/>
      <c r="J2105" s="37"/>
      <c r="K2105" s="37"/>
      <c r="L2105" s="40"/>
      <c r="M2105" s="210"/>
      <c r="N2105" s="211"/>
      <c r="O2105" s="72"/>
      <c r="P2105" s="72"/>
      <c r="Q2105" s="72"/>
      <c r="R2105" s="72"/>
      <c r="S2105" s="72"/>
      <c r="T2105" s="73"/>
      <c r="U2105" s="35"/>
      <c r="V2105" s="35"/>
      <c r="W2105" s="35"/>
      <c r="X2105" s="35"/>
      <c r="Y2105" s="35"/>
      <c r="Z2105" s="35"/>
      <c r="AA2105" s="35"/>
      <c r="AB2105" s="35"/>
      <c r="AC2105" s="35"/>
      <c r="AD2105" s="35"/>
      <c r="AE2105" s="35"/>
      <c r="AT2105" s="18" t="s">
        <v>167</v>
      </c>
      <c r="AU2105" s="18" t="s">
        <v>86</v>
      </c>
    </row>
    <row r="2106" spans="1:65" s="13" customFormat="1" ht="11.25">
      <c r="B2106" s="212"/>
      <c r="C2106" s="213"/>
      <c r="D2106" s="207" t="s">
        <v>169</v>
      </c>
      <c r="E2106" s="214" t="s">
        <v>1</v>
      </c>
      <c r="F2106" s="215" t="s">
        <v>2203</v>
      </c>
      <c r="G2106" s="213"/>
      <c r="H2106" s="214" t="s">
        <v>1</v>
      </c>
      <c r="I2106" s="216"/>
      <c r="J2106" s="213"/>
      <c r="K2106" s="213"/>
      <c r="L2106" s="217"/>
      <c r="M2106" s="218"/>
      <c r="N2106" s="219"/>
      <c r="O2106" s="219"/>
      <c r="P2106" s="219"/>
      <c r="Q2106" s="219"/>
      <c r="R2106" s="219"/>
      <c r="S2106" s="219"/>
      <c r="T2106" s="220"/>
      <c r="AT2106" s="221" t="s">
        <v>169</v>
      </c>
      <c r="AU2106" s="221" t="s">
        <v>86</v>
      </c>
      <c r="AV2106" s="13" t="s">
        <v>84</v>
      </c>
      <c r="AW2106" s="13" t="s">
        <v>33</v>
      </c>
      <c r="AX2106" s="13" t="s">
        <v>76</v>
      </c>
      <c r="AY2106" s="221" t="s">
        <v>160</v>
      </c>
    </row>
    <row r="2107" spans="1:65" s="14" customFormat="1" ht="11.25">
      <c r="B2107" s="222"/>
      <c r="C2107" s="223"/>
      <c r="D2107" s="207" t="s">
        <v>169</v>
      </c>
      <c r="E2107" s="224" t="s">
        <v>1</v>
      </c>
      <c r="F2107" s="225" t="s">
        <v>2204</v>
      </c>
      <c r="G2107" s="223"/>
      <c r="H2107" s="226">
        <v>16.103999999999999</v>
      </c>
      <c r="I2107" s="227"/>
      <c r="J2107" s="223"/>
      <c r="K2107" s="223"/>
      <c r="L2107" s="228"/>
      <c r="M2107" s="229"/>
      <c r="N2107" s="230"/>
      <c r="O2107" s="230"/>
      <c r="P2107" s="230"/>
      <c r="Q2107" s="230"/>
      <c r="R2107" s="230"/>
      <c r="S2107" s="230"/>
      <c r="T2107" s="231"/>
      <c r="AT2107" s="232" t="s">
        <v>169</v>
      </c>
      <c r="AU2107" s="232" t="s">
        <v>86</v>
      </c>
      <c r="AV2107" s="14" t="s">
        <v>86</v>
      </c>
      <c r="AW2107" s="14" t="s">
        <v>33</v>
      </c>
      <c r="AX2107" s="14" t="s">
        <v>76</v>
      </c>
      <c r="AY2107" s="232" t="s">
        <v>160</v>
      </c>
    </row>
    <row r="2108" spans="1:65" s="13" customFormat="1" ht="11.25">
      <c r="B2108" s="212"/>
      <c r="C2108" s="213"/>
      <c r="D2108" s="207" t="s">
        <v>169</v>
      </c>
      <c r="E2108" s="214" t="s">
        <v>1</v>
      </c>
      <c r="F2108" s="215" t="s">
        <v>2205</v>
      </c>
      <c r="G2108" s="213"/>
      <c r="H2108" s="214" t="s">
        <v>1</v>
      </c>
      <c r="I2108" s="216"/>
      <c r="J2108" s="213"/>
      <c r="K2108" s="213"/>
      <c r="L2108" s="217"/>
      <c r="M2108" s="218"/>
      <c r="N2108" s="219"/>
      <c r="O2108" s="219"/>
      <c r="P2108" s="219"/>
      <c r="Q2108" s="219"/>
      <c r="R2108" s="219"/>
      <c r="S2108" s="219"/>
      <c r="T2108" s="220"/>
      <c r="AT2108" s="221" t="s">
        <v>169</v>
      </c>
      <c r="AU2108" s="221" t="s">
        <v>86</v>
      </c>
      <c r="AV2108" s="13" t="s">
        <v>84</v>
      </c>
      <c r="AW2108" s="13" t="s">
        <v>33</v>
      </c>
      <c r="AX2108" s="13" t="s">
        <v>76</v>
      </c>
      <c r="AY2108" s="221" t="s">
        <v>160</v>
      </c>
    </row>
    <row r="2109" spans="1:65" s="14" customFormat="1" ht="11.25">
      <c r="B2109" s="222"/>
      <c r="C2109" s="223"/>
      <c r="D2109" s="207" t="s">
        <v>169</v>
      </c>
      <c r="E2109" s="224" t="s">
        <v>1</v>
      </c>
      <c r="F2109" s="225" t="s">
        <v>2206</v>
      </c>
      <c r="G2109" s="223"/>
      <c r="H2109" s="226">
        <v>144.22900000000001</v>
      </c>
      <c r="I2109" s="227"/>
      <c r="J2109" s="223"/>
      <c r="K2109" s="223"/>
      <c r="L2109" s="228"/>
      <c r="M2109" s="229"/>
      <c r="N2109" s="230"/>
      <c r="O2109" s="230"/>
      <c r="P2109" s="230"/>
      <c r="Q2109" s="230"/>
      <c r="R2109" s="230"/>
      <c r="S2109" s="230"/>
      <c r="T2109" s="231"/>
      <c r="AT2109" s="232" t="s">
        <v>169</v>
      </c>
      <c r="AU2109" s="232" t="s">
        <v>86</v>
      </c>
      <c r="AV2109" s="14" t="s">
        <v>86</v>
      </c>
      <c r="AW2109" s="14" t="s">
        <v>33</v>
      </c>
      <c r="AX2109" s="14" t="s">
        <v>76</v>
      </c>
      <c r="AY2109" s="232" t="s">
        <v>160</v>
      </c>
    </row>
    <row r="2110" spans="1:65" s="13" customFormat="1" ht="11.25">
      <c r="B2110" s="212"/>
      <c r="C2110" s="213"/>
      <c r="D2110" s="207" t="s">
        <v>169</v>
      </c>
      <c r="E2110" s="214" t="s">
        <v>1</v>
      </c>
      <c r="F2110" s="215" t="s">
        <v>2207</v>
      </c>
      <c r="G2110" s="213"/>
      <c r="H2110" s="214" t="s">
        <v>1</v>
      </c>
      <c r="I2110" s="216"/>
      <c r="J2110" s="213"/>
      <c r="K2110" s="213"/>
      <c r="L2110" s="217"/>
      <c r="M2110" s="218"/>
      <c r="N2110" s="219"/>
      <c r="O2110" s="219"/>
      <c r="P2110" s="219"/>
      <c r="Q2110" s="219"/>
      <c r="R2110" s="219"/>
      <c r="S2110" s="219"/>
      <c r="T2110" s="220"/>
      <c r="AT2110" s="221" t="s">
        <v>169</v>
      </c>
      <c r="AU2110" s="221" t="s">
        <v>86</v>
      </c>
      <c r="AV2110" s="13" t="s">
        <v>84</v>
      </c>
      <c r="AW2110" s="13" t="s">
        <v>33</v>
      </c>
      <c r="AX2110" s="13" t="s">
        <v>76</v>
      </c>
      <c r="AY2110" s="221" t="s">
        <v>160</v>
      </c>
    </row>
    <row r="2111" spans="1:65" s="14" customFormat="1" ht="11.25">
      <c r="B2111" s="222"/>
      <c r="C2111" s="223"/>
      <c r="D2111" s="207" t="s">
        <v>169</v>
      </c>
      <c r="E2111" s="224" t="s">
        <v>1</v>
      </c>
      <c r="F2111" s="225" t="s">
        <v>2208</v>
      </c>
      <c r="G2111" s="223"/>
      <c r="H2111" s="226">
        <v>37.628999999999998</v>
      </c>
      <c r="I2111" s="227"/>
      <c r="J2111" s="223"/>
      <c r="K2111" s="223"/>
      <c r="L2111" s="228"/>
      <c r="M2111" s="229"/>
      <c r="N2111" s="230"/>
      <c r="O2111" s="230"/>
      <c r="P2111" s="230"/>
      <c r="Q2111" s="230"/>
      <c r="R2111" s="230"/>
      <c r="S2111" s="230"/>
      <c r="T2111" s="231"/>
      <c r="AT2111" s="232" t="s">
        <v>169</v>
      </c>
      <c r="AU2111" s="232" t="s">
        <v>86</v>
      </c>
      <c r="AV2111" s="14" t="s">
        <v>86</v>
      </c>
      <c r="AW2111" s="14" t="s">
        <v>33</v>
      </c>
      <c r="AX2111" s="14" t="s">
        <v>76</v>
      </c>
      <c r="AY2111" s="232" t="s">
        <v>160</v>
      </c>
    </row>
    <row r="2112" spans="1:65" s="13" customFormat="1" ht="11.25">
      <c r="B2112" s="212"/>
      <c r="C2112" s="213"/>
      <c r="D2112" s="207" t="s">
        <v>169</v>
      </c>
      <c r="E2112" s="214" t="s">
        <v>1</v>
      </c>
      <c r="F2112" s="215" t="s">
        <v>2209</v>
      </c>
      <c r="G2112" s="213"/>
      <c r="H2112" s="214" t="s">
        <v>1</v>
      </c>
      <c r="I2112" s="216"/>
      <c r="J2112" s="213"/>
      <c r="K2112" s="213"/>
      <c r="L2112" s="217"/>
      <c r="M2112" s="218"/>
      <c r="N2112" s="219"/>
      <c r="O2112" s="219"/>
      <c r="P2112" s="219"/>
      <c r="Q2112" s="219"/>
      <c r="R2112" s="219"/>
      <c r="S2112" s="219"/>
      <c r="T2112" s="220"/>
      <c r="AT2112" s="221" t="s">
        <v>169</v>
      </c>
      <c r="AU2112" s="221" t="s">
        <v>86</v>
      </c>
      <c r="AV2112" s="13" t="s">
        <v>84</v>
      </c>
      <c r="AW2112" s="13" t="s">
        <v>33</v>
      </c>
      <c r="AX2112" s="13" t="s">
        <v>76</v>
      </c>
      <c r="AY2112" s="221" t="s">
        <v>160</v>
      </c>
    </row>
    <row r="2113" spans="1:65" s="14" customFormat="1" ht="11.25">
      <c r="B2113" s="222"/>
      <c r="C2113" s="223"/>
      <c r="D2113" s="207" t="s">
        <v>169</v>
      </c>
      <c r="E2113" s="224" t="s">
        <v>1</v>
      </c>
      <c r="F2113" s="225" t="s">
        <v>1635</v>
      </c>
      <c r="G2113" s="223"/>
      <c r="H2113" s="226">
        <v>53.67</v>
      </c>
      <c r="I2113" s="227"/>
      <c r="J2113" s="223"/>
      <c r="K2113" s="223"/>
      <c r="L2113" s="228"/>
      <c r="M2113" s="229"/>
      <c r="N2113" s="230"/>
      <c r="O2113" s="230"/>
      <c r="P2113" s="230"/>
      <c r="Q2113" s="230"/>
      <c r="R2113" s="230"/>
      <c r="S2113" s="230"/>
      <c r="T2113" s="231"/>
      <c r="AT2113" s="232" t="s">
        <v>169</v>
      </c>
      <c r="AU2113" s="232" t="s">
        <v>86</v>
      </c>
      <c r="AV2113" s="14" t="s">
        <v>86</v>
      </c>
      <c r="AW2113" s="14" t="s">
        <v>33</v>
      </c>
      <c r="AX2113" s="14" t="s">
        <v>76</v>
      </c>
      <c r="AY2113" s="232" t="s">
        <v>160</v>
      </c>
    </row>
    <row r="2114" spans="1:65" s="15" customFormat="1" ht="11.25">
      <c r="B2114" s="233"/>
      <c r="C2114" s="234"/>
      <c r="D2114" s="207" t="s">
        <v>169</v>
      </c>
      <c r="E2114" s="235" t="s">
        <v>1</v>
      </c>
      <c r="F2114" s="236" t="s">
        <v>172</v>
      </c>
      <c r="G2114" s="234"/>
      <c r="H2114" s="237">
        <v>251.63200000000001</v>
      </c>
      <c r="I2114" s="238"/>
      <c r="J2114" s="234"/>
      <c r="K2114" s="234"/>
      <c r="L2114" s="239"/>
      <c r="M2114" s="240"/>
      <c r="N2114" s="241"/>
      <c r="O2114" s="241"/>
      <c r="P2114" s="241"/>
      <c r="Q2114" s="241"/>
      <c r="R2114" s="241"/>
      <c r="S2114" s="241"/>
      <c r="T2114" s="242"/>
      <c r="AT2114" s="243" t="s">
        <v>169</v>
      </c>
      <c r="AU2114" s="243" t="s">
        <v>86</v>
      </c>
      <c r="AV2114" s="15" t="s">
        <v>166</v>
      </c>
      <c r="AW2114" s="15" t="s">
        <v>33</v>
      </c>
      <c r="AX2114" s="15" t="s">
        <v>84</v>
      </c>
      <c r="AY2114" s="243" t="s">
        <v>160</v>
      </c>
    </row>
    <row r="2115" spans="1:65" s="2" customFormat="1" ht="24.2" customHeight="1">
      <c r="A2115" s="35"/>
      <c r="B2115" s="36"/>
      <c r="C2115" s="193" t="s">
        <v>2210</v>
      </c>
      <c r="D2115" s="193" t="s">
        <v>162</v>
      </c>
      <c r="E2115" s="194" t="s">
        <v>2211</v>
      </c>
      <c r="F2115" s="195" t="s">
        <v>2212</v>
      </c>
      <c r="G2115" s="196" t="s">
        <v>165</v>
      </c>
      <c r="H2115" s="197">
        <v>450.77800000000002</v>
      </c>
      <c r="I2115" s="198"/>
      <c r="J2115" s="199">
        <f>ROUND(I2115*H2115,2)</f>
        <v>0</v>
      </c>
      <c r="K2115" s="200"/>
      <c r="L2115" s="40"/>
      <c r="M2115" s="201" t="s">
        <v>1</v>
      </c>
      <c r="N2115" s="202" t="s">
        <v>41</v>
      </c>
      <c r="O2115" s="72"/>
      <c r="P2115" s="203">
        <f>O2115*H2115</f>
        <v>0</v>
      </c>
      <c r="Q2115" s="203">
        <v>0</v>
      </c>
      <c r="R2115" s="203">
        <f>Q2115*H2115</f>
        <v>0</v>
      </c>
      <c r="S2115" s="203">
        <v>0</v>
      </c>
      <c r="T2115" s="204">
        <f>S2115*H2115</f>
        <v>0</v>
      </c>
      <c r="U2115" s="35"/>
      <c r="V2115" s="35"/>
      <c r="W2115" s="35"/>
      <c r="X2115" s="35"/>
      <c r="Y2115" s="35"/>
      <c r="Z2115" s="35"/>
      <c r="AA2115" s="35"/>
      <c r="AB2115" s="35"/>
      <c r="AC2115" s="35"/>
      <c r="AD2115" s="35"/>
      <c r="AE2115" s="35"/>
      <c r="AR2115" s="205" t="s">
        <v>214</v>
      </c>
      <c r="AT2115" s="205" t="s">
        <v>162</v>
      </c>
      <c r="AU2115" s="205" t="s">
        <v>86</v>
      </c>
      <c r="AY2115" s="18" t="s">
        <v>160</v>
      </c>
      <c r="BE2115" s="206">
        <f>IF(N2115="základní",J2115,0)</f>
        <v>0</v>
      </c>
      <c r="BF2115" s="206">
        <f>IF(N2115="snížená",J2115,0)</f>
        <v>0</v>
      </c>
      <c r="BG2115" s="206">
        <f>IF(N2115="zákl. přenesená",J2115,0)</f>
        <v>0</v>
      </c>
      <c r="BH2115" s="206">
        <f>IF(N2115="sníž. přenesená",J2115,0)</f>
        <v>0</v>
      </c>
      <c r="BI2115" s="206">
        <f>IF(N2115="nulová",J2115,0)</f>
        <v>0</v>
      </c>
      <c r="BJ2115" s="18" t="s">
        <v>84</v>
      </c>
      <c r="BK2115" s="206">
        <f>ROUND(I2115*H2115,2)</f>
        <v>0</v>
      </c>
      <c r="BL2115" s="18" t="s">
        <v>214</v>
      </c>
      <c r="BM2115" s="205" t="s">
        <v>2213</v>
      </c>
    </row>
    <row r="2116" spans="1:65" s="2" customFormat="1" ht="19.5">
      <c r="A2116" s="35"/>
      <c r="B2116" s="36"/>
      <c r="C2116" s="37"/>
      <c r="D2116" s="207" t="s">
        <v>167</v>
      </c>
      <c r="E2116" s="37"/>
      <c r="F2116" s="208" t="s">
        <v>2214</v>
      </c>
      <c r="G2116" s="37"/>
      <c r="H2116" s="37"/>
      <c r="I2116" s="209"/>
      <c r="J2116" s="37"/>
      <c r="K2116" s="37"/>
      <c r="L2116" s="40"/>
      <c r="M2116" s="210"/>
      <c r="N2116" s="211"/>
      <c r="O2116" s="72"/>
      <c r="P2116" s="72"/>
      <c r="Q2116" s="72"/>
      <c r="R2116" s="72"/>
      <c r="S2116" s="72"/>
      <c r="T2116" s="73"/>
      <c r="U2116" s="35"/>
      <c r="V2116" s="35"/>
      <c r="W2116" s="35"/>
      <c r="X2116" s="35"/>
      <c r="Y2116" s="35"/>
      <c r="Z2116" s="35"/>
      <c r="AA2116" s="35"/>
      <c r="AB2116" s="35"/>
      <c r="AC2116" s="35"/>
      <c r="AD2116" s="35"/>
      <c r="AE2116" s="35"/>
      <c r="AT2116" s="18" t="s">
        <v>167</v>
      </c>
      <c r="AU2116" s="18" t="s">
        <v>86</v>
      </c>
    </row>
    <row r="2117" spans="1:65" s="13" customFormat="1" ht="11.25">
      <c r="B2117" s="212"/>
      <c r="C2117" s="213"/>
      <c r="D2117" s="207" t="s">
        <v>169</v>
      </c>
      <c r="E2117" s="214" t="s">
        <v>1</v>
      </c>
      <c r="F2117" s="215" t="s">
        <v>1600</v>
      </c>
      <c r="G2117" s="213"/>
      <c r="H2117" s="214" t="s">
        <v>1</v>
      </c>
      <c r="I2117" s="216"/>
      <c r="J2117" s="213"/>
      <c r="K2117" s="213"/>
      <c r="L2117" s="217"/>
      <c r="M2117" s="218"/>
      <c r="N2117" s="219"/>
      <c r="O2117" s="219"/>
      <c r="P2117" s="219"/>
      <c r="Q2117" s="219"/>
      <c r="R2117" s="219"/>
      <c r="S2117" s="219"/>
      <c r="T2117" s="220"/>
      <c r="AT2117" s="221" t="s">
        <v>169</v>
      </c>
      <c r="AU2117" s="221" t="s">
        <v>86</v>
      </c>
      <c r="AV2117" s="13" t="s">
        <v>84</v>
      </c>
      <c r="AW2117" s="13" t="s">
        <v>33</v>
      </c>
      <c r="AX2117" s="13" t="s">
        <v>76</v>
      </c>
      <c r="AY2117" s="221" t="s">
        <v>160</v>
      </c>
    </row>
    <row r="2118" spans="1:65" s="14" customFormat="1" ht="11.25">
      <c r="B2118" s="222"/>
      <c r="C2118" s="223"/>
      <c r="D2118" s="207" t="s">
        <v>169</v>
      </c>
      <c r="E2118" s="224" t="s">
        <v>1</v>
      </c>
      <c r="F2118" s="225" t="s">
        <v>1620</v>
      </c>
      <c r="G2118" s="223"/>
      <c r="H2118" s="226">
        <v>40.82</v>
      </c>
      <c r="I2118" s="227"/>
      <c r="J2118" s="223"/>
      <c r="K2118" s="223"/>
      <c r="L2118" s="228"/>
      <c r="M2118" s="229"/>
      <c r="N2118" s="230"/>
      <c r="O2118" s="230"/>
      <c r="P2118" s="230"/>
      <c r="Q2118" s="230"/>
      <c r="R2118" s="230"/>
      <c r="S2118" s="230"/>
      <c r="T2118" s="231"/>
      <c r="AT2118" s="232" t="s">
        <v>169</v>
      </c>
      <c r="AU2118" s="232" t="s">
        <v>86</v>
      </c>
      <c r="AV2118" s="14" t="s">
        <v>86</v>
      </c>
      <c r="AW2118" s="14" t="s">
        <v>33</v>
      </c>
      <c r="AX2118" s="14" t="s">
        <v>76</v>
      </c>
      <c r="AY2118" s="232" t="s">
        <v>160</v>
      </c>
    </row>
    <row r="2119" spans="1:65" s="13" customFormat="1" ht="11.25">
      <c r="B2119" s="212"/>
      <c r="C2119" s="213"/>
      <c r="D2119" s="207" t="s">
        <v>169</v>
      </c>
      <c r="E2119" s="214" t="s">
        <v>1</v>
      </c>
      <c r="F2119" s="215" t="s">
        <v>1603</v>
      </c>
      <c r="G2119" s="213"/>
      <c r="H2119" s="214" t="s">
        <v>1</v>
      </c>
      <c r="I2119" s="216"/>
      <c r="J2119" s="213"/>
      <c r="K2119" s="213"/>
      <c r="L2119" s="217"/>
      <c r="M2119" s="218"/>
      <c r="N2119" s="219"/>
      <c r="O2119" s="219"/>
      <c r="P2119" s="219"/>
      <c r="Q2119" s="219"/>
      <c r="R2119" s="219"/>
      <c r="S2119" s="219"/>
      <c r="T2119" s="220"/>
      <c r="AT2119" s="221" t="s">
        <v>169</v>
      </c>
      <c r="AU2119" s="221" t="s">
        <v>86</v>
      </c>
      <c r="AV2119" s="13" t="s">
        <v>84</v>
      </c>
      <c r="AW2119" s="13" t="s">
        <v>33</v>
      </c>
      <c r="AX2119" s="13" t="s">
        <v>76</v>
      </c>
      <c r="AY2119" s="221" t="s">
        <v>160</v>
      </c>
    </row>
    <row r="2120" spans="1:65" s="14" customFormat="1" ht="11.25">
      <c r="B2120" s="222"/>
      <c r="C2120" s="223"/>
      <c r="D2120" s="207" t="s">
        <v>169</v>
      </c>
      <c r="E2120" s="224" t="s">
        <v>1</v>
      </c>
      <c r="F2120" s="225" t="s">
        <v>1635</v>
      </c>
      <c r="G2120" s="223"/>
      <c r="H2120" s="226">
        <v>53.67</v>
      </c>
      <c r="I2120" s="227"/>
      <c r="J2120" s="223"/>
      <c r="K2120" s="223"/>
      <c r="L2120" s="228"/>
      <c r="M2120" s="229"/>
      <c r="N2120" s="230"/>
      <c r="O2120" s="230"/>
      <c r="P2120" s="230"/>
      <c r="Q2120" s="230"/>
      <c r="R2120" s="230"/>
      <c r="S2120" s="230"/>
      <c r="T2120" s="231"/>
      <c r="AT2120" s="232" t="s">
        <v>169</v>
      </c>
      <c r="AU2120" s="232" t="s">
        <v>86</v>
      </c>
      <c r="AV2120" s="14" t="s">
        <v>86</v>
      </c>
      <c r="AW2120" s="14" t="s">
        <v>33</v>
      </c>
      <c r="AX2120" s="14" t="s">
        <v>76</v>
      </c>
      <c r="AY2120" s="232" t="s">
        <v>160</v>
      </c>
    </row>
    <row r="2121" spans="1:65" s="13" customFormat="1" ht="11.25">
      <c r="B2121" s="212"/>
      <c r="C2121" s="213"/>
      <c r="D2121" s="207" t="s">
        <v>169</v>
      </c>
      <c r="E2121" s="214" t="s">
        <v>1</v>
      </c>
      <c r="F2121" s="215" t="s">
        <v>777</v>
      </c>
      <c r="G2121" s="213"/>
      <c r="H2121" s="214" t="s">
        <v>1</v>
      </c>
      <c r="I2121" s="216"/>
      <c r="J2121" s="213"/>
      <c r="K2121" s="213"/>
      <c r="L2121" s="217"/>
      <c r="M2121" s="218"/>
      <c r="N2121" s="219"/>
      <c r="O2121" s="219"/>
      <c r="P2121" s="219"/>
      <c r="Q2121" s="219"/>
      <c r="R2121" s="219"/>
      <c r="S2121" s="219"/>
      <c r="T2121" s="220"/>
      <c r="AT2121" s="221" t="s">
        <v>169</v>
      </c>
      <c r="AU2121" s="221" t="s">
        <v>86</v>
      </c>
      <c r="AV2121" s="13" t="s">
        <v>84</v>
      </c>
      <c r="AW2121" s="13" t="s">
        <v>33</v>
      </c>
      <c r="AX2121" s="13" t="s">
        <v>76</v>
      </c>
      <c r="AY2121" s="221" t="s">
        <v>160</v>
      </c>
    </row>
    <row r="2122" spans="1:65" s="14" customFormat="1" ht="11.25">
      <c r="B2122" s="222"/>
      <c r="C2122" s="223"/>
      <c r="D2122" s="207" t="s">
        <v>169</v>
      </c>
      <c r="E2122" s="224" t="s">
        <v>1</v>
      </c>
      <c r="F2122" s="225" t="s">
        <v>667</v>
      </c>
      <c r="G2122" s="223"/>
      <c r="H2122" s="226">
        <v>93.45</v>
      </c>
      <c r="I2122" s="227"/>
      <c r="J2122" s="223"/>
      <c r="K2122" s="223"/>
      <c r="L2122" s="228"/>
      <c r="M2122" s="229"/>
      <c r="N2122" s="230"/>
      <c r="O2122" s="230"/>
      <c r="P2122" s="230"/>
      <c r="Q2122" s="230"/>
      <c r="R2122" s="230"/>
      <c r="S2122" s="230"/>
      <c r="T2122" s="231"/>
      <c r="AT2122" s="232" t="s">
        <v>169</v>
      </c>
      <c r="AU2122" s="232" t="s">
        <v>86</v>
      </c>
      <c r="AV2122" s="14" t="s">
        <v>86</v>
      </c>
      <c r="AW2122" s="14" t="s">
        <v>33</v>
      </c>
      <c r="AX2122" s="14" t="s">
        <v>76</v>
      </c>
      <c r="AY2122" s="232" t="s">
        <v>160</v>
      </c>
    </row>
    <row r="2123" spans="1:65" s="13" customFormat="1" ht="11.25">
      <c r="B2123" s="212"/>
      <c r="C2123" s="213"/>
      <c r="D2123" s="207" t="s">
        <v>169</v>
      </c>
      <c r="E2123" s="214" t="s">
        <v>1</v>
      </c>
      <c r="F2123" s="215" t="s">
        <v>2203</v>
      </c>
      <c r="G2123" s="213"/>
      <c r="H2123" s="214" t="s">
        <v>1</v>
      </c>
      <c r="I2123" s="216"/>
      <c r="J2123" s="213"/>
      <c r="K2123" s="213"/>
      <c r="L2123" s="217"/>
      <c r="M2123" s="218"/>
      <c r="N2123" s="219"/>
      <c r="O2123" s="219"/>
      <c r="P2123" s="219"/>
      <c r="Q2123" s="219"/>
      <c r="R2123" s="219"/>
      <c r="S2123" s="219"/>
      <c r="T2123" s="220"/>
      <c r="AT2123" s="221" t="s">
        <v>169</v>
      </c>
      <c r="AU2123" s="221" t="s">
        <v>86</v>
      </c>
      <c r="AV2123" s="13" t="s">
        <v>84</v>
      </c>
      <c r="AW2123" s="13" t="s">
        <v>33</v>
      </c>
      <c r="AX2123" s="13" t="s">
        <v>76</v>
      </c>
      <c r="AY2123" s="221" t="s">
        <v>160</v>
      </c>
    </row>
    <row r="2124" spans="1:65" s="14" customFormat="1" ht="11.25">
      <c r="B2124" s="222"/>
      <c r="C2124" s="223"/>
      <c r="D2124" s="207" t="s">
        <v>169</v>
      </c>
      <c r="E2124" s="224" t="s">
        <v>1</v>
      </c>
      <c r="F2124" s="225" t="s">
        <v>2204</v>
      </c>
      <c r="G2124" s="223"/>
      <c r="H2124" s="226">
        <v>16.103999999999999</v>
      </c>
      <c r="I2124" s="227"/>
      <c r="J2124" s="223"/>
      <c r="K2124" s="223"/>
      <c r="L2124" s="228"/>
      <c r="M2124" s="229"/>
      <c r="N2124" s="230"/>
      <c r="O2124" s="230"/>
      <c r="P2124" s="230"/>
      <c r="Q2124" s="230"/>
      <c r="R2124" s="230"/>
      <c r="S2124" s="230"/>
      <c r="T2124" s="231"/>
      <c r="AT2124" s="232" t="s">
        <v>169</v>
      </c>
      <c r="AU2124" s="232" t="s">
        <v>86</v>
      </c>
      <c r="AV2124" s="14" t="s">
        <v>86</v>
      </c>
      <c r="AW2124" s="14" t="s">
        <v>33</v>
      </c>
      <c r="AX2124" s="14" t="s">
        <v>76</v>
      </c>
      <c r="AY2124" s="232" t="s">
        <v>160</v>
      </c>
    </row>
    <row r="2125" spans="1:65" s="13" customFormat="1" ht="11.25">
      <c r="B2125" s="212"/>
      <c r="C2125" s="213"/>
      <c r="D2125" s="207" t="s">
        <v>169</v>
      </c>
      <c r="E2125" s="214" t="s">
        <v>1</v>
      </c>
      <c r="F2125" s="215" t="s">
        <v>2205</v>
      </c>
      <c r="G2125" s="213"/>
      <c r="H2125" s="214" t="s">
        <v>1</v>
      </c>
      <c r="I2125" s="216"/>
      <c r="J2125" s="213"/>
      <c r="K2125" s="213"/>
      <c r="L2125" s="217"/>
      <c r="M2125" s="218"/>
      <c r="N2125" s="219"/>
      <c r="O2125" s="219"/>
      <c r="P2125" s="219"/>
      <c r="Q2125" s="219"/>
      <c r="R2125" s="219"/>
      <c r="S2125" s="219"/>
      <c r="T2125" s="220"/>
      <c r="AT2125" s="221" t="s">
        <v>169</v>
      </c>
      <c r="AU2125" s="221" t="s">
        <v>86</v>
      </c>
      <c r="AV2125" s="13" t="s">
        <v>84</v>
      </c>
      <c r="AW2125" s="13" t="s">
        <v>33</v>
      </c>
      <c r="AX2125" s="13" t="s">
        <v>76</v>
      </c>
      <c r="AY2125" s="221" t="s">
        <v>160</v>
      </c>
    </row>
    <row r="2126" spans="1:65" s="14" customFormat="1" ht="11.25">
      <c r="B2126" s="222"/>
      <c r="C2126" s="223"/>
      <c r="D2126" s="207" t="s">
        <v>169</v>
      </c>
      <c r="E2126" s="224" t="s">
        <v>1</v>
      </c>
      <c r="F2126" s="225" t="s">
        <v>2206</v>
      </c>
      <c r="G2126" s="223"/>
      <c r="H2126" s="226">
        <v>144.22900000000001</v>
      </c>
      <c r="I2126" s="227"/>
      <c r="J2126" s="223"/>
      <c r="K2126" s="223"/>
      <c r="L2126" s="228"/>
      <c r="M2126" s="229"/>
      <c r="N2126" s="230"/>
      <c r="O2126" s="230"/>
      <c r="P2126" s="230"/>
      <c r="Q2126" s="230"/>
      <c r="R2126" s="230"/>
      <c r="S2126" s="230"/>
      <c r="T2126" s="231"/>
      <c r="AT2126" s="232" t="s">
        <v>169</v>
      </c>
      <c r="AU2126" s="232" t="s">
        <v>86</v>
      </c>
      <c r="AV2126" s="14" t="s">
        <v>86</v>
      </c>
      <c r="AW2126" s="14" t="s">
        <v>33</v>
      </c>
      <c r="AX2126" s="14" t="s">
        <v>76</v>
      </c>
      <c r="AY2126" s="232" t="s">
        <v>160</v>
      </c>
    </row>
    <row r="2127" spans="1:65" s="13" customFormat="1" ht="11.25">
      <c r="B2127" s="212"/>
      <c r="C2127" s="213"/>
      <c r="D2127" s="207" t="s">
        <v>169</v>
      </c>
      <c r="E2127" s="214" t="s">
        <v>1</v>
      </c>
      <c r="F2127" s="215" t="s">
        <v>2215</v>
      </c>
      <c r="G2127" s="213"/>
      <c r="H2127" s="214" t="s">
        <v>1</v>
      </c>
      <c r="I2127" s="216"/>
      <c r="J2127" s="213"/>
      <c r="K2127" s="213"/>
      <c r="L2127" s="217"/>
      <c r="M2127" s="218"/>
      <c r="N2127" s="219"/>
      <c r="O2127" s="219"/>
      <c r="P2127" s="219"/>
      <c r="Q2127" s="219"/>
      <c r="R2127" s="219"/>
      <c r="S2127" s="219"/>
      <c r="T2127" s="220"/>
      <c r="AT2127" s="221" t="s">
        <v>169</v>
      </c>
      <c r="AU2127" s="221" t="s">
        <v>86</v>
      </c>
      <c r="AV2127" s="13" t="s">
        <v>84</v>
      </c>
      <c r="AW2127" s="13" t="s">
        <v>33</v>
      </c>
      <c r="AX2127" s="13" t="s">
        <v>76</v>
      </c>
      <c r="AY2127" s="221" t="s">
        <v>160</v>
      </c>
    </row>
    <row r="2128" spans="1:65" s="14" customFormat="1" ht="11.25">
      <c r="B2128" s="222"/>
      <c r="C2128" s="223"/>
      <c r="D2128" s="207" t="s">
        <v>169</v>
      </c>
      <c r="E2128" s="224" t="s">
        <v>1</v>
      </c>
      <c r="F2128" s="225" t="s">
        <v>2216</v>
      </c>
      <c r="G2128" s="223"/>
      <c r="H2128" s="226">
        <v>70.977999999999994</v>
      </c>
      <c r="I2128" s="227"/>
      <c r="J2128" s="223"/>
      <c r="K2128" s="223"/>
      <c r="L2128" s="228"/>
      <c r="M2128" s="229"/>
      <c r="N2128" s="230"/>
      <c r="O2128" s="230"/>
      <c r="P2128" s="230"/>
      <c r="Q2128" s="230"/>
      <c r="R2128" s="230"/>
      <c r="S2128" s="230"/>
      <c r="T2128" s="231"/>
      <c r="AT2128" s="232" t="s">
        <v>169</v>
      </c>
      <c r="AU2128" s="232" t="s">
        <v>86</v>
      </c>
      <c r="AV2128" s="14" t="s">
        <v>86</v>
      </c>
      <c r="AW2128" s="14" t="s">
        <v>33</v>
      </c>
      <c r="AX2128" s="14" t="s">
        <v>76</v>
      </c>
      <c r="AY2128" s="232" t="s">
        <v>160</v>
      </c>
    </row>
    <row r="2129" spans="1:65" s="13" customFormat="1" ht="11.25">
      <c r="B2129" s="212"/>
      <c r="C2129" s="213"/>
      <c r="D2129" s="207" t="s">
        <v>169</v>
      </c>
      <c r="E2129" s="214" t="s">
        <v>1</v>
      </c>
      <c r="F2129" s="215" t="s">
        <v>2207</v>
      </c>
      <c r="G2129" s="213"/>
      <c r="H2129" s="214" t="s">
        <v>1</v>
      </c>
      <c r="I2129" s="216"/>
      <c r="J2129" s="213"/>
      <c r="K2129" s="213"/>
      <c r="L2129" s="217"/>
      <c r="M2129" s="218"/>
      <c r="N2129" s="219"/>
      <c r="O2129" s="219"/>
      <c r="P2129" s="219"/>
      <c r="Q2129" s="219"/>
      <c r="R2129" s="219"/>
      <c r="S2129" s="219"/>
      <c r="T2129" s="220"/>
      <c r="AT2129" s="221" t="s">
        <v>169</v>
      </c>
      <c r="AU2129" s="221" t="s">
        <v>86</v>
      </c>
      <c r="AV2129" s="13" t="s">
        <v>84</v>
      </c>
      <c r="AW2129" s="13" t="s">
        <v>33</v>
      </c>
      <c r="AX2129" s="13" t="s">
        <v>76</v>
      </c>
      <c r="AY2129" s="221" t="s">
        <v>160</v>
      </c>
    </row>
    <row r="2130" spans="1:65" s="14" customFormat="1" ht="11.25">
      <c r="B2130" s="222"/>
      <c r="C2130" s="223"/>
      <c r="D2130" s="207" t="s">
        <v>169</v>
      </c>
      <c r="E2130" s="224" t="s">
        <v>1</v>
      </c>
      <c r="F2130" s="225" t="s">
        <v>2217</v>
      </c>
      <c r="G2130" s="223"/>
      <c r="H2130" s="226">
        <v>31.527000000000001</v>
      </c>
      <c r="I2130" s="227"/>
      <c r="J2130" s="223"/>
      <c r="K2130" s="223"/>
      <c r="L2130" s="228"/>
      <c r="M2130" s="229"/>
      <c r="N2130" s="230"/>
      <c r="O2130" s="230"/>
      <c r="P2130" s="230"/>
      <c r="Q2130" s="230"/>
      <c r="R2130" s="230"/>
      <c r="S2130" s="230"/>
      <c r="T2130" s="231"/>
      <c r="AT2130" s="232" t="s">
        <v>169</v>
      </c>
      <c r="AU2130" s="232" t="s">
        <v>86</v>
      </c>
      <c r="AV2130" s="14" t="s">
        <v>86</v>
      </c>
      <c r="AW2130" s="14" t="s">
        <v>33</v>
      </c>
      <c r="AX2130" s="14" t="s">
        <v>76</v>
      </c>
      <c r="AY2130" s="232" t="s">
        <v>160</v>
      </c>
    </row>
    <row r="2131" spans="1:65" s="15" customFormat="1" ht="11.25">
      <c r="B2131" s="233"/>
      <c r="C2131" s="234"/>
      <c r="D2131" s="207" t="s">
        <v>169</v>
      </c>
      <c r="E2131" s="235" t="s">
        <v>1</v>
      </c>
      <c r="F2131" s="236" t="s">
        <v>172</v>
      </c>
      <c r="G2131" s="234"/>
      <c r="H2131" s="237">
        <v>450.77800000000002</v>
      </c>
      <c r="I2131" s="238"/>
      <c r="J2131" s="234"/>
      <c r="K2131" s="234"/>
      <c r="L2131" s="239"/>
      <c r="M2131" s="240"/>
      <c r="N2131" s="241"/>
      <c r="O2131" s="241"/>
      <c r="P2131" s="241"/>
      <c r="Q2131" s="241"/>
      <c r="R2131" s="241"/>
      <c r="S2131" s="241"/>
      <c r="T2131" s="242"/>
      <c r="AT2131" s="243" t="s">
        <v>169</v>
      </c>
      <c r="AU2131" s="243" t="s">
        <v>86</v>
      </c>
      <c r="AV2131" s="15" t="s">
        <v>166</v>
      </c>
      <c r="AW2131" s="15" t="s">
        <v>33</v>
      </c>
      <c r="AX2131" s="15" t="s">
        <v>84</v>
      </c>
      <c r="AY2131" s="243" t="s">
        <v>160</v>
      </c>
    </row>
    <row r="2132" spans="1:65" s="2" customFormat="1" ht="33" customHeight="1">
      <c r="A2132" s="35"/>
      <c r="B2132" s="36"/>
      <c r="C2132" s="193" t="s">
        <v>1318</v>
      </c>
      <c r="D2132" s="193" t="s">
        <v>162</v>
      </c>
      <c r="E2132" s="194" t="s">
        <v>2218</v>
      </c>
      <c r="F2132" s="195" t="s">
        <v>2219</v>
      </c>
      <c r="G2132" s="196" t="s">
        <v>165</v>
      </c>
      <c r="H2132" s="197">
        <v>147.12</v>
      </c>
      <c r="I2132" s="198"/>
      <c r="J2132" s="199">
        <f>ROUND(I2132*H2132,2)</f>
        <v>0</v>
      </c>
      <c r="K2132" s="200"/>
      <c r="L2132" s="40"/>
      <c r="M2132" s="201" t="s">
        <v>1</v>
      </c>
      <c r="N2132" s="202" t="s">
        <v>41</v>
      </c>
      <c r="O2132" s="72"/>
      <c r="P2132" s="203">
        <f>O2132*H2132</f>
        <v>0</v>
      </c>
      <c r="Q2132" s="203">
        <v>0</v>
      </c>
      <c r="R2132" s="203">
        <f>Q2132*H2132</f>
        <v>0</v>
      </c>
      <c r="S2132" s="203">
        <v>0</v>
      </c>
      <c r="T2132" s="204">
        <f>S2132*H2132</f>
        <v>0</v>
      </c>
      <c r="U2132" s="35"/>
      <c r="V2132" s="35"/>
      <c r="W2132" s="35"/>
      <c r="X2132" s="35"/>
      <c r="Y2132" s="35"/>
      <c r="Z2132" s="35"/>
      <c r="AA2132" s="35"/>
      <c r="AB2132" s="35"/>
      <c r="AC2132" s="35"/>
      <c r="AD2132" s="35"/>
      <c r="AE2132" s="35"/>
      <c r="AR2132" s="205" t="s">
        <v>214</v>
      </c>
      <c r="AT2132" s="205" t="s">
        <v>162</v>
      </c>
      <c r="AU2132" s="205" t="s">
        <v>86</v>
      </c>
      <c r="AY2132" s="18" t="s">
        <v>160</v>
      </c>
      <c r="BE2132" s="206">
        <f>IF(N2132="základní",J2132,0)</f>
        <v>0</v>
      </c>
      <c r="BF2132" s="206">
        <f>IF(N2132="snížená",J2132,0)</f>
        <v>0</v>
      </c>
      <c r="BG2132" s="206">
        <f>IF(N2132="zákl. přenesená",J2132,0)</f>
        <v>0</v>
      </c>
      <c r="BH2132" s="206">
        <f>IF(N2132="sníž. přenesená",J2132,0)</f>
        <v>0</v>
      </c>
      <c r="BI2132" s="206">
        <f>IF(N2132="nulová",J2132,0)</f>
        <v>0</v>
      </c>
      <c r="BJ2132" s="18" t="s">
        <v>84</v>
      </c>
      <c r="BK2132" s="206">
        <f>ROUND(I2132*H2132,2)</f>
        <v>0</v>
      </c>
      <c r="BL2132" s="18" t="s">
        <v>214</v>
      </c>
      <c r="BM2132" s="205" t="s">
        <v>2220</v>
      </c>
    </row>
    <row r="2133" spans="1:65" s="2" customFormat="1" ht="19.5">
      <c r="A2133" s="35"/>
      <c r="B2133" s="36"/>
      <c r="C2133" s="37"/>
      <c r="D2133" s="207" t="s">
        <v>167</v>
      </c>
      <c r="E2133" s="37"/>
      <c r="F2133" s="208" t="s">
        <v>2221</v>
      </c>
      <c r="G2133" s="37"/>
      <c r="H2133" s="37"/>
      <c r="I2133" s="209"/>
      <c r="J2133" s="37"/>
      <c r="K2133" s="37"/>
      <c r="L2133" s="40"/>
      <c r="M2133" s="210"/>
      <c r="N2133" s="211"/>
      <c r="O2133" s="72"/>
      <c r="P2133" s="72"/>
      <c r="Q2133" s="72"/>
      <c r="R2133" s="72"/>
      <c r="S2133" s="72"/>
      <c r="T2133" s="73"/>
      <c r="U2133" s="35"/>
      <c r="V2133" s="35"/>
      <c r="W2133" s="35"/>
      <c r="X2133" s="35"/>
      <c r="Y2133" s="35"/>
      <c r="Z2133" s="35"/>
      <c r="AA2133" s="35"/>
      <c r="AB2133" s="35"/>
      <c r="AC2133" s="35"/>
      <c r="AD2133" s="35"/>
      <c r="AE2133" s="35"/>
      <c r="AT2133" s="18" t="s">
        <v>167</v>
      </c>
      <c r="AU2133" s="18" t="s">
        <v>86</v>
      </c>
    </row>
    <row r="2134" spans="1:65" s="13" customFormat="1" ht="11.25">
      <c r="B2134" s="212"/>
      <c r="C2134" s="213"/>
      <c r="D2134" s="207" t="s">
        <v>169</v>
      </c>
      <c r="E2134" s="214" t="s">
        <v>1</v>
      </c>
      <c r="F2134" s="215" t="s">
        <v>1603</v>
      </c>
      <c r="G2134" s="213"/>
      <c r="H2134" s="214" t="s">
        <v>1</v>
      </c>
      <c r="I2134" s="216"/>
      <c r="J2134" s="213"/>
      <c r="K2134" s="213"/>
      <c r="L2134" s="217"/>
      <c r="M2134" s="218"/>
      <c r="N2134" s="219"/>
      <c r="O2134" s="219"/>
      <c r="P2134" s="219"/>
      <c r="Q2134" s="219"/>
      <c r="R2134" s="219"/>
      <c r="S2134" s="219"/>
      <c r="T2134" s="220"/>
      <c r="AT2134" s="221" t="s">
        <v>169</v>
      </c>
      <c r="AU2134" s="221" t="s">
        <v>86</v>
      </c>
      <c r="AV2134" s="13" t="s">
        <v>84</v>
      </c>
      <c r="AW2134" s="13" t="s">
        <v>33</v>
      </c>
      <c r="AX2134" s="13" t="s">
        <v>76</v>
      </c>
      <c r="AY2134" s="221" t="s">
        <v>160</v>
      </c>
    </row>
    <row r="2135" spans="1:65" s="14" customFormat="1" ht="11.25">
      <c r="B2135" s="222"/>
      <c r="C2135" s="223"/>
      <c r="D2135" s="207" t="s">
        <v>169</v>
      </c>
      <c r="E2135" s="224" t="s">
        <v>1</v>
      </c>
      <c r="F2135" s="225" t="s">
        <v>1635</v>
      </c>
      <c r="G2135" s="223"/>
      <c r="H2135" s="226">
        <v>53.67</v>
      </c>
      <c r="I2135" s="227"/>
      <c r="J2135" s="223"/>
      <c r="K2135" s="223"/>
      <c r="L2135" s="228"/>
      <c r="M2135" s="229"/>
      <c r="N2135" s="230"/>
      <c r="O2135" s="230"/>
      <c r="P2135" s="230"/>
      <c r="Q2135" s="230"/>
      <c r="R2135" s="230"/>
      <c r="S2135" s="230"/>
      <c r="T2135" s="231"/>
      <c r="AT2135" s="232" t="s">
        <v>169</v>
      </c>
      <c r="AU2135" s="232" t="s">
        <v>86</v>
      </c>
      <c r="AV2135" s="14" t="s">
        <v>86</v>
      </c>
      <c r="AW2135" s="14" t="s">
        <v>33</v>
      </c>
      <c r="AX2135" s="14" t="s">
        <v>76</v>
      </c>
      <c r="AY2135" s="232" t="s">
        <v>160</v>
      </c>
    </row>
    <row r="2136" spans="1:65" s="13" customFormat="1" ht="11.25">
      <c r="B2136" s="212"/>
      <c r="C2136" s="213"/>
      <c r="D2136" s="207" t="s">
        <v>169</v>
      </c>
      <c r="E2136" s="214" t="s">
        <v>1</v>
      </c>
      <c r="F2136" s="215" t="s">
        <v>777</v>
      </c>
      <c r="G2136" s="213"/>
      <c r="H2136" s="214" t="s">
        <v>1</v>
      </c>
      <c r="I2136" s="216"/>
      <c r="J2136" s="213"/>
      <c r="K2136" s="213"/>
      <c r="L2136" s="217"/>
      <c r="M2136" s="218"/>
      <c r="N2136" s="219"/>
      <c r="O2136" s="219"/>
      <c r="P2136" s="219"/>
      <c r="Q2136" s="219"/>
      <c r="R2136" s="219"/>
      <c r="S2136" s="219"/>
      <c r="T2136" s="220"/>
      <c r="AT2136" s="221" t="s">
        <v>169</v>
      </c>
      <c r="AU2136" s="221" t="s">
        <v>86</v>
      </c>
      <c r="AV2136" s="13" t="s">
        <v>84</v>
      </c>
      <c r="AW2136" s="13" t="s">
        <v>33</v>
      </c>
      <c r="AX2136" s="13" t="s">
        <v>76</v>
      </c>
      <c r="AY2136" s="221" t="s">
        <v>160</v>
      </c>
    </row>
    <row r="2137" spans="1:65" s="14" customFormat="1" ht="11.25">
      <c r="B2137" s="222"/>
      <c r="C2137" s="223"/>
      <c r="D2137" s="207" t="s">
        <v>169</v>
      </c>
      <c r="E2137" s="224" t="s">
        <v>1</v>
      </c>
      <c r="F2137" s="225" t="s">
        <v>667</v>
      </c>
      <c r="G2137" s="223"/>
      <c r="H2137" s="226">
        <v>93.45</v>
      </c>
      <c r="I2137" s="227"/>
      <c r="J2137" s="223"/>
      <c r="K2137" s="223"/>
      <c r="L2137" s="228"/>
      <c r="M2137" s="229"/>
      <c r="N2137" s="230"/>
      <c r="O2137" s="230"/>
      <c r="P2137" s="230"/>
      <c r="Q2137" s="230"/>
      <c r="R2137" s="230"/>
      <c r="S2137" s="230"/>
      <c r="T2137" s="231"/>
      <c r="AT2137" s="232" t="s">
        <v>169</v>
      </c>
      <c r="AU2137" s="232" t="s">
        <v>86</v>
      </c>
      <c r="AV2137" s="14" t="s">
        <v>86</v>
      </c>
      <c r="AW2137" s="14" t="s">
        <v>33</v>
      </c>
      <c r="AX2137" s="14" t="s">
        <v>76</v>
      </c>
      <c r="AY2137" s="232" t="s">
        <v>160</v>
      </c>
    </row>
    <row r="2138" spans="1:65" s="15" customFormat="1" ht="11.25">
      <c r="B2138" s="233"/>
      <c r="C2138" s="234"/>
      <c r="D2138" s="207" t="s">
        <v>169</v>
      </c>
      <c r="E2138" s="235" t="s">
        <v>1</v>
      </c>
      <c r="F2138" s="236" t="s">
        <v>172</v>
      </c>
      <c r="G2138" s="234"/>
      <c r="H2138" s="237">
        <v>147.12</v>
      </c>
      <c r="I2138" s="238"/>
      <c r="J2138" s="234"/>
      <c r="K2138" s="234"/>
      <c r="L2138" s="239"/>
      <c r="M2138" s="240"/>
      <c r="N2138" s="241"/>
      <c r="O2138" s="241"/>
      <c r="P2138" s="241"/>
      <c r="Q2138" s="241"/>
      <c r="R2138" s="241"/>
      <c r="S2138" s="241"/>
      <c r="T2138" s="242"/>
      <c r="AT2138" s="243" t="s">
        <v>169</v>
      </c>
      <c r="AU2138" s="243" t="s">
        <v>86</v>
      </c>
      <c r="AV2138" s="15" t="s">
        <v>166</v>
      </c>
      <c r="AW2138" s="15" t="s">
        <v>33</v>
      </c>
      <c r="AX2138" s="15" t="s">
        <v>84</v>
      </c>
      <c r="AY2138" s="243" t="s">
        <v>160</v>
      </c>
    </row>
    <row r="2139" spans="1:65" s="2" customFormat="1" ht="37.9" customHeight="1">
      <c r="A2139" s="35"/>
      <c r="B2139" s="36"/>
      <c r="C2139" s="193" t="s">
        <v>2222</v>
      </c>
      <c r="D2139" s="193" t="s">
        <v>162</v>
      </c>
      <c r="E2139" s="194" t="s">
        <v>2223</v>
      </c>
      <c r="F2139" s="195" t="s">
        <v>2224</v>
      </c>
      <c r="G2139" s="196" t="s">
        <v>165</v>
      </c>
      <c r="H2139" s="197">
        <v>147.12</v>
      </c>
      <c r="I2139" s="198"/>
      <c r="J2139" s="199">
        <f>ROUND(I2139*H2139,2)</f>
        <v>0</v>
      </c>
      <c r="K2139" s="200"/>
      <c r="L2139" s="40"/>
      <c r="M2139" s="201" t="s">
        <v>1</v>
      </c>
      <c r="N2139" s="202" t="s">
        <v>41</v>
      </c>
      <c r="O2139" s="72"/>
      <c r="P2139" s="203">
        <f>O2139*H2139</f>
        <v>0</v>
      </c>
      <c r="Q2139" s="203">
        <v>0</v>
      </c>
      <c r="R2139" s="203">
        <f>Q2139*H2139</f>
        <v>0</v>
      </c>
      <c r="S2139" s="203">
        <v>0</v>
      </c>
      <c r="T2139" s="204">
        <f>S2139*H2139</f>
        <v>0</v>
      </c>
      <c r="U2139" s="35"/>
      <c r="V2139" s="35"/>
      <c r="W2139" s="35"/>
      <c r="X2139" s="35"/>
      <c r="Y2139" s="35"/>
      <c r="Z2139" s="35"/>
      <c r="AA2139" s="35"/>
      <c r="AB2139" s="35"/>
      <c r="AC2139" s="35"/>
      <c r="AD2139" s="35"/>
      <c r="AE2139" s="35"/>
      <c r="AR2139" s="205" t="s">
        <v>214</v>
      </c>
      <c r="AT2139" s="205" t="s">
        <v>162</v>
      </c>
      <c r="AU2139" s="205" t="s">
        <v>86</v>
      </c>
      <c r="AY2139" s="18" t="s">
        <v>160</v>
      </c>
      <c r="BE2139" s="206">
        <f>IF(N2139="základní",J2139,0)</f>
        <v>0</v>
      </c>
      <c r="BF2139" s="206">
        <f>IF(N2139="snížená",J2139,0)</f>
        <v>0</v>
      </c>
      <c r="BG2139" s="206">
        <f>IF(N2139="zákl. přenesená",J2139,0)</f>
        <v>0</v>
      </c>
      <c r="BH2139" s="206">
        <f>IF(N2139="sníž. přenesená",J2139,0)</f>
        <v>0</v>
      </c>
      <c r="BI2139" s="206">
        <f>IF(N2139="nulová",J2139,0)</f>
        <v>0</v>
      </c>
      <c r="BJ2139" s="18" t="s">
        <v>84</v>
      </c>
      <c r="BK2139" s="206">
        <f>ROUND(I2139*H2139,2)</f>
        <v>0</v>
      </c>
      <c r="BL2139" s="18" t="s">
        <v>214</v>
      </c>
      <c r="BM2139" s="205" t="s">
        <v>2225</v>
      </c>
    </row>
    <row r="2140" spans="1:65" s="2" customFormat="1" ht="29.25">
      <c r="A2140" s="35"/>
      <c r="B2140" s="36"/>
      <c r="C2140" s="37"/>
      <c r="D2140" s="207" t="s">
        <v>167</v>
      </c>
      <c r="E2140" s="37"/>
      <c r="F2140" s="208" t="s">
        <v>2226</v>
      </c>
      <c r="G2140" s="37"/>
      <c r="H2140" s="37"/>
      <c r="I2140" s="209"/>
      <c r="J2140" s="37"/>
      <c r="K2140" s="37"/>
      <c r="L2140" s="40"/>
      <c r="M2140" s="210"/>
      <c r="N2140" s="211"/>
      <c r="O2140" s="72"/>
      <c r="P2140" s="72"/>
      <c r="Q2140" s="72"/>
      <c r="R2140" s="72"/>
      <c r="S2140" s="72"/>
      <c r="T2140" s="73"/>
      <c r="U2140" s="35"/>
      <c r="V2140" s="35"/>
      <c r="W2140" s="35"/>
      <c r="X2140" s="35"/>
      <c r="Y2140" s="35"/>
      <c r="Z2140" s="35"/>
      <c r="AA2140" s="35"/>
      <c r="AB2140" s="35"/>
      <c r="AC2140" s="35"/>
      <c r="AD2140" s="35"/>
      <c r="AE2140" s="35"/>
      <c r="AT2140" s="18" t="s">
        <v>167</v>
      </c>
      <c r="AU2140" s="18" t="s">
        <v>86</v>
      </c>
    </row>
    <row r="2141" spans="1:65" s="2" customFormat="1" ht="19.5">
      <c r="A2141" s="35"/>
      <c r="B2141" s="36"/>
      <c r="C2141" s="37"/>
      <c r="D2141" s="207" t="s">
        <v>510</v>
      </c>
      <c r="E2141" s="37"/>
      <c r="F2141" s="255" t="s">
        <v>2227</v>
      </c>
      <c r="G2141" s="37"/>
      <c r="H2141" s="37"/>
      <c r="I2141" s="209"/>
      <c r="J2141" s="37"/>
      <c r="K2141" s="37"/>
      <c r="L2141" s="40"/>
      <c r="M2141" s="210"/>
      <c r="N2141" s="211"/>
      <c r="O2141" s="72"/>
      <c r="P2141" s="72"/>
      <c r="Q2141" s="72"/>
      <c r="R2141" s="72"/>
      <c r="S2141" s="72"/>
      <c r="T2141" s="73"/>
      <c r="U2141" s="35"/>
      <c r="V2141" s="35"/>
      <c r="W2141" s="35"/>
      <c r="X2141" s="35"/>
      <c r="Y2141" s="35"/>
      <c r="Z2141" s="35"/>
      <c r="AA2141" s="35"/>
      <c r="AB2141" s="35"/>
      <c r="AC2141" s="35"/>
      <c r="AD2141" s="35"/>
      <c r="AE2141" s="35"/>
      <c r="AT2141" s="18" t="s">
        <v>510</v>
      </c>
      <c r="AU2141" s="18" t="s">
        <v>86</v>
      </c>
    </row>
    <row r="2142" spans="1:65" s="13" customFormat="1" ht="11.25">
      <c r="B2142" s="212"/>
      <c r="C2142" s="213"/>
      <c r="D2142" s="207" t="s">
        <v>169</v>
      </c>
      <c r="E2142" s="214" t="s">
        <v>1</v>
      </c>
      <c r="F2142" s="215" t="s">
        <v>1603</v>
      </c>
      <c r="G2142" s="213"/>
      <c r="H2142" s="214" t="s">
        <v>1</v>
      </c>
      <c r="I2142" s="216"/>
      <c r="J2142" s="213"/>
      <c r="K2142" s="213"/>
      <c r="L2142" s="217"/>
      <c r="M2142" s="218"/>
      <c r="N2142" s="219"/>
      <c r="O2142" s="219"/>
      <c r="P2142" s="219"/>
      <c r="Q2142" s="219"/>
      <c r="R2142" s="219"/>
      <c r="S2142" s="219"/>
      <c r="T2142" s="220"/>
      <c r="AT2142" s="221" t="s">
        <v>169</v>
      </c>
      <c r="AU2142" s="221" t="s">
        <v>86</v>
      </c>
      <c r="AV2142" s="13" t="s">
        <v>84</v>
      </c>
      <c r="AW2142" s="13" t="s">
        <v>33</v>
      </c>
      <c r="AX2142" s="13" t="s">
        <v>76</v>
      </c>
      <c r="AY2142" s="221" t="s">
        <v>160</v>
      </c>
    </row>
    <row r="2143" spans="1:65" s="14" customFormat="1" ht="11.25">
      <c r="B2143" s="222"/>
      <c r="C2143" s="223"/>
      <c r="D2143" s="207" t="s">
        <v>169</v>
      </c>
      <c r="E2143" s="224" t="s">
        <v>1</v>
      </c>
      <c r="F2143" s="225" t="s">
        <v>1635</v>
      </c>
      <c r="G2143" s="223"/>
      <c r="H2143" s="226">
        <v>53.67</v>
      </c>
      <c r="I2143" s="227"/>
      <c r="J2143" s="223"/>
      <c r="K2143" s="223"/>
      <c r="L2143" s="228"/>
      <c r="M2143" s="229"/>
      <c r="N2143" s="230"/>
      <c r="O2143" s="230"/>
      <c r="P2143" s="230"/>
      <c r="Q2143" s="230"/>
      <c r="R2143" s="230"/>
      <c r="S2143" s="230"/>
      <c r="T2143" s="231"/>
      <c r="AT2143" s="232" t="s">
        <v>169</v>
      </c>
      <c r="AU2143" s="232" t="s">
        <v>86</v>
      </c>
      <c r="AV2143" s="14" t="s">
        <v>86</v>
      </c>
      <c r="AW2143" s="14" t="s">
        <v>33</v>
      </c>
      <c r="AX2143" s="14" t="s">
        <v>76</v>
      </c>
      <c r="AY2143" s="232" t="s">
        <v>160</v>
      </c>
    </row>
    <row r="2144" spans="1:65" s="13" customFormat="1" ht="11.25">
      <c r="B2144" s="212"/>
      <c r="C2144" s="213"/>
      <c r="D2144" s="207" t="s">
        <v>169</v>
      </c>
      <c r="E2144" s="214" t="s">
        <v>1</v>
      </c>
      <c r="F2144" s="215" t="s">
        <v>777</v>
      </c>
      <c r="G2144" s="213"/>
      <c r="H2144" s="214" t="s">
        <v>1</v>
      </c>
      <c r="I2144" s="216"/>
      <c r="J2144" s="213"/>
      <c r="K2144" s="213"/>
      <c r="L2144" s="217"/>
      <c r="M2144" s="218"/>
      <c r="N2144" s="219"/>
      <c r="O2144" s="219"/>
      <c r="P2144" s="219"/>
      <c r="Q2144" s="219"/>
      <c r="R2144" s="219"/>
      <c r="S2144" s="219"/>
      <c r="T2144" s="220"/>
      <c r="AT2144" s="221" t="s">
        <v>169</v>
      </c>
      <c r="AU2144" s="221" t="s">
        <v>86</v>
      </c>
      <c r="AV2144" s="13" t="s">
        <v>84</v>
      </c>
      <c r="AW2144" s="13" t="s">
        <v>33</v>
      </c>
      <c r="AX2144" s="13" t="s">
        <v>76</v>
      </c>
      <c r="AY2144" s="221" t="s">
        <v>160</v>
      </c>
    </row>
    <row r="2145" spans="1:65" s="14" customFormat="1" ht="11.25">
      <c r="B2145" s="222"/>
      <c r="C2145" s="223"/>
      <c r="D2145" s="207" t="s">
        <v>169</v>
      </c>
      <c r="E2145" s="224" t="s">
        <v>1</v>
      </c>
      <c r="F2145" s="225" t="s">
        <v>667</v>
      </c>
      <c r="G2145" s="223"/>
      <c r="H2145" s="226">
        <v>93.45</v>
      </c>
      <c r="I2145" s="227"/>
      <c r="J2145" s="223"/>
      <c r="K2145" s="223"/>
      <c r="L2145" s="228"/>
      <c r="M2145" s="229"/>
      <c r="N2145" s="230"/>
      <c r="O2145" s="230"/>
      <c r="P2145" s="230"/>
      <c r="Q2145" s="230"/>
      <c r="R2145" s="230"/>
      <c r="S2145" s="230"/>
      <c r="T2145" s="231"/>
      <c r="AT2145" s="232" t="s">
        <v>169</v>
      </c>
      <c r="AU2145" s="232" t="s">
        <v>86</v>
      </c>
      <c r="AV2145" s="14" t="s">
        <v>86</v>
      </c>
      <c r="AW2145" s="14" t="s">
        <v>33</v>
      </c>
      <c r="AX2145" s="14" t="s">
        <v>76</v>
      </c>
      <c r="AY2145" s="232" t="s">
        <v>160</v>
      </c>
    </row>
    <row r="2146" spans="1:65" s="15" customFormat="1" ht="11.25">
      <c r="B2146" s="233"/>
      <c r="C2146" s="234"/>
      <c r="D2146" s="207" t="s">
        <v>169</v>
      </c>
      <c r="E2146" s="235" t="s">
        <v>1</v>
      </c>
      <c r="F2146" s="236" t="s">
        <v>172</v>
      </c>
      <c r="G2146" s="234"/>
      <c r="H2146" s="237">
        <v>147.12</v>
      </c>
      <c r="I2146" s="238"/>
      <c r="J2146" s="234"/>
      <c r="K2146" s="234"/>
      <c r="L2146" s="239"/>
      <c r="M2146" s="240"/>
      <c r="N2146" s="241"/>
      <c r="O2146" s="241"/>
      <c r="P2146" s="241"/>
      <c r="Q2146" s="241"/>
      <c r="R2146" s="241"/>
      <c r="S2146" s="241"/>
      <c r="T2146" s="242"/>
      <c r="AT2146" s="243" t="s">
        <v>169</v>
      </c>
      <c r="AU2146" s="243" t="s">
        <v>86</v>
      </c>
      <c r="AV2146" s="15" t="s">
        <v>166</v>
      </c>
      <c r="AW2146" s="15" t="s">
        <v>33</v>
      </c>
      <c r="AX2146" s="15" t="s">
        <v>84</v>
      </c>
      <c r="AY2146" s="243" t="s">
        <v>160</v>
      </c>
    </row>
    <row r="2147" spans="1:65" s="2" customFormat="1" ht="33" customHeight="1">
      <c r="A2147" s="35"/>
      <c r="B2147" s="36"/>
      <c r="C2147" s="193" t="s">
        <v>1327</v>
      </c>
      <c r="D2147" s="193" t="s">
        <v>162</v>
      </c>
      <c r="E2147" s="194" t="s">
        <v>2228</v>
      </c>
      <c r="F2147" s="195" t="s">
        <v>2229</v>
      </c>
      <c r="G2147" s="196" t="s">
        <v>165</v>
      </c>
      <c r="H2147" s="197">
        <v>303.65800000000002</v>
      </c>
      <c r="I2147" s="198"/>
      <c r="J2147" s="199">
        <f>ROUND(I2147*H2147,2)</f>
        <v>0</v>
      </c>
      <c r="K2147" s="200"/>
      <c r="L2147" s="40"/>
      <c r="M2147" s="201" t="s">
        <v>1</v>
      </c>
      <c r="N2147" s="202" t="s">
        <v>41</v>
      </c>
      <c r="O2147" s="72"/>
      <c r="P2147" s="203">
        <f>O2147*H2147</f>
        <v>0</v>
      </c>
      <c r="Q2147" s="203">
        <v>0</v>
      </c>
      <c r="R2147" s="203">
        <f>Q2147*H2147</f>
        <v>0</v>
      </c>
      <c r="S2147" s="203">
        <v>0</v>
      </c>
      <c r="T2147" s="204">
        <f>S2147*H2147</f>
        <v>0</v>
      </c>
      <c r="U2147" s="35"/>
      <c r="V2147" s="35"/>
      <c r="W2147" s="35"/>
      <c r="X2147" s="35"/>
      <c r="Y2147" s="35"/>
      <c r="Z2147" s="35"/>
      <c r="AA2147" s="35"/>
      <c r="AB2147" s="35"/>
      <c r="AC2147" s="35"/>
      <c r="AD2147" s="35"/>
      <c r="AE2147" s="35"/>
      <c r="AR2147" s="205" t="s">
        <v>214</v>
      </c>
      <c r="AT2147" s="205" t="s">
        <v>162</v>
      </c>
      <c r="AU2147" s="205" t="s">
        <v>86</v>
      </c>
      <c r="AY2147" s="18" t="s">
        <v>160</v>
      </c>
      <c r="BE2147" s="206">
        <f>IF(N2147="základní",J2147,0)</f>
        <v>0</v>
      </c>
      <c r="BF2147" s="206">
        <f>IF(N2147="snížená",J2147,0)</f>
        <v>0</v>
      </c>
      <c r="BG2147" s="206">
        <f>IF(N2147="zákl. přenesená",J2147,0)</f>
        <v>0</v>
      </c>
      <c r="BH2147" s="206">
        <f>IF(N2147="sníž. přenesená",J2147,0)</f>
        <v>0</v>
      </c>
      <c r="BI2147" s="206">
        <f>IF(N2147="nulová",J2147,0)</f>
        <v>0</v>
      </c>
      <c r="BJ2147" s="18" t="s">
        <v>84</v>
      </c>
      <c r="BK2147" s="206">
        <f>ROUND(I2147*H2147,2)</f>
        <v>0</v>
      </c>
      <c r="BL2147" s="18" t="s">
        <v>214</v>
      </c>
      <c r="BM2147" s="205" t="s">
        <v>2230</v>
      </c>
    </row>
    <row r="2148" spans="1:65" s="2" customFormat="1" ht="29.25">
      <c r="A2148" s="35"/>
      <c r="B2148" s="36"/>
      <c r="C2148" s="37"/>
      <c r="D2148" s="207" t="s">
        <v>167</v>
      </c>
      <c r="E2148" s="37"/>
      <c r="F2148" s="208" t="s">
        <v>2231</v>
      </c>
      <c r="G2148" s="37"/>
      <c r="H2148" s="37"/>
      <c r="I2148" s="209"/>
      <c r="J2148" s="37"/>
      <c r="K2148" s="37"/>
      <c r="L2148" s="40"/>
      <c r="M2148" s="210"/>
      <c r="N2148" s="211"/>
      <c r="O2148" s="72"/>
      <c r="P2148" s="72"/>
      <c r="Q2148" s="72"/>
      <c r="R2148" s="72"/>
      <c r="S2148" s="72"/>
      <c r="T2148" s="73"/>
      <c r="U2148" s="35"/>
      <c r="V2148" s="35"/>
      <c r="W2148" s="35"/>
      <c r="X2148" s="35"/>
      <c r="Y2148" s="35"/>
      <c r="Z2148" s="35"/>
      <c r="AA2148" s="35"/>
      <c r="AB2148" s="35"/>
      <c r="AC2148" s="35"/>
      <c r="AD2148" s="35"/>
      <c r="AE2148" s="35"/>
      <c r="AT2148" s="18" t="s">
        <v>167</v>
      </c>
      <c r="AU2148" s="18" t="s">
        <v>86</v>
      </c>
    </row>
    <row r="2149" spans="1:65" s="13" customFormat="1" ht="11.25">
      <c r="B2149" s="212"/>
      <c r="C2149" s="213"/>
      <c r="D2149" s="207" t="s">
        <v>169</v>
      </c>
      <c r="E2149" s="214" t="s">
        <v>1</v>
      </c>
      <c r="F2149" s="215" t="s">
        <v>1600</v>
      </c>
      <c r="G2149" s="213"/>
      <c r="H2149" s="214" t="s">
        <v>1</v>
      </c>
      <c r="I2149" s="216"/>
      <c r="J2149" s="213"/>
      <c r="K2149" s="213"/>
      <c r="L2149" s="217"/>
      <c r="M2149" s="218"/>
      <c r="N2149" s="219"/>
      <c r="O2149" s="219"/>
      <c r="P2149" s="219"/>
      <c r="Q2149" s="219"/>
      <c r="R2149" s="219"/>
      <c r="S2149" s="219"/>
      <c r="T2149" s="220"/>
      <c r="AT2149" s="221" t="s">
        <v>169</v>
      </c>
      <c r="AU2149" s="221" t="s">
        <v>86</v>
      </c>
      <c r="AV2149" s="13" t="s">
        <v>84</v>
      </c>
      <c r="AW2149" s="13" t="s">
        <v>33</v>
      </c>
      <c r="AX2149" s="13" t="s">
        <v>76</v>
      </c>
      <c r="AY2149" s="221" t="s">
        <v>160</v>
      </c>
    </row>
    <row r="2150" spans="1:65" s="14" customFormat="1" ht="11.25">
      <c r="B2150" s="222"/>
      <c r="C2150" s="223"/>
      <c r="D2150" s="207" t="s">
        <v>169</v>
      </c>
      <c r="E2150" s="224" t="s">
        <v>1</v>
      </c>
      <c r="F2150" s="225" t="s">
        <v>1620</v>
      </c>
      <c r="G2150" s="223"/>
      <c r="H2150" s="226">
        <v>40.82</v>
      </c>
      <c r="I2150" s="227"/>
      <c r="J2150" s="223"/>
      <c r="K2150" s="223"/>
      <c r="L2150" s="228"/>
      <c r="M2150" s="229"/>
      <c r="N2150" s="230"/>
      <c r="O2150" s="230"/>
      <c r="P2150" s="230"/>
      <c r="Q2150" s="230"/>
      <c r="R2150" s="230"/>
      <c r="S2150" s="230"/>
      <c r="T2150" s="231"/>
      <c r="AT2150" s="232" t="s">
        <v>169</v>
      </c>
      <c r="AU2150" s="232" t="s">
        <v>86</v>
      </c>
      <c r="AV2150" s="14" t="s">
        <v>86</v>
      </c>
      <c r="AW2150" s="14" t="s">
        <v>33</v>
      </c>
      <c r="AX2150" s="14" t="s">
        <v>76</v>
      </c>
      <c r="AY2150" s="232" t="s">
        <v>160</v>
      </c>
    </row>
    <row r="2151" spans="1:65" s="13" customFormat="1" ht="11.25">
      <c r="B2151" s="212"/>
      <c r="C2151" s="213"/>
      <c r="D2151" s="207" t="s">
        <v>169</v>
      </c>
      <c r="E2151" s="214" t="s">
        <v>1</v>
      </c>
      <c r="F2151" s="215" t="s">
        <v>2203</v>
      </c>
      <c r="G2151" s="213"/>
      <c r="H2151" s="214" t="s">
        <v>1</v>
      </c>
      <c r="I2151" s="216"/>
      <c r="J2151" s="213"/>
      <c r="K2151" s="213"/>
      <c r="L2151" s="217"/>
      <c r="M2151" s="218"/>
      <c r="N2151" s="219"/>
      <c r="O2151" s="219"/>
      <c r="P2151" s="219"/>
      <c r="Q2151" s="219"/>
      <c r="R2151" s="219"/>
      <c r="S2151" s="219"/>
      <c r="T2151" s="220"/>
      <c r="AT2151" s="221" t="s">
        <v>169</v>
      </c>
      <c r="AU2151" s="221" t="s">
        <v>86</v>
      </c>
      <c r="AV2151" s="13" t="s">
        <v>84</v>
      </c>
      <c r="AW2151" s="13" t="s">
        <v>33</v>
      </c>
      <c r="AX2151" s="13" t="s">
        <v>76</v>
      </c>
      <c r="AY2151" s="221" t="s">
        <v>160</v>
      </c>
    </row>
    <row r="2152" spans="1:65" s="14" customFormat="1" ht="11.25">
      <c r="B2152" s="222"/>
      <c r="C2152" s="223"/>
      <c r="D2152" s="207" t="s">
        <v>169</v>
      </c>
      <c r="E2152" s="224" t="s">
        <v>1</v>
      </c>
      <c r="F2152" s="225" t="s">
        <v>2204</v>
      </c>
      <c r="G2152" s="223"/>
      <c r="H2152" s="226">
        <v>16.103999999999999</v>
      </c>
      <c r="I2152" s="227"/>
      <c r="J2152" s="223"/>
      <c r="K2152" s="223"/>
      <c r="L2152" s="228"/>
      <c r="M2152" s="229"/>
      <c r="N2152" s="230"/>
      <c r="O2152" s="230"/>
      <c r="P2152" s="230"/>
      <c r="Q2152" s="230"/>
      <c r="R2152" s="230"/>
      <c r="S2152" s="230"/>
      <c r="T2152" s="231"/>
      <c r="AT2152" s="232" t="s">
        <v>169</v>
      </c>
      <c r="AU2152" s="232" t="s">
        <v>86</v>
      </c>
      <c r="AV2152" s="14" t="s">
        <v>86</v>
      </c>
      <c r="AW2152" s="14" t="s">
        <v>33</v>
      </c>
      <c r="AX2152" s="14" t="s">
        <v>76</v>
      </c>
      <c r="AY2152" s="232" t="s">
        <v>160</v>
      </c>
    </row>
    <row r="2153" spans="1:65" s="13" customFormat="1" ht="11.25">
      <c r="B2153" s="212"/>
      <c r="C2153" s="213"/>
      <c r="D2153" s="207" t="s">
        <v>169</v>
      </c>
      <c r="E2153" s="214" t="s">
        <v>1</v>
      </c>
      <c r="F2153" s="215" t="s">
        <v>2205</v>
      </c>
      <c r="G2153" s="213"/>
      <c r="H2153" s="214" t="s">
        <v>1</v>
      </c>
      <c r="I2153" s="216"/>
      <c r="J2153" s="213"/>
      <c r="K2153" s="213"/>
      <c r="L2153" s="217"/>
      <c r="M2153" s="218"/>
      <c r="N2153" s="219"/>
      <c r="O2153" s="219"/>
      <c r="P2153" s="219"/>
      <c r="Q2153" s="219"/>
      <c r="R2153" s="219"/>
      <c r="S2153" s="219"/>
      <c r="T2153" s="220"/>
      <c r="AT2153" s="221" t="s">
        <v>169</v>
      </c>
      <c r="AU2153" s="221" t="s">
        <v>86</v>
      </c>
      <c r="AV2153" s="13" t="s">
        <v>84</v>
      </c>
      <c r="AW2153" s="13" t="s">
        <v>33</v>
      </c>
      <c r="AX2153" s="13" t="s">
        <v>76</v>
      </c>
      <c r="AY2153" s="221" t="s">
        <v>160</v>
      </c>
    </row>
    <row r="2154" spans="1:65" s="14" customFormat="1" ht="11.25">
      <c r="B2154" s="222"/>
      <c r="C2154" s="223"/>
      <c r="D2154" s="207" t="s">
        <v>169</v>
      </c>
      <c r="E2154" s="224" t="s">
        <v>1</v>
      </c>
      <c r="F2154" s="225" t="s">
        <v>2206</v>
      </c>
      <c r="G2154" s="223"/>
      <c r="H2154" s="226">
        <v>144.22900000000001</v>
      </c>
      <c r="I2154" s="227"/>
      <c r="J2154" s="223"/>
      <c r="K2154" s="223"/>
      <c r="L2154" s="228"/>
      <c r="M2154" s="229"/>
      <c r="N2154" s="230"/>
      <c r="O2154" s="230"/>
      <c r="P2154" s="230"/>
      <c r="Q2154" s="230"/>
      <c r="R2154" s="230"/>
      <c r="S2154" s="230"/>
      <c r="T2154" s="231"/>
      <c r="AT2154" s="232" t="s">
        <v>169</v>
      </c>
      <c r="AU2154" s="232" t="s">
        <v>86</v>
      </c>
      <c r="AV2154" s="14" t="s">
        <v>86</v>
      </c>
      <c r="AW2154" s="14" t="s">
        <v>33</v>
      </c>
      <c r="AX2154" s="14" t="s">
        <v>76</v>
      </c>
      <c r="AY2154" s="232" t="s">
        <v>160</v>
      </c>
    </row>
    <row r="2155" spans="1:65" s="13" customFormat="1" ht="11.25">
      <c r="B2155" s="212"/>
      <c r="C2155" s="213"/>
      <c r="D2155" s="207" t="s">
        <v>169</v>
      </c>
      <c r="E2155" s="214" t="s">
        <v>1</v>
      </c>
      <c r="F2155" s="215" t="s">
        <v>2215</v>
      </c>
      <c r="G2155" s="213"/>
      <c r="H2155" s="214" t="s">
        <v>1</v>
      </c>
      <c r="I2155" s="216"/>
      <c r="J2155" s="213"/>
      <c r="K2155" s="213"/>
      <c r="L2155" s="217"/>
      <c r="M2155" s="218"/>
      <c r="N2155" s="219"/>
      <c r="O2155" s="219"/>
      <c r="P2155" s="219"/>
      <c r="Q2155" s="219"/>
      <c r="R2155" s="219"/>
      <c r="S2155" s="219"/>
      <c r="T2155" s="220"/>
      <c r="AT2155" s="221" t="s">
        <v>169</v>
      </c>
      <c r="AU2155" s="221" t="s">
        <v>86</v>
      </c>
      <c r="AV2155" s="13" t="s">
        <v>84</v>
      </c>
      <c r="AW2155" s="13" t="s">
        <v>33</v>
      </c>
      <c r="AX2155" s="13" t="s">
        <v>76</v>
      </c>
      <c r="AY2155" s="221" t="s">
        <v>160</v>
      </c>
    </row>
    <row r="2156" spans="1:65" s="14" customFormat="1" ht="11.25">
      <c r="B2156" s="222"/>
      <c r="C2156" s="223"/>
      <c r="D2156" s="207" t="s">
        <v>169</v>
      </c>
      <c r="E2156" s="224" t="s">
        <v>1</v>
      </c>
      <c r="F2156" s="225" t="s">
        <v>2216</v>
      </c>
      <c r="G2156" s="223"/>
      <c r="H2156" s="226">
        <v>70.977999999999994</v>
      </c>
      <c r="I2156" s="227"/>
      <c r="J2156" s="223"/>
      <c r="K2156" s="223"/>
      <c r="L2156" s="228"/>
      <c r="M2156" s="229"/>
      <c r="N2156" s="230"/>
      <c r="O2156" s="230"/>
      <c r="P2156" s="230"/>
      <c r="Q2156" s="230"/>
      <c r="R2156" s="230"/>
      <c r="S2156" s="230"/>
      <c r="T2156" s="231"/>
      <c r="AT2156" s="232" t="s">
        <v>169</v>
      </c>
      <c r="AU2156" s="232" t="s">
        <v>86</v>
      </c>
      <c r="AV2156" s="14" t="s">
        <v>86</v>
      </c>
      <c r="AW2156" s="14" t="s">
        <v>33</v>
      </c>
      <c r="AX2156" s="14" t="s">
        <v>76</v>
      </c>
      <c r="AY2156" s="232" t="s">
        <v>160</v>
      </c>
    </row>
    <row r="2157" spans="1:65" s="13" customFormat="1" ht="11.25">
      <c r="B2157" s="212"/>
      <c r="C2157" s="213"/>
      <c r="D2157" s="207" t="s">
        <v>169</v>
      </c>
      <c r="E2157" s="214" t="s">
        <v>1</v>
      </c>
      <c r="F2157" s="215" t="s">
        <v>2207</v>
      </c>
      <c r="G2157" s="213"/>
      <c r="H2157" s="214" t="s">
        <v>1</v>
      </c>
      <c r="I2157" s="216"/>
      <c r="J2157" s="213"/>
      <c r="K2157" s="213"/>
      <c r="L2157" s="217"/>
      <c r="M2157" s="218"/>
      <c r="N2157" s="219"/>
      <c r="O2157" s="219"/>
      <c r="P2157" s="219"/>
      <c r="Q2157" s="219"/>
      <c r="R2157" s="219"/>
      <c r="S2157" s="219"/>
      <c r="T2157" s="220"/>
      <c r="AT2157" s="221" t="s">
        <v>169</v>
      </c>
      <c r="AU2157" s="221" t="s">
        <v>86</v>
      </c>
      <c r="AV2157" s="13" t="s">
        <v>84</v>
      </c>
      <c r="AW2157" s="13" t="s">
        <v>33</v>
      </c>
      <c r="AX2157" s="13" t="s">
        <v>76</v>
      </c>
      <c r="AY2157" s="221" t="s">
        <v>160</v>
      </c>
    </row>
    <row r="2158" spans="1:65" s="14" customFormat="1" ht="11.25">
      <c r="B2158" s="222"/>
      <c r="C2158" s="223"/>
      <c r="D2158" s="207" t="s">
        <v>169</v>
      </c>
      <c r="E2158" s="224" t="s">
        <v>1</v>
      </c>
      <c r="F2158" s="225" t="s">
        <v>2217</v>
      </c>
      <c r="G2158" s="223"/>
      <c r="H2158" s="226">
        <v>31.527000000000001</v>
      </c>
      <c r="I2158" s="227"/>
      <c r="J2158" s="223"/>
      <c r="K2158" s="223"/>
      <c r="L2158" s="228"/>
      <c r="M2158" s="229"/>
      <c r="N2158" s="230"/>
      <c r="O2158" s="230"/>
      <c r="P2158" s="230"/>
      <c r="Q2158" s="230"/>
      <c r="R2158" s="230"/>
      <c r="S2158" s="230"/>
      <c r="T2158" s="231"/>
      <c r="AT2158" s="232" t="s">
        <v>169</v>
      </c>
      <c r="AU2158" s="232" t="s">
        <v>86</v>
      </c>
      <c r="AV2158" s="14" t="s">
        <v>86</v>
      </c>
      <c r="AW2158" s="14" t="s">
        <v>33</v>
      </c>
      <c r="AX2158" s="14" t="s">
        <v>76</v>
      </c>
      <c r="AY2158" s="232" t="s">
        <v>160</v>
      </c>
    </row>
    <row r="2159" spans="1:65" s="15" customFormat="1" ht="11.25">
      <c r="B2159" s="233"/>
      <c r="C2159" s="234"/>
      <c r="D2159" s="207" t="s">
        <v>169</v>
      </c>
      <c r="E2159" s="235" t="s">
        <v>1</v>
      </c>
      <c r="F2159" s="236" t="s">
        <v>172</v>
      </c>
      <c r="G2159" s="234"/>
      <c r="H2159" s="237">
        <v>303.65800000000002</v>
      </c>
      <c r="I2159" s="238"/>
      <c r="J2159" s="234"/>
      <c r="K2159" s="234"/>
      <c r="L2159" s="239"/>
      <c r="M2159" s="240"/>
      <c r="N2159" s="241"/>
      <c r="O2159" s="241"/>
      <c r="P2159" s="241"/>
      <c r="Q2159" s="241"/>
      <c r="R2159" s="241"/>
      <c r="S2159" s="241"/>
      <c r="T2159" s="242"/>
      <c r="AT2159" s="243" t="s">
        <v>169</v>
      </c>
      <c r="AU2159" s="243" t="s">
        <v>86</v>
      </c>
      <c r="AV2159" s="15" t="s">
        <v>166</v>
      </c>
      <c r="AW2159" s="15" t="s">
        <v>33</v>
      </c>
      <c r="AX2159" s="15" t="s">
        <v>84</v>
      </c>
      <c r="AY2159" s="243" t="s">
        <v>160</v>
      </c>
    </row>
    <row r="2160" spans="1:65" s="12" customFormat="1" ht="22.9" customHeight="1">
      <c r="B2160" s="177"/>
      <c r="C2160" s="178"/>
      <c r="D2160" s="179" t="s">
        <v>75</v>
      </c>
      <c r="E2160" s="191" t="s">
        <v>2232</v>
      </c>
      <c r="F2160" s="191" t="s">
        <v>2233</v>
      </c>
      <c r="G2160" s="178"/>
      <c r="H2160" s="178"/>
      <c r="I2160" s="181"/>
      <c r="J2160" s="192">
        <f>BK2160</f>
        <v>0</v>
      </c>
      <c r="K2160" s="178"/>
      <c r="L2160" s="183"/>
      <c r="M2160" s="184"/>
      <c r="N2160" s="185"/>
      <c r="O2160" s="185"/>
      <c r="P2160" s="186">
        <f>SUM(P2161:P2192)</f>
        <v>0</v>
      </c>
      <c r="Q2160" s="185"/>
      <c r="R2160" s="186">
        <f>SUM(R2161:R2192)</f>
        <v>0</v>
      </c>
      <c r="S2160" s="185"/>
      <c r="T2160" s="187">
        <f>SUM(T2161:T2192)</f>
        <v>0</v>
      </c>
      <c r="AR2160" s="188" t="s">
        <v>86</v>
      </c>
      <c r="AT2160" s="189" t="s">
        <v>75</v>
      </c>
      <c r="AU2160" s="189" t="s">
        <v>84</v>
      </c>
      <c r="AY2160" s="188" t="s">
        <v>160</v>
      </c>
      <c r="BK2160" s="190">
        <f>SUM(BK2161:BK2192)</f>
        <v>0</v>
      </c>
    </row>
    <row r="2161" spans="1:65" s="2" customFormat="1" ht="24.2" customHeight="1">
      <c r="A2161" s="35"/>
      <c r="B2161" s="36"/>
      <c r="C2161" s="193" t="s">
        <v>2234</v>
      </c>
      <c r="D2161" s="193" t="s">
        <v>162</v>
      </c>
      <c r="E2161" s="194" t="s">
        <v>2235</v>
      </c>
      <c r="F2161" s="195" t="s">
        <v>2236</v>
      </c>
      <c r="G2161" s="196" t="s">
        <v>165</v>
      </c>
      <c r="H2161" s="197">
        <v>21.009</v>
      </c>
      <c r="I2161" s="198"/>
      <c r="J2161" s="199">
        <f>ROUND(I2161*H2161,2)</f>
        <v>0</v>
      </c>
      <c r="K2161" s="200"/>
      <c r="L2161" s="40"/>
      <c r="M2161" s="201" t="s">
        <v>1</v>
      </c>
      <c r="N2161" s="202" t="s">
        <v>41</v>
      </c>
      <c r="O2161" s="72"/>
      <c r="P2161" s="203">
        <f>O2161*H2161</f>
        <v>0</v>
      </c>
      <c r="Q2161" s="203">
        <v>0</v>
      </c>
      <c r="R2161" s="203">
        <f>Q2161*H2161</f>
        <v>0</v>
      </c>
      <c r="S2161" s="203">
        <v>0</v>
      </c>
      <c r="T2161" s="204">
        <f>S2161*H2161</f>
        <v>0</v>
      </c>
      <c r="U2161" s="35"/>
      <c r="V2161" s="35"/>
      <c r="W2161" s="35"/>
      <c r="X2161" s="35"/>
      <c r="Y2161" s="35"/>
      <c r="Z2161" s="35"/>
      <c r="AA2161" s="35"/>
      <c r="AB2161" s="35"/>
      <c r="AC2161" s="35"/>
      <c r="AD2161" s="35"/>
      <c r="AE2161" s="35"/>
      <c r="AR2161" s="205" t="s">
        <v>214</v>
      </c>
      <c r="AT2161" s="205" t="s">
        <v>162</v>
      </c>
      <c r="AU2161" s="205" t="s">
        <v>86</v>
      </c>
      <c r="AY2161" s="18" t="s">
        <v>160</v>
      </c>
      <c r="BE2161" s="206">
        <f>IF(N2161="základní",J2161,0)</f>
        <v>0</v>
      </c>
      <c r="BF2161" s="206">
        <f>IF(N2161="snížená",J2161,0)</f>
        <v>0</v>
      </c>
      <c r="BG2161" s="206">
        <f>IF(N2161="zákl. přenesená",J2161,0)</f>
        <v>0</v>
      </c>
      <c r="BH2161" s="206">
        <f>IF(N2161="sníž. přenesená",J2161,0)</f>
        <v>0</v>
      </c>
      <c r="BI2161" s="206">
        <f>IF(N2161="nulová",J2161,0)</f>
        <v>0</v>
      </c>
      <c r="BJ2161" s="18" t="s">
        <v>84</v>
      </c>
      <c r="BK2161" s="206">
        <f>ROUND(I2161*H2161,2)</f>
        <v>0</v>
      </c>
      <c r="BL2161" s="18" t="s">
        <v>214</v>
      </c>
      <c r="BM2161" s="205" t="s">
        <v>2237</v>
      </c>
    </row>
    <row r="2162" spans="1:65" s="2" customFormat="1" ht="11.25">
      <c r="A2162" s="35"/>
      <c r="B2162" s="36"/>
      <c r="C2162" s="37"/>
      <c r="D2162" s="207" t="s">
        <v>167</v>
      </c>
      <c r="E2162" s="37"/>
      <c r="F2162" s="208" t="s">
        <v>2236</v>
      </c>
      <c r="G2162" s="37"/>
      <c r="H2162" s="37"/>
      <c r="I2162" s="209"/>
      <c r="J2162" s="37"/>
      <c r="K2162" s="37"/>
      <c r="L2162" s="40"/>
      <c r="M2162" s="210"/>
      <c r="N2162" s="211"/>
      <c r="O2162" s="72"/>
      <c r="P2162" s="72"/>
      <c r="Q2162" s="72"/>
      <c r="R2162" s="72"/>
      <c r="S2162" s="72"/>
      <c r="T2162" s="73"/>
      <c r="U2162" s="35"/>
      <c r="V2162" s="35"/>
      <c r="W2162" s="35"/>
      <c r="X2162" s="35"/>
      <c r="Y2162" s="35"/>
      <c r="Z2162" s="35"/>
      <c r="AA2162" s="35"/>
      <c r="AB2162" s="35"/>
      <c r="AC2162" s="35"/>
      <c r="AD2162" s="35"/>
      <c r="AE2162" s="35"/>
      <c r="AT2162" s="18" t="s">
        <v>167</v>
      </c>
      <c r="AU2162" s="18" t="s">
        <v>86</v>
      </c>
    </row>
    <row r="2163" spans="1:65" s="13" customFormat="1" ht="11.25">
      <c r="B2163" s="212"/>
      <c r="C2163" s="213"/>
      <c r="D2163" s="207" t="s">
        <v>169</v>
      </c>
      <c r="E2163" s="214" t="s">
        <v>1</v>
      </c>
      <c r="F2163" s="215" t="s">
        <v>2238</v>
      </c>
      <c r="G2163" s="213"/>
      <c r="H2163" s="214" t="s">
        <v>1</v>
      </c>
      <c r="I2163" s="216"/>
      <c r="J2163" s="213"/>
      <c r="K2163" s="213"/>
      <c r="L2163" s="217"/>
      <c r="M2163" s="218"/>
      <c r="N2163" s="219"/>
      <c r="O2163" s="219"/>
      <c r="P2163" s="219"/>
      <c r="Q2163" s="219"/>
      <c r="R2163" s="219"/>
      <c r="S2163" s="219"/>
      <c r="T2163" s="220"/>
      <c r="AT2163" s="221" t="s">
        <v>169</v>
      </c>
      <c r="AU2163" s="221" t="s">
        <v>86</v>
      </c>
      <c r="AV2163" s="13" t="s">
        <v>84</v>
      </c>
      <c r="AW2163" s="13" t="s">
        <v>33</v>
      </c>
      <c r="AX2163" s="13" t="s">
        <v>76</v>
      </c>
      <c r="AY2163" s="221" t="s">
        <v>160</v>
      </c>
    </row>
    <row r="2164" spans="1:65" s="14" customFormat="1" ht="11.25">
      <c r="B2164" s="222"/>
      <c r="C2164" s="223"/>
      <c r="D2164" s="207" t="s">
        <v>169</v>
      </c>
      <c r="E2164" s="224" t="s">
        <v>1</v>
      </c>
      <c r="F2164" s="225" t="s">
        <v>2239</v>
      </c>
      <c r="G2164" s="223"/>
      <c r="H2164" s="226">
        <v>21.009</v>
      </c>
      <c r="I2164" s="227"/>
      <c r="J2164" s="223"/>
      <c r="K2164" s="223"/>
      <c r="L2164" s="228"/>
      <c r="M2164" s="229"/>
      <c r="N2164" s="230"/>
      <c r="O2164" s="230"/>
      <c r="P2164" s="230"/>
      <c r="Q2164" s="230"/>
      <c r="R2164" s="230"/>
      <c r="S2164" s="230"/>
      <c r="T2164" s="231"/>
      <c r="AT2164" s="232" t="s">
        <v>169</v>
      </c>
      <c r="AU2164" s="232" t="s">
        <v>86</v>
      </c>
      <c r="AV2164" s="14" t="s">
        <v>86</v>
      </c>
      <c r="AW2164" s="14" t="s">
        <v>33</v>
      </c>
      <c r="AX2164" s="14" t="s">
        <v>76</v>
      </c>
      <c r="AY2164" s="232" t="s">
        <v>160</v>
      </c>
    </row>
    <row r="2165" spans="1:65" s="15" customFormat="1" ht="11.25">
      <c r="B2165" s="233"/>
      <c r="C2165" s="234"/>
      <c r="D2165" s="207" t="s">
        <v>169</v>
      </c>
      <c r="E2165" s="235" t="s">
        <v>1</v>
      </c>
      <c r="F2165" s="236" t="s">
        <v>172</v>
      </c>
      <c r="G2165" s="234"/>
      <c r="H2165" s="237">
        <v>21.009</v>
      </c>
      <c r="I2165" s="238"/>
      <c r="J2165" s="234"/>
      <c r="K2165" s="234"/>
      <c r="L2165" s="239"/>
      <c r="M2165" s="240"/>
      <c r="N2165" s="241"/>
      <c r="O2165" s="241"/>
      <c r="P2165" s="241"/>
      <c r="Q2165" s="241"/>
      <c r="R2165" s="241"/>
      <c r="S2165" s="241"/>
      <c r="T2165" s="242"/>
      <c r="AT2165" s="243" t="s">
        <v>169</v>
      </c>
      <c r="AU2165" s="243" t="s">
        <v>86</v>
      </c>
      <c r="AV2165" s="15" t="s">
        <v>166</v>
      </c>
      <c r="AW2165" s="15" t="s">
        <v>33</v>
      </c>
      <c r="AX2165" s="15" t="s">
        <v>84</v>
      </c>
      <c r="AY2165" s="243" t="s">
        <v>160</v>
      </c>
    </row>
    <row r="2166" spans="1:65" s="2" customFormat="1" ht="16.5" customHeight="1">
      <c r="A2166" s="35"/>
      <c r="B2166" s="36"/>
      <c r="C2166" s="244" t="s">
        <v>1331</v>
      </c>
      <c r="D2166" s="244" t="s">
        <v>245</v>
      </c>
      <c r="E2166" s="245" t="s">
        <v>2240</v>
      </c>
      <c r="F2166" s="246" t="s">
        <v>2241</v>
      </c>
      <c r="G2166" s="247" t="s">
        <v>312</v>
      </c>
      <c r="H2166" s="248">
        <v>2</v>
      </c>
      <c r="I2166" s="249"/>
      <c r="J2166" s="250">
        <f>ROUND(I2166*H2166,2)</f>
        <v>0</v>
      </c>
      <c r="K2166" s="251"/>
      <c r="L2166" s="252"/>
      <c r="M2166" s="253" t="s">
        <v>1</v>
      </c>
      <c r="N2166" s="254" t="s">
        <v>41</v>
      </c>
      <c r="O2166" s="72"/>
      <c r="P2166" s="203">
        <f>O2166*H2166</f>
        <v>0</v>
      </c>
      <c r="Q2166" s="203">
        <v>0</v>
      </c>
      <c r="R2166" s="203">
        <f>Q2166*H2166</f>
        <v>0</v>
      </c>
      <c r="S2166" s="203">
        <v>0</v>
      </c>
      <c r="T2166" s="204">
        <f>S2166*H2166</f>
        <v>0</v>
      </c>
      <c r="U2166" s="35"/>
      <c r="V2166" s="35"/>
      <c r="W2166" s="35"/>
      <c r="X2166" s="35"/>
      <c r="Y2166" s="35"/>
      <c r="Z2166" s="35"/>
      <c r="AA2166" s="35"/>
      <c r="AB2166" s="35"/>
      <c r="AC2166" s="35"/>
      <c r="AD2166" s="35"/>
      <c r="AE2166" s="35"/>
      <c r="AR2166" s="205" t="s">
        <v>262</v>
      </c>
      <c r="AT2166" s="205" t="s">
        <v>245</v>
      </c>
      <c r="AU2166" s="205" t="s">
        <v>86</v>
      </c>
      <c r="AY2166" s="18" t="s">
        <v>160</v>
      </c>
      <c r="BE2166" s="206">
        <f>IF(N2166="základní",J2166,0)</f>
        <v>0</v>
      </c>
      <c r="BF2166" s="206">
        <f>IF(N2166="snížená",J2166,0)</f>
        <v>0</v>
      </c>
      <c r="BG2166" s="206">
        <f>IF(N2166="zákl. přenesená",J2166,0)</f>
        <v>0</v>
      </c>
      <c r="BH2166" s="206">
        <f>IF(N2166="sníž. přenesená",J2166,0)</f>
        <v>0</v>
      </c>
      <c r="BI2166" s="206">
        <f>IF(N2166="nulová",J2166,0)</f>
        <v>0</v>
      </c>
      <c r="BJ2166" s="18" t="s">
        <v>84</v>
      </c>
      <c r="BK2166" s="206">
        <f>ROUND(I2166*H2166,2)</f>
        <v>0</v>
      </c>
      <c r="BL2166" s="18" t="s">
        <v>214</v>
      </c>
      <c r="BM2166" s="205" t="s">
        <v>2242</v>
      </c>
    </row>
    <row r="2167" spans="1:65" s="2" customFormat="1" ht="11.25">
      <c r="A2167" s="35"/>
      <c r="B2167" s="36"/>
      <c r="C2167" s="37"/>
      <c r="D2167" s="207" t="s">
        <v>167</v>
      </c>
      <c r="E2167" s="37"/>
      <c r="F2167" s="208" t="s">
        <v>2241</v>
      </c>
      <c r="G2167" s="37"/>
      <c r="H2167" s="37"/>
      <c r="I2167" s="209"/>
      <c r="J2167" s="37"/>
      <c r="K2167" s="37"/>
      <c r="L2167" s="40"/>
      <c r="M2167" s="210"/>
      <c r="N2167" s="211"/>
      <c r="O2167" s="72"/>
      <c r="P2167" s="72"/>
      <c r="Q2167" s="72"/>
      <c r="R2167" s="72"/>
      <c r="S2167" s="72"/>
      <c r="T2167" s="73"/>
      <c r="U2167" s="35"/>
      <c r="V2167" s="35"/>
      <c r="W2167" s="35"/>
      <c r="X2167" s="35"/>
      <c r="Y2167" s="35"/>
      <c r="Z2167" s="35"/>
      <c r="AA2167" s="35"/>
      <c r="AB2167" s="35"/>
      <c r="AC2167" s="35"/>
      <c r="AD2167" s="35"/>
      <c r="AE2167" s="35"/>
      <c r="AT2167" s="18" t="s">
        <v>167</v>
      </c>
      <c r="AU2167" s="18" t="s">
        <v>86</v>
      </c>
    </row>
    <row r="2168" spans="1:65" s="2" customFormat="1" ht="87.75">
      <c r="A2168" s="35"/>
      <c r="B2168" s="36"/>
      <c r="C2168" s="37"/>
      <c r="D2168" s="207" t="s">
        <v>510</v>
      </c>
      <c r="E2168" s="37"/>
      <c r="F2168" s="255" t="s">
        <v>2243</v>
      </c>
      <c r="G2168" s="37"/>
      <c r="H2168" s="37"/>
      <c r="I2168" s="209"/>
      <c r="J2168" s="37"/>
      <c r="K2168" s="37"/>
      <c r="L2168" s="40"/>
      <c r="M2168" s="210"/>
      <c r="N2168" s="211"/>
      <c r="O2168" s="72"/>
      <c r="P2168" s="72"/>
      <c r="Q2168" s="72"/>
      <c r="R2168" s="72"/>
      <c r="S2168" s="72"/>
      <c r="T2168" s="73"/>
      <c r="U2168" s="35"/>
      <c r="V2168" s="35"/>
      <c r="W2168" s="35"/>
      <c r="X2168" s="35"/>
      <c r="Y2168" s="35"/>
      <c r="Z2168" s="35"/>
      <c r="AA2168" s="35"/>
      <c r="AB2168" s="35"/>
      <c r="AC2168" s="35"/>
      <c r="AD2168" s="35"/>
      <c r="AE2168" s="35"/>
      <c r="AT2168" s="18" t="s">
        <v>510</v>
      </c>
      <c r="AU2168" s="18" t="s">
        <v>86</v>
      </c>
    </row>
    <row r="2169" spans="1:65" s="2" customFormat="1" ht="16.5" customHeight="1">
      <c r="A2169" s="35"/>
      <c r="B2169" s="36"/>
      <c r="C2169" s="193" t="s">
        <v>2244</v>
      </c>
      <c r="D2169" s="193" t="s">
        <v>162</v>
      </c>
      <c r="E2169" s="194" t="s">
        <v>2245</v>
      </c>
      <c r="F2169" s="195" t="s">
        <v>2246</v>
      </c>
      <c r="G2169" s="196" t="s">
        <v>1937</v>
      </c>
      <c r="H2169" s="197">
        <v>1</v>
      </c>
      <c r="I2169" s="198"/>
      <c r="J2169" s="199">
        <f>ROUND(I2169*H2169,2)</f>
        <v>0</v>
      </c>
      <c r="K2169" s="200"/>
      <c r="L2169" s="40"/>
      <c r="M2169" s="201" t="s">
        <v>1</v>
      </c>
      <c r="N2169" s="202" t="s">
        <v>41</v>
      </c>
      <c r="O2169" s="72"/>
      <c r="P2169" s="203">
        <f>O2169*H2169</f>
        <v>0</v>
      </c>
      <c r="Q2169" s="203">
        <v>0</v>
      </c>
      <c r="R2169" s="203">
        <f>Q2169*H2169</f>
        <v>0</v>
      </c>
      <c r="S2169" s="203">
        <v>0</v>
      </c>
      <c r="T2169" s="204">
        <f>S2169*H2169</f>
        <v>0</v>
      </c>
      <c r="U2169" s="35"/>
      <c r="V2169" s="35"/>
      <c r="W2169" s="35"/>
      <c r="X2169" s="35"/>
      <c r="Y2169" s="35"/>
      <c r="Z2169" s="35"/>
      <c r="AA2169" s="35"/>
      <c r="AB2169" s="35"/>
      <c r="AC2169" s="35"/>
      <c r="AD2169" s="35"/>
      <c r="AE2169" s="35"/>
      <c r="AR2169" s="205" t="s">
        <v>214</v>
      </c>
      <c r="AT2169" s="205" t="s">
        <v>162</v>
      </c>
      <c r="AU2169" s="205" t="s">
        <v>86</v>
      </c>
      <c r="AY2169" s="18" t="s">
        <v>160</v>
      </c>
      <c r="BE2169" s="206">
        <f>IF(N2169="základní",J2169,0)</f>
        <v>0</v>
      </c>
      <c r="BF2169" s="206">
        <f>IF(N2169="snížená",J2169,0)</f>
        <v>0</v>
      </c>
      <c r="BG2169" s="206">
        <f>IF(N2169="zákl. přenesená",J2169,0)</f>
        <v>0</v>
      </c>
      <c r="BH2169" s="206">
        <f>IF(N2169="sníž. přenesená",J2169,0)</f>
        <v>0</v>
      </c>
      <c r="BI2169" s="206">
        <f>IF(N2169="nulová",J2169,0)</f>
        <v>0</v>
      </c>
      <c r="BJ2169" s="18" t="s">
        <v>84</v>
      </c>
      <c r="BK2169" s="206">
        <f>ROUND(I2169*H2169,2)</f>
        <v>0</v>
      </c>
      <c r="BL2169" s="18" t="s">
        <v>214</v>
      </c>
      <c r="BM2169" s="205" t="s">
        <v>2247</v>
      </c>
    </row>
    <row r="2170" spans="1:65" s="2" customFormat="1" ht="11.25">
      <c r="A2170" s="35"/>
      <c r="B2170" s="36"/>
      <c r="C2170" s="37"/>
      <c r="D2170" s="207" t="s">
        <v>167</v>
      </c>
      <c r="E2170" s="37"/>
      <c r="F2170" s="208" t="s">
        <v>2246</v>
      </c>
      <c r="G2170" s="37"/>
      <c r="H2170" s="37"/>
      <c r="I2170" s="209"/>
      <c r="J2170" s="37"/>
      <c r="K2170" s="37"/>
      <c r="L2170" s="40"/>
      <c r="M2170" s="210"/>
      <c r="N2170" s="211"/>
      <c r="O2170" s="72"/>
      <c r="P2170" s="72"/>
      <c r="Q2170" s="72"/>
      <c r="R2170" s="72"/>
      <c r="S2170" s="72"/>
      <c r="T2170" s="73"/>
      <c r="U2170" s="35"/>
      <c r="V2170" s="35"/>
      <c r="W2170" s="35"/>
      <c r="X2170" s="35"/>
      <c r="Y2170" s="35"/>
      <c r="Z2170" s="35"/>
      <c r="AA2170" s="35"/>
      <c r="AB2170" s="35"/>
      <c r="AC2170" s="35"/>
      <c r="AD2170" s="35"/>
      <c r="AE2170" s="35"/>
      <c r="AT2170" s="18" t="s">
        <v>167</v>
      </c>
      <c r="AU2170" s="18" t="s">
        <v>86</v>
      </c>
    </row>
    <row r="2171" spans="1:65" s="2" customFormat="1" ht="24.2" customHeight="1">
      <c r="A2171" s="35"/>
      <c r="B2171" s="36"/>
      <c r="C2171" s="193" t="s">
        <v>1336</v>
      </c>
      <c r="D2171" s="193" t="s">
        <v>162</v>
      </c>
      <c r="E2171" s="194" t="s">
        <v>2248</v>
      </c>
      <c r="F2171" s="195" t="s">
        <v>2249</v>
      </c>
      <c r="G2171" s="196" t="s">
        <v>312</v>
      </c>
      <c r="H2171" s="197">
        <v>2</v>
      </c>
      <c r="I2171" s="198"/>
      <c r="J2171" s="199">
        <f>ROUND(I2171*H2171,2)</f>
        <v>0</v>
      </c>
      <c r="K2171" s="200"/>
      <c r="L2171" s="40"/>
      <c r="M2171" s="201" t="s">
        <v>1</v>
      </c>
      <c r="N2171" s="202" t="s">
        <v>41</v>
      </c>
      <c r="O2171" s="72"/>
      <c r="P2171" s="203">
        <f>O2171*H2171</f>
        <v>0</v>
      </c>
      <c r="Q2171" s="203">
        <v>0</v>
      </c>
      <c r="R2171" s="203">
        <f>Q2171*H2171</f>
        <v>0</v>
      </c>
      <c r="S2171" s="203">
        <v>0</v>
      </c>
      <c r="T2171" s="204">
        <f>S2171*H2171</f>
        <v>0</v>
      </c>
      <c r="U2171" s="35"/>
      <c r="V2171" s="35"/>
      <c r="W2171" s="35"/>
      <c r="X2171" s="35"/>
      <c r="Y2171" s="35"/>
      <c r="Z2171" s="35"/>
      <c r="AA2171" s="35"/>
      <c r="AB2171" s="35"/>
      <c r="AC2171" s="35"/>
      <c r="AD2171" s="35"/>
      <c r="AE2171" s="35"/>
      <c r="AR2171" s="205" t="s">
        <v>214</v>
      </c>
      <c r="AT2171" s="205" t="s">
        <v>162</v>
      </c>
      <c r="AU2171" s="205" t="s">
        <v>86</v>
      </c>
      <c r="AY2171" s="18" t="s">
        <v>160</v>
      </c>
      <c r="BE2171" s="206">
        <f>IF(N2171="základní",J2171,0)</f>
        <v>0</v>
      </c>
      <c r="BF2171" s="206">
        <f>IF(N2171="snížená",J2171,0)</f>
        <v>0</v>
      </c>
      <c r="BG2171" s="206">
        <f>IF(N2171="zákl. přenesená",J2171,0)</f>
        <v>0</v>
      </c>
      <c r="BH2171" s="206">
        <f>IF(N2171="sníž. přenesená",J2171,0)</f>
        <v>0</v>
      </c>
      <c r="BI2171" s="206">
        <f>IF(N2171="nulová",J2171,0)</f>
        <v>0</v>
      </c>
      <c r="BJ2171" s="18" t="s">
        <v>84</v>
      </c>
      <c r="BK2171" s="206">
        <f>ROUND(I2171*H2171,2)</f>
        <v>0</v>
      </c>
      <c r="BL2171" s="18" t="s">
        <v>214</v>
      </c>
      <c r="BM2171" s="205" t="s">
        <v>2250</v>
      </c>
    </row>
    <row r="2172" spans="1:65" s="2" customFormat="1" ht="19.5">
      <c r="A2172" s="35"/>
      <c r="B2172" s="36"/>
      <c r="C2172" s="37"/>
      <c r="D2172" s="207" t="s">
        <v>167</v>
      </c>
      <c r="E2172" s="37"/>
      <c r="F2172" s="208" t="s">
        <v>2249</v>
      </c>
      <c r="G2172" s="37"/>
      <c r="H2172" s="37"/>
      <c r="I2172" s="209"/>
      <c r="J2172" s="37"/>
      <c r="K2172" s="37"/>
      <c r="L2172" s="40"/>
      <c r="M2172" s="210"/>
      <c r="N2172" s="211"/>
      <c r="O2172" s="72"/>
      <c r="P2172" s="72"/>
      <c r="Q2172" s="72"/>
      <c r="R2172" s="72"/>
      <c r="S2172" s="72"/>
      <c r="T2172" s="73"/>
      <c r="U2172" s="35"/>
      <c r="V2172" s="35"/>
      <c r="W2172" s="35"/>
      <c r="X2172" s="35"/>
      <c r="Y2172" s="35"/>
      <c r="Z2172" s="35"/>
      <c r="AA2172" s="35"/>
      <c r="AB2172" s="35"/>
      <c r="AC2172" s="35"/>
      <c r="AD2172" s="35"/>
      <c r="AE2172" s="35"/>
      <c r="AT2172" s="18" t="s">
        <v>167</v>
      </c>
      <c r="AU2172" s="18" t="s">
        <v>86</v>
      </c>
    </row>
    <row r="2173" spans="1:65" s="13" customFormat="1" ht="11.25">
      <c r="B2173" s="212"/>
      <c r="C2173" s="213"/>
      <c r="D2173" s="207" t="s">
        <v>169</v>
      </c>
      <c r="E2173" s="214" t="s">
        <v>1</v>
      </c>
      <c r="F2173" s="215" t="s">
        <v>897</v>
      </c>
      <c r="G2173" s="213"/>
      <c r="H2173" s="214" t="s">
        <v>1</v>
      </c>
      <c r="I2173" s="216"/>
      <c r="J2173" s="213"/>
      <c r="K2173" s="213"/>
      <c r="L2173" s="217"/>
      <c r="M2173" s="218"/>
      <c r="N2173" s="219"/>
      <c r="O2173" s="219"/>
      <c r="P2173" s="219"/>
      <c r="Q2173" s="219"/>
      <c r="R2173" s="219"/>
      <c r="S2173" s="219"/>
      <c r="T2173" s="220"/>
      <c r="AT2173" s="221" t="s">
        <v>169</v>
      </c>
      <c r="AU2173" s="221" t="s">
        <v>86</v>
      </c>
      <c r="AV2173" s="13" t="s">
        <v>84</v>
      </c>
      <c r="AW2173" s="13" t="s">
        <v>33</v>
      </c>
      <c r="AX2173" s="13" t="s">
        <v>76</v>
      </c>
      <c r="AY2173" s="221" t="s">
        <v>160</v>
      </c>
    </row>
    <row r="2174" spans="1:65" s="14" customFormat="1" ht="11.25">
      <c r="B2174" s="222"/>
      <c r="C2174" s="223"/>
      <c r="D2174" s="207" t="s">
        <v>169</v>
      </c>
      <c r="E2174" s="224" t="s">
        <v>1</v>
      </c>
      <c r="F2174" s="225" t="s">
        <v>86</v>
      </c>
      <c r="G2174" s="223"/>
      <c r="H2174" s="226">
        <v>2</v>
      </c>
      <c r="I2174" s="227"/>
      <c r="J2174" s="223"/>
      <c r="K2174" s="223"/>
      <c r="L2174" s="228"/>
      <c r="M2174" s="229"/>
      <c r="N2174" s="230"/>
      <c r="O2174" s="230"/>
      <c r="P2174" s="230"/>
      <c r="Q2174" s="230"/>
      <c r="R2174" s="230"/>
      <c r="S2174" s="230"/>
      <c r="T2174" s="231"/>
      <c r="AT2174" s="232" t="s">
        <v>169</v>
      </c>
      <c r="AU2174" s="232" t="s">
        <v>86</v>
      </c>
      <c r="AV2174" s="14" t="s">
        <v>86</v>
      </c>
      <c r="AW2174" s="14" t="s">
        <v>33</v>
      </c>
      <c r="AX2174" s="14" t="s">
        <v>76</v>
      </c>
      <c r="AY2174" s="232" t="s">
        <v>160</v>
      </c>
    </row>
    <row r="2175" spans="1:65" s="15" customFormat="1" ht="11.25">
      <c r="B2175" s="233"/>
      <c r="C2175" s="234"/>
      <c r="D2175" s="207" t="s">
        <v>169</v>
      </c>
      <c r="E2175" s="235" t="s">
        <v>1</v>
      </c>
      <c r="F2175" s="236" t="s">
        <v>172</v>
      </c>
      <c r="G2175" s="234"/>
      <c r="H2175" s="237">
        <v>2</v>
      </c>
      <c r="I2175" s="238"/>
      <c r="J2175" s="234"/>
      <c r="K2175" s="234"/>
      <c r="L2175" s="239"/>
      <c r="M2175" s="240"/>
      <c r="N2175" s="241"/>
      <c r="O2175" s="241"/>
      <c r="P2175" s="241"/>
      <c r="Q2175" s="241"/>
      <c r="R2175" s="241"/>
      <c r="S2175" s="241"/>
      <c r="T2175" s="242"/>
      <c r="AT2175" s="243" t="s">
        <v>169</v>
      </c>
      <c r="AU2175" s="243" t="s">
        <v>86</v>
      </c>
      <c r="AV2175" s="15" t="s">
        <v>166</v>
      </c>
      <c r="AW2175" s="15" t="s">
        <v>33</v>
      </c>
      <c r="AX2175" s="15" t="s">
        <v>84</v>
      </c>
      <c r="AY2175" s="243" t="s">
        <v>160</v>
      </c>
    </row>
    <row r="2176" spans="1:65" s="2" customFormat="1" ht="24.2" customHeight="1">
      <c r="A2176" s="35"/>
      <c r="B2176" s="36"/>
      <c r="C2176" s="244" t="s">
        <v>2251</v>
      </c>
      <c r="D2176" s="244" t="s">
        <v>245</v>
      </c>
      <c r="E2176" s="245" t="s">
        <v>2252</v>
      </c>
      <c r="F2176" s="246" t="s">
        <v>2253</v>
      </c>
      <c r="G2176" s="247" t="s">
        <v>312</v>
      </c>
      <c r="H2176" s="248">
        <v>2</v>
      </c>
      <c r="I2176" s="249"/>
      <c r="J2176" s="250">
        <f>ROUND(I2176*H2176,2)</f>
        <v>0</v>
      </c>
      <c r="K2176" s="251"/>
      <c r="L2176" s="252"/>
      <c r="M2176" s="253" t="s">
        <v>1</v>
      </c>
      <c r="N2176" s="254" t="s">
        <v>41</v>
      </c>
      <c r="O2176" s="72"/>
      <c r="P2176" s="203">
        <f>O2176*H2176</f>
        <v>0</v>
      </c>
      <c r="Q2176" s="203">
        <v>0</v>
      </c>
      <c r="R2176" s="203">
        <f>Q2176*H2176</f>
        <v>0</v>
      </c>
      <c r="S2176" s="203">
        <v>0</v>
      </c>
      <c r="T2176" s="204">
        <f>S2176*H2176</f>
        <v>0</v>
      </c>
      <c r="U2176" s="35"/>
      <c r="V2176" s="35"/>
      <c r="W2176" s="35"/>
      <c r="X2176" s="35"/>
      <c r="Y2176" s="35"/>
      <c r="Z2176" s="35"/>
      <c r="AA2176" s="35"/>
      <c r="AB2176" s="35"/>
      <c r="AC2176" s="35"/>
      <c r="AD2176" s="35"/>
      <c r="AE2176" s="35"/>
      <c r="AR2176" s="205" t="s">
        <v>262</v>
      </c>
      <c r="AT2176" s="205" t="s">
        <v>245</v>
      </c>
      <c r="AU2176" s="205" t="s">
        <v>86</v>
      </c>
      <c r="AY2176" s="18" t="s">
        <v>160</v>
      </c>
      <c r="BE2176" s="206">
        <f>IF(N2176="základní",J2176,0)</f>
        <v>0</v>
      </c>
      <c r="BF2176" s="206">
        <f>IF(N2176="snížená",J2176,0)</f>
        <v>0</v>
      </c>
      <c r="BG2176" s="206">
        <f>IF(N2176="zákl. přenesená",J2176,0)</f>
        <v>0</v>
      </c>
      <c r="BH2176" s="206">
        <f>IF(N2176="sníž. přenesená",J2176,0)</f>
        <v>0</v>
      </c>
      <c r="BI2176" s="206">
        <f>IF(N2176="nulová",J2176,0)</f>
        <v>0</v>
      </c>
      <c r="BJ2176" s="18" t="s">
        <v>84</v>
      </c>
      <c r="BK2176" s="206">
        <f>ROUND(I2176*H2176,2)</f>
        <v>0</v>
      </c>
      <c r="BL2176" s="18" t="s">
        <v>214</v>
      </c>
      <c r="BM2176" s="205" t="s">
        <v>1389</v>
      </c>
    </row>
    <row r="2177" spans="1:65" s="2" customFormat="1" ht="19.5">
      <c r="A2177" s="35"/>
      <c r="B2177" s="36"/>
      <c r="C2177" s="37"/>
      <c r="D2177" s="207" t="s">
        <v>167</v>
      </c>
      <c r="E2177" s="37"/>
      <c r="F2177" s="208" t="s">
        <v>2253</v>
      </c>
      <c r="G2177" s="37"/>
      <c r="H2177" s="37"/>
      <c r="I2177" s="209"/>
      <c r="J2177" s="37"/>
      <c r="K2177" s="37"/>
      <c r="L2177" s="40"/>
      <c r="M2177" s="210"/>
      <c r="N2177" s="211"/>
      <c r="O2177" s="72"/>
      <c r="P2177" s="72"/>
      <c r="Q2177" s="72"/>
      <c r="R2177" s="72"/>
      <c r="S2177" s="72"/>
      <c r="T2177" s="73"/>
      <c r="U2177" s="35"/>
      <c r="V2177" s="35"/>
      <c r="W2177" s="35"/>
      <c r="X2177" s="35"/>
      <c r="Y2177" s="35"/>
      <c r="Z2177" s="35"/>
      <c r="AA2177" s="35"/>
      <c r="AB2177" s="35"/>
      <c r="AC2177" s="35"/>
      <c r="AD2177" s="35"/>
      <c r="AE2177" s="35"/>
      <c r="AT2177" s="18" t="s">
        <v>167</v>
      </c>
      <c r="AU2177" s="18" t="s">
        <v>86</v>
      </c>
    </row>
    <row r="2178" spans="1:65" s="2" customFormat="1" ht="16.5" customHeight="1">
      <c r="A2178" s="35"/>
      <c r="B2178" s="36"/>
      <c r="C2178" s="193" t="s">
        <v>1342</v>
      </c>
      <c r="D2178" s="193" t="s">
        <v>162</v>
      </c>
      <c r="E2178" s="194" t="s">
        <v>2254</v>
      </c>
      <c r="F2178" s="195" t="s">
        <v>2255</v>
      </c>
      <c r="G2178" s="196" t="s">
        <v>312</v>
      </c>
      <c r="H2178" s="197">
        <v>7</v>
      </c>
      <c r="I2178" s="198"/>
      <c r="J2178" s="199">
        <f>ROUND(I2178*H2178,2)</f>
        <v>0</v>
      </c>
      <c r="K2178" s="200"/>
      <c r="L2178" s="40"/>
      <c r="M2178" s="201" t="s">
        <v>1</v>
      </c>
      <c r="N2178" s="202" t="s">
        <v>41</v>
      </c>
      <c r="O2178" s="72"/>
      <c r="P2178" s="203">
        <f>O2178*H2178</f>
        <v>0</v>
      </c>
      <c r="Q2178" s="203">
        <v>0</v>
      </c>
      <c r="R2178" s="203">
        <f>Q2178*H2178</f>
        <v>0</v>
      </c>
      <c r="S2178" s="203">
        <v>0</v>
      </c>
      <c r="T2178" s="204">
        <f>S2178*H2178</f>
        <v>0</v>
      </c>
      <c r="U2178" s="35"/>
      <c r="V2178" s="35"/>
      <c r="W2178" s="35"/>
      <c r="X2178" s="35"/>
      <c r="Y2178" s="35"/>
      <c r="Z2178" s="35"/>
      <c r="AA2178" s="35"/>
      <c r="AB2178" s="35"/>
      <c r="AC2178" s="35"/>
      <c r="AD2178" s="35"/>
      <c r="AE2178" s="35"/>
      <c r="AR2178" s="205" t="s">
        <v>214</v>
      </c>
      <c r="AT2178" s="205" t="s">
        <v>162</v>
      </c>
      <c r="AU2178" s="205" t="s">
        <v>86</v>
      </c>
      <c r="AY2178" s="18" t="s">
        <v>160</v>
      </c>
      <c r="BE2178" s="206">
        <f>IF(N2178="základní",J2178,0)</f>
        <v>0</v>
      </c>
      <c r="BF2178" s="206">
        <f>IF(N2178="snížená",J2178,0)</f>
        <v>0</v>
      </c>
      <c r="BG2178" s="206">
        <f>IF(N2178="zákl. přenesená",J2178,0)</f>
        <v>0</v>
      </c>
      <c r="BH2178" s="206">
        <f>IF(N2178="sníž. přenesená",J2178,0)</f>
        <v>0</v>
      </c>
      <c r="BI2178" s="206">
        <f>IF(N2178="nulová",J2178,0)</f>
        <v>0</v>
      </c>
      <c r="BJ2178" s="18" t="s">
        <v>84</v>
      </c>
      <c r="BK2178" s="206">
        <f>ROUND(I2178*H2178,2)</f>
        <v>0</v>
      </c>
      <c r="BL2178" s="18" t="s">
        <v>214</v>
      </c>
      <c r="BM2178" s="205" t="s">
        <v>2256</v>
      </c>
    </row>
    <row r="2179" spans="1:65" s="2" customFormat="1" ht="11.25">
      <c r="A2179" s="35"/>
      <c r="B2179" s="36"/>
      <c r="C2179" s="37"/>
      <c r="D2179" s="207" t="s">
        <v>167</v>
      </c>
      <c r="E2179" s="37"/>
      <c r="F2179" s="208" t="s">
        <v>2255</v>
      </c>
      <c r="G2179" s="37"/>
      <c r="H2179" s="37"/>
      <c r="I2179" s="209"/>
      <c r="J2179" s="37"/>
      <c r="K2179" s="37"/>
      <c r="L2179" s="40"/>
      <c r="M2179" s="210"/>
      <c r="N2179" s="211"/>
      <c r="O2179" s="72"/>
      <c r="P2179" s="72"/>
      <c r="Q2179" s="72"/>
      <c r="R2179" s="72"/>
      <c r="S2179" s="72"/>
      <c r="T2179" s="73"/>
      <c r="U2179" s="35"/>
      <c r="V2179" s="35"/>
      <c r="W2179" s="35"/>
      <c r="X2179" s="35"/>
      <c r="Y2179" s="35"/>
      <c r="Z2179" s="35"/>
      <c r="AA2179" s="35"/>
      <c r="AB2179" s="35"/>
      <c r="AC2179" s="35"/>
      <c r="AD2179" s="35"/>
      <c r="AE2179" s="35"/>
      <c r="AT2179" s="18" t="s">
        <v>167</v>
      </c>
      <c r="AU2179" s="18" t="s">
        <v>86</v>
      </c>
    </row>
    <row r="2180" spans="1:65" s="13" customFormat="1" ht="11.25">
      <c r="B2180" s="212"/>
      <c r="C2180" s="213"/>
      <c r="D2180" s="207" t="s">
        <v>169</v>
      </c>
      <c r="E2180" s="214" t="s">
        <v>1</v>
      </c>
      <c r="F2180" s="215" t="s">
        <v>2257</v>
      </c>
      <c r="G2180" s="213"/>
      <c r="H2180" s="214" t="s">
        <v>1</v>
      </c>
      <c r="I2180" s="216"/>
      <c r="J2180" s="213"/>
      <c r="K2180" s="213"/>
      <c r="L2180" s="217"/>
      <c r="M2180" s="218"/>
      <c r="N2180" s="219"/>
      <c r="O2180" s="219"/>
      <c r="P2180" s="219"/>
      <c r="Q2180" s="219"/>
      <c r="R2180" s="219"/>
      <c r="S2180" s="219"/>
      <c r="T2180" s="220"/>
      <c r="AT2180" s="221" t="s">
        <v>169</v>
      </c>
      <c r="AU2180" s="221" t="s">
        <v>86</v>
      </c>
      <c r="AV2180" s="13" t="s">
        <v>84</v>
      </c>
      <c r="AW2180" s="13" t="s">
        <v>33</v>
      </c>
      <c r="AX2180" s="13" t="s">
        <v>76</v>
      </c>
      <c r="AY2180" s="221" t="s">
        <v>160</v>
      </c>
    </row>
    <row r="2181" spans="1:65" s="14" customFormat="1" ht="11.25">
      <c r="B2181" s="222"/>
      <c r="C2181" s="223"/>
      <c r="D2181" s="207" t="s">
        <v>169</v>
      </c>
      <c r="E2181" s="224" t="s">
        <v>1</v>
      </c>
      <c r="F2181" s="225" t="s">
        <v>2258</v>
      </c>
      <c r="G2181" s="223"/>
      <c r="H2181" s="226">
        <v>7</v>
      </c>
      <c r="I2181" s="227"/>
      <c r="J2181" s="223"/>
      <c r="K2181" s="223"/>
      <c r="L2181" s="228"/>
      <c r="M2181" s="229"/>
      <c r="N2181" s="230"/>
      <c r="O2181" s="230"/>
      <c r="P2181" s="230"/>
      <c r="Q2181" s="230"/>
      <c r="R2181" s="230"/>
      <c r="S2181" s="230"/>
      <c r="T2181" s="231"/>
      <c r="AT2181" s="232" t="s">
        <v>169</v>
      </c>
      <c r="AU2181" s="232" t="s">
        <v>86</v>
      </c>
      <c r="AV2181" s="14" t="s">
        <v>86</v>
      </c>
      <c r="AW2181" s="14" t="s">
        <v>33</v>
      </c>
      <c r="AX2181" s="14" t="s">
        <v>76</v>
      </c>
      <c r="AY2181" s="232" t="s">
        <v>160</v>
      </c>
    </row>
    <row r="2182" spans="1:65" s="15" customFormat="1" ht="11.25">
      <c r="B2182" s="233"/>
      <c r="C2182" s="234"/>
      <c r="D2182" s="207" t="s">
        <v>169</v>
      </c>
      <c r="E2182" s="235" t="s">
        <v>1</v>
      </c>
      <c r="F2182" s="236" t="s">
        <v>172</v>
      </c>
      <c r="G2182" s="234"/>
      <c r="H2182" s="237">
        <v>7</v>
      </c>
      <c r="I2182" s="238"/>
      <c r="J2182" s="234"/>
      <c r="K2182" s="234"/>
      <c r="L2182" s="239"/>
      <c r="M2182" s="240"/>
      <c r="N2182" s="241"/>
      <c r="O2182" s="241"/>
      <c r="P2182" s="241"/>
      <c r="Q2182" s="241"/>
      <c r="R2182" s="241"/>
      <c r="S2182" s="241"/>
      <c r="T2182" s="242"/>
      <c r="AT2182" s="243" t="s">
        <v>169</v>
      </c>
      <c r="AU2182" s="243" t="s">
        <v>86</v>
      </c>
      <c r="AV2182" s="15" t="s">
        <v>166</v>
      </c>
      <c r="AW2182" s="15" t="s">
        <v>33</v>
      </c>
      <c r="AX2182" s="15" t="s">
        <v>84</v>
      </c>
      <c r="AY2182" s="243" t="s">
        <v>160</v>
      </c>
    </row>
    <row r="2183" spans="1:65" s="2" customFormat="1" ht="16.5" customHeight="1">
      <c r="A2183" s="35"/>
      <c r="B2183" s="36"/>
      <c r="C2183" s="244" t="s">
        <v>2259</v>
      </c>
      <c r="D2183" s="244" t="s">
        <v>245</v>
      </c>
      <c r="E2183" s="245" t="s">
        <v>2260</v>
      </c>
      <c r="F2183" s="246" t="s">
        <v>2261</v>
      </c>
      <c r="G2183" s="247" t="s">
        <v>312</v>
      </c>
      <c r="H2183" s="248">
        <v>2</v>
      </c>
      <c r="I2183" s="249"/>
      <c r="J2183" s="250">
        <f>ROUND(I2183*H2183,2)</f>
        <v>0</v>
      </c>
      <c r="K2183" s="251"/>
      <c r="L2183" s="252"/>
      <c r="M2183" s="253" t="s">
        <v>1</v>
      </c>
      <c r="N2183" s="254" t="s">
        <v>41</v>
      </c>
      <c r="O2183" s="72"/>
      <c r="P2183" s="203">
        <f>O2183*H2183</f>
        <v>0</v>
      </c>
      <c r="Q2183" s="203">
        <v>0</v>
      </c>
      <c r="R2183" s="203">
        <f>Q2183*H2183</f>
        <v>0</v>
      </c>
      <c r="S2183" s="203">
        <v>0</v>
      </c>
      <c r="T2183" s="204">
        <f>S2183*H2183</f>
        <v>0</v>
      </c>
      <c r="U2183" s="35"/>
      <c r="V2183" s="35"/>
      <c r="W2183" s="35"/>
      <c r="X2183" s="35"/>
      <c r="Y2183" s="35"/>
      <c r="Z2183" s="35"/>
      <c r="AA2183" s="35"/>
      <c r="AB2183" s="35"/>
      <c r="AC2183" s="35"/>
      <c r="AD2183" s="35"/>
      <c r="AE2183" s="35"/>
      <c r="AR2183" s="205" t="s">
        <v>262</v>
      </c>
      <c r="AT2183" s="205" t="s">
        <v>245</v>
      </c>
      <c r="AU2183" s="205" t="s">
        <v>86</v>
      </c>
      <c r="AY2183" s="18" t="s">
        <v>160</v>
      </c>
      <c r="BE2183" s="206">
        <f>IF(N2183="základní",J2183,0)</f>
        <v>0</v>
      </c>
      <c r="BF2183" s="206">
        <f>IF(N2183="snížená",J2183,0)</f>
        <v>0</v>
      </c>
      <c r="BG2183" s="206">
        <f>IF(N2183="zákl. přenesená",J2183,0)</f>
        <v>0</v>
      </c>
      <c r="BH2183" s="206">
        <f>IF(N2183="sníž. přenesená",J2183,0)</f>
        <v>0</v>
      </c>
      <c r="BI2183" s="206">
        <f>IF(N2183="nulová",J2183,0)</f>
        <v>0</v>
      </c>
      <c r="BJ2183" s="18" t="s">
        <v>84</v>
      </c>
      <c r="BK2183" s="206">
        <f>ROUND(I2183*H2183,2)</f>
        <v>0</v>
      </c>
      <c r="BL2183" s="18" t="s">
        <v>214</v>
      </c>
      <c r="BM2183" s="205" t="s">
        <v>2262</v>
      </c>
    </row>
    <row r="2184" spans="1:65" s="2" customFormat="1" ht="11.25">
      <c r="A2184" s="35"/>
      <c r="B2184" s="36"/>
      <c r="C2184" s="37"/>
      <c r="D2184" s="207" t="s">
        <v>167</v>
      </c>
      <c r="E2184" s="37"/>
      <c r="F2184" s="208" t="s">
        <v>2261</v>
      </c>
      <c r="G2184" s="37"/>
      <c r="H2184" s="37"/>
      <c r="I2184" s="209"/>
      <c r="J2184" s="37"/>
      <c r="K2184" s="37"/>
      <c r="L2184" s="40"/>
      <c r="M2184" s="210"/>
      <c r="N2184" s="211"/>
      <c r="O2184" s="72"/>
      <c r="P2184" s="72"/>
      <c r="Q2184" s="72"/>
      <c r="R2184" s="72"/>
      <c r="S2184" s="72"/>
      <c r="T2184" s="73"/>
      <c r="U2184" s="35"/>
      <c r="V2184" s="35"/>
      <c r="W2184" s="35"/>
      <c r="X2184" s="35"/>
      <c r="Y2184" s="35"/>
      <c r="Z2184" s="35"/>
      <c r="AA2184" s="35"/>
      <c r="AB2184" s="35"/>
      <c r="AC2184" s="35"/>
      <c r="AD2184" s="35"/>
      <c r="AE2184" s="35"/>
      <c r="AT2184" s="18" t="s">
        <v>167</v>
      </c>
      <c r="AU2184" s="18" t="s">
        <v>86</v>
      </c>
    </row>
    <row r="2185" spans="1:65" s="2" customFormat="1" ht="16.5" customHeight="1">
      <c r="A2185" s="35"/>
      <c r="B2185" s="36"/>
      <c r="C2185" s="244" t="s">
        <v>1348</v>
      </c>
      <c r="D2185" s="244" t="s">
        <v>245</v>
      </c>
      <c r="E2185" s="245" t="s">
        <v>2263</v>
      </c>
      <c r="F2185" s="246" t="s">
        <v>2264</v>
      </c>
      <c r="G2185" s="247" t="s">
        <v>312</v>
      </c>
      <c r="H2185" s="248">
        <v>4</v>
      </c>
      <c r="I2185" s="249"/>
      <c r="J2185" s="250">
        <f>ROUND(I2185*H2185,2)</f>
        <v>0</v>
      </c>
      <c r="K2185" s="251"/>
      <c r="L2185" s="252"/>
      <c r="M2185" s="253" t="s">
        <v>1</v>
      </c>
      <c r="N2185" s="254" t="s">
        <v>41</v>
      </c>
      <c r="O2185" s="72"/>
      <c r="P2185" s="203">
        <f>O2185*H2185</f>
        <v>0</v>
      </c>
      <c r="Q2185" s="203">
        <v>0</v>
      </c>
      <c r="R2185" s="203">
        <f>Q2185*H2185</f>
        <v>0</v>
      </c>
      <c r="S2185" s="203">
        <v>0</v>
      </c>
      <c r="T2185" s="204">
        <f>S2185*H2185</f>
        <v>0</v>
      </c>
      <c r="U2185" s="35"/>
      <c r="V2185" s="35"/>
      <c r="W2185" s="35"/>
      <c r="X2185" s="35"/>
      <c r="Y2185" s="35"/>
      <c r="Z2185" s="35"/>
      <c r="AA2185" s="35"/>
      <c r="AB2185" s="35"/>
      <c r="AC2185" s="35"/>
      <c r="AD2185" s="35"/>
      <c r="AE2185" s="35"/>
      <c r="AR2185" s="205" t="s">
        <v>262</v>
      </c>
      <c r="AT2185" s="205" t="s">
        <v>245</v>
      </c>
      <c r="AU2185" s="205" t="s">
        <v>86</v>
      </c>
      <c r="AY2185" s="18" t="s">
        <v>160</v>
      </c>
      <c r="BE2185" s="206">
        <f>IF(N2185="základní",J2185,0)</f>
        <v>0</v>
      </c>
      <c r="BF2185" s="206">
        <f>IF(N2185="snížená",J2185,0)</f>
        <v>0</v>
      </c>
      <c r="BG2185" s="206">
        <f>IF(N2185="zákl. přenesená",J2185,0)</f>
        <v>0</v>
      </c>
      <c r="BH2185" s="206">
        <f>IF(N2185="sníž. přenesená",J2185,0)</f>
        <v>0</v>
      </c>
      <c r="BI2185" s="206">
        <f>IF(N2185="nulová",J2185,0)</f>
        <v>0</v>
      </c>
      <c r="BJ2185" s="18" t="s">
        <v>84</v>
      </c>
      <c r="BK2185" s="206">
        <f>ROUND(I2185*H2185,2)</f>
        <v>0</v>
      </c>
      <c r="BL2185" s="18" t="s">
        <v>214</v>
      </c>
      <c r="BM2185" s="205" t="s">
        <v>2265</v>
      </c>
    </row>
    <row r="2186" spans="1:65" s="2" customFormat="1" ht="11.25">
      <c r="A2186" s="35"/>
      <c r="B2186" s="36"/>
      <c r="C2186" s="37"/>
      <c r="D2186" s="207" t="s">
        <v>167</v>
      </c>
      <c r="E2186" s="37"/>
      <c r="F2186" s="208" t="s">
        <v>2264</v>
      </c>
      <c r="G2186" s="37"/>
      <c r="H2186" s="37"/>
      <c r="I2186" s="209"/>
      <c r="J2186" s="37"/>
      <c r="K2186" s="37"/>
      <c r="L2186" s="40"/>
      <c r="M2186" s="210"/>
      <c r="N2186" s="211"/>
      <c r="O2186" s="72"/>
      <c r="P2186" s="72"/>
      <c r="Q2186" s="72"/>
      <c r="R2186" s="72"/>
      <c r="S2186" s="72"/>
      <c r="T2186" s="73"/>
      <c r="U2186" s="35"/>
      <c r="V2186" s="35"/>
      <c r="W2186" s="35"/>
      <c r="X2186" s="35"/>
      <c r="Y2186" s="35"/>
      <c r="Z2186" s="35"/>
      <c r="AA2186" s="35"/>
      <c r="AB2186" s="35"/>
      <c r="AC2186" s="35"/>
      <c r="AD2186" s="35"/>
      <c r="AE2186" s="35"/>
      <c r="AT2186" s="18" t="s">
        <v>167</v>
      </c>
      <c r="AU2186" s="18" t="s">
        <v>86</v>
      </c>
    </row>
    <row r="2187" spans="1:65" s="2" customFormat="1" ht="16.5" customHeight="1">
      <c r="A2187" s="35"/>
      <c r="B2187" s="36"/>
      <c r="C2187" s="244" t="s">
        <v>2266</v>
      </c>
      <c r="D2187" s="244" t="s">
        <v>245</v>
      </c>
      <c r="E2187" s="245" t="s">
        <v>2267</v>
      </c>
      <c r="F2187" s="246" t="s">
        <v>2268</v>
      </c>
      <c r="G2187" s="247" t="s">
        <v>312</v>
      </c>
      <c r="H2187" s="248">
        <v>1</v>
      </c>
      <c r="I2187" s="249"/>
      <c r="J2187" s="250">
        <f>ROUND(I2187*H2187,2)</f>
        <v>0</v>
      </c>
      <c r="K2187" s="251"/>
      <c r="L2187" s="252"/>
      <c r="M2187" s="253" t="s">
        <v>1</v>
      </c>
      <c r="N2187" s="254" t="s">
        <v>41</v>
      </c>
      <c r="O2187" s="72"/>
      <c r="P2187" s="203">
        <f>O2187*H2187</f>
        <v>0</v>
      </c>
      <c r="Q2187" s="203">
        <v>0</v>
      </c>
      <c r="R2187" s="203">
        <f>Q2187*H2187</f>
        <v>0</v>
      </c>
      <c r="S2187" s="203">
        <v>0</v>
      </c>
      <c r="T2187" s="204">
        <f>S2187*H2187</f>
        <v>0</v>
      </c>
      <c r="U2187" s="35"/>
      <c r="V2187" s="35"/>
      <c r="W2187" s="35"/>
      <c r="X2187" s="35"/>
      <c r="Y2187" s="35"/>
      <c r="Z2187" s="35"/>
      <c r="AA2187" s="35"/>
      <c r="AB2187" s="35"/>
      <c r="AC2187" s="35"/>
      <c r="AD2187" s="35"/>
      <c r="AE2187" s="35"/>
      <c r="AR2187" s="205" t="s">
        <v>262</v>
      </c>
      <c r="AT2187" s="205" t="s">
        <v>245</v>
      </c>
      <c r="AU2187" s="205" t="s">
        <v>86</v>
      </c>
      <c r="AY2187" s="18" t="s">
        <v>160</v>
      </c>
      <c r="BE2187" s="206">
        <f>IF(N2187="základní",J2187,0)</f>
        <v>0</v>
      </c>
      <c r="BF2187" s="206">
        <f>IF(N2187="snížená",J2187,0)</f>
        <v>0</v>
      </c>
      <c r="BG2187" s="206">
        <f>IF(N2187="zákl. přenesená",J2187,0)</f>
        <v>0</v>
      </c>
      <c r="BH2187" s="206">
        <f>IF(N2187="sníž. přenesená",J2187,0)</f>
        <v>0</v>
      </c>
      <c r="BI2187" s="206">
        <f>IF(N2187="nulová",J2187,0)</f>
        <v>0</v>
      </c>
      <c r="BJ2187" s="18" t="s">
        <v>84</v>
      </c>
      <c r="BK2187" s="206">
        <f>ROUND(I2187*H2187,2)</f>
        <v>0</v>
      </c>
      <c r="BL2187" s="18" t="s">
        <v>214</v>
      </c>
      <c r="BM2187" s="205" t="s">
        <v>2269</v>
      </c>
    </row>
    <row r="2188" spans="1:65" s="2" customFormat="1" ht="11.25">
      <c r="A2188" s="35"/>
      <c r="B2188" s="36"/>
      <c r="C2188" s="37"/>
      <c r="D2188" s="207" t="s">
        <v>167</v>
      </c>
      <c r="E2188" s="37"/>
      <c r="F2188" s="208" t="s">
        <v>2268</v>
      </c>
      <c r="G2188" s="37"/>
      <c r="H2188" s="37"/>
      <c r="I2188" s="209"/>
      <c r="J2188" s="37"/>
      <c r="K2188" s="37"/>
      <c r="L2188" s="40"/>
      <c r="M2188" s="210"/>
      <c r="N2188" s="211"/>
      <c r="O2188" s="72"/>
      <c r="P2188" s="72"/>
      <c r="Q2188" s="72"/>
      <c r="R2188" s="72"/>
      <c r="S2188" s="72"/>
      <c r="T2188" s="73"/>
      <c r="U2188" s="35"/>
      <c r="V2188" s="35"/>
      <c r="W2188" s="35"/>
      <c r="X2188" s="35"/>
      <c r="Y2188" s="35"/>
      <c r="Z2188" s="35"/>
      <c r="AA2188" s="35"/>
      <c r="AB2188" s="35"/>
      <c r="AC2188" s="35"/>
      <c r="AD2188" s="35"/>
      <c r="AE2188" s="35"/>
      <c r="AT2188" s="18" t="s">
        <v>167</v>
      </c>
      <c r="AU2188" s="18" t="s">
        <v>86</v>
      </c>
    </row>
    <row r="2189" spans="1:65" s="2" customFormat="1" ht="16.5" customHeight="1">
      <c r="A2189" s="35"/>
      <c r="B2189" s="36"/>
      <c r="C2189" s="244" t="s">
        <v>1351</v>
      </c>
      <c r="D2189" s="244" t="s">
        <v>245</v>
      </c>
      <c r="E2189" s="245" t="s">
        <v>2270</v>
      </c>
      <c r="F2189" s="246" t="s">
        <v>2271</v>
      </c>
      <c r="G2189" s="247" t="s">
        <v>1937</v>
      </c>
      <c r="H2189" s="248">
        <v>1</v>
      </c>
      <c r="I2189" s="249"/>
      <c r="J2189" s="250">
        <f>ROUND(I2189*H2189,2)</f>
        <v>0</v>
      </c>
      <c r="K2189" s="251"/>
      <c r="L2189" s="252"/>
      <c r="M2189" s="253" t="s">
        <v>1</v>
      </c>
      <c r="N2189" s="254" t="s">
        <v>41</v>
      </c>
      <c r="O2189" s="72"/>
      <c r="P2189" s="203">
        <f>O2189*H2189</f>
        <v>0</v>
      </c>
      <c r="Q2189" s="203">
        <v>0</v>
      </c>
      <c r="R2189" s="203">
        <f>Q2189*H2189</f>
        <v>0</v>
      </c>
      <c r="S2189" s="203">
        <v>0</v>
      </c>
      <c r="T2189" s="204">
        <f>S2189*H2189</f>
        <v>0</v>
      </c>
      <c r="U2189" s="35"/>
      <c r="V2189" s="35"/>
      <c r="W2189" s="35"/>
      <c r="X2189" s="35"/>
      <c r="Y2189" s="35"/>
      <c r="Z2189" s="35"/>
      <c r="AA2189" s="35"/>
      <c r="AB2189" s="35"/>
      <c r="AC2189" s="35"/>
      <c r="AD2189" s="35"/>
      <c r="AE2189" s="35"/>
      <c r="AR2189" s="205" t="s">
        <v>262</v>
      </c>
      <c r="AT2189" s="205" t="s">
        <v>245</v>
      </c>
      <c r="AU2189" s="205" t="s">
        <v>86</v>
      </c>
      <c r="AY2189" s="18" t="s">
        <v>160</v>
      </c>
      <c r="BE2189" s="206">
        <f>IF(N2189="základní",J2189,0)</f>
        <v>0</v>
      </c>
      <c r="BF2189" s="206">
        <f>IF(N2189="snížená",J2189,0)</f>
        <v>0</v>
      </c>
      <c r="BG2189" s="206">
        <f>IF(N2189="zákl. přenesená",J2189,0)</f>
        <v>0</v>
      </c>
      <c r="BH2189" s="206">
        <f>IF(N2189="sníž. přenesená",J2189,0)</f>
        <v>0</v>
      </c>
      <c r="BI2189" s="206">
        <f>IF(N2189="nulová",J2189,0)</f>
        <v>0</v>
      </c>
      <c r="BJ2189" s="18" t="s">
        <v>84</v>
      </c>
      <c r="BK2189" s="206">
        <f>ROUND(I2189*H2189,2)</f>
        <v>0</v>
      </c>
      <c r="BL2189" s="18" t="s">
        <v>214</v>
      </c>
      <c r="BM2189" s="205" t="s">
        <v>2272</v>
      </c>
    </row>
    <row r="2190" spans="1:65" s="2" customFormat="1" ht="11.25">
      <c r="A2190" s="35"/>
      <c r="B2190" s="36"/>
      <c r="C2190" s="37"/>
      <c r="D2190" s="207" t="s">
        <v>167</v>
      </c>
      <c r="E2190" s="37"/>
      <c r="F2190" s="208" t="s">
        <v>2271</v>
      </c>
      <c r="G2190" s="37"/>
      <c r="H2190" s="37"/>
      <c r="I2190" s="209"/>
      <c r="J2190" s="37"/>
      <c r="K2190" s="37"/>
      <c r="L2190" s="40"/>
      <c r="M2190" s="210"/>
      <c r="N2190" s="211"/>
      <c r="O2190" s="72"/>
      <c r="P2190" s="72"/>
      <c r="Q2190" s="72"/>
      <c r="R2190" s="72"/>
      <c r="S2190" s="72"/>
      <c r="T2190" s="73"/>
      <c r="U2190" s="35"/>
      <c r="V2190" s="35"/>
      <c r="W2190" s="35"/>
      <c r="X2190" s="35"/>
      <c r="Y2190" s="35"/>
      <c r="Z2190" s="35"/>
      <c r="AA2190" s="35"/>
      <c r="AB2190" s="35"/>
      <c r="AC2190" s="35"/>
      <c r="AD2190" s="35"/>
      <c r="AE2190" s="35"/>
      <c r="AT2190" s="18" t="s">
        <v>167</v>
      </c>
      <c r="AU2190" s="18" t="s">
        <v>86</v>
      </c>
    </row>
    <row r="2191" spans="1:65" s="2" customFormat="1" ht="24.2" customHeight="1">
      <c r="A2191" s="35"/>
      <c r="B2191" s="36"/>
      <c r="C2191" s="193" t="s">
        <v>2273</v>
      </c>
      <c r="D2191" s="193" t="s">
        <v>162</v>
      </c>
      <c r="E2191" s="194" t="s">
        <v>2274</v>
      </c>
      <c r="F2191" s="195" t="s">
        <v>2275</v>
      </c>
      <c r="G2191" s="196" t="s">
        <v>1386</v>
      </c>
      <c r="H2191" s="267"/>
      <c r="I2191" s="198"/>
      <c r="J2191" s="199">
        <f>ROUND(I2191*H2191,2)</f>
        <v>0</v>
      </c>
      <c r="K2191" s="200"/>
      <c r="L2191" s="40"/>
      <c r="M2191" s="201" t="s">
        <v>1</v>
      </c>
      <c r="N2191" s="202" t="s">
        <v>41</v>
      </c>
      <c r="O2191" s="72"/>
      <c r="P2191" s="203">
        <f>O2191*H2191</f>
        <v>0</v>
      </c>
      <c r="Q2191" s="203">
        <v>0</v>
      </c>
      <c r="R2191" s="203">
        <f>Q2191*H2191</f>
        <v>0</v>
      </c>
      <c r="S2191" s="203">
        <v>0</v>
      </c>
      <c r="T2191" s="204">
        <f>S2191*H2191</f>
        <v>0</v>
      </c>
      <c r="U2191" s="35"/>
      <c r="V2191" s="35"/>
      <c r="W2191" s="35"/>
      <c r="X2191" s="35"/>
      <c r="Y2191" s="35"/>
      <c r="Z2191" s="35"/>
      <c r="AA2191" s="35"/>
      <c r="AB2191" s="35"/>
      <c r="AC2191" s="35"/>
      <c r="AD2191" s="35"/>
      <c r="AE2191" s="35"/>
      <c r="AR2191" s="205" t="s">
        <v>214</v>
      </c>
      <c r="AT2191" s="205" t="s">
        <v>162</v>
      </c>
      <c r="AU2191" s="205" t="s">
        <v>86</v>
      </c>
      <c r="AY2191" s="18" t="s">
        <v>160</v>
      </c>
      <c r="BE2191" s="206">
        <f>IF(N2191="základní",J2191,0)</f>
        <v>0</v>
      </c>
      <c r="BF2191" s="206">
        <f>IF(N2191="snížená",J2191,0)</f>
        <v>0</v>
      </c>
      <c r="BG2191" s="206">
        <f>IF(N2191="zákl. přenesená",J2191,0)</f>
        <v>0</v>
      </c>
      <c r="BH2191" s="206">
        <f>IF(N2191="sníž. přenesená",J2191,0)</f>
        <v>0</v>
      </c>
      <c r="BI2191" s="206">
        <f>IF(N2191="nulová",J2191,0)</f>
        <v>0</v>
      </c>
      <c r="BJ2191" s="18" t="s">
        <v>84</v>
      </c>
      <c r="BK2191" s="206">
        <f>ROUND(I2191*H2191,2)</f>
        <v>0</v>
      </c>
      <c r="BL2191" s="18" t="s">
        <v>214</v>
      </c>
      <c r="BM2191" s="205" t="s">
        <v>2276</v>
      </c>
    </row>
    <row r="2192" spans="1:65" s="2" customFormat="1" ht="29.25">
      <c r="A2192" s="35"/>
      <c r="B2192" s="36"/>
      <c r="C2192" s="37"/>
      <c r="D2192" s="207" t="s">
        <v>167</v>
      </c>
      <c r="E2192" s="37"/>
      <c r="F2192" s="208" t="s">
        <v>2277</v>
      </c>
      <c r="G2192" s="37"/>
      <c r="H2192" s="37"/>
      <c r="I2192" s="209"/>
      <c r="J2192" s="37"/>
      <c r="K2192" s="37"/>
      <c r="L2192" s="40"/>
      <c r="M2192" s="210"/>
      <c r="N2192" s="211"/>
      <c r="O2192" s="72"/>
      <c r="P2192" s="72"/>
      <c r="Q2192" s="72"/>
      <c r="R2192" s="72"/>
      <c r="S2192" s="72"/>
      <c r="T2192" s="73"/>
      <c r="U2192" s="35"/>
      <c r="V2192" s="35"/>
      <c r="W2192" s="35"/>
      <c r="X2192" s="35"/>
      <c r="Y2192" s="35"/>
      <c r="Z2192" s="35"/>
      <c r="AA2192" s="35"/>
      <c r="AB2192" s="35"/>
      <c r="AC2192" s="35"/>
      <c r="AD2192" s="35"/>
      <c r="AE2192" s="35"/>
      <c r="AT2192" s="18" t="s">
        <v>167</v>
      </c>
      <c r="AU2192" s="18" t="s">
        <v>86</v>
      </c>
    </row>
    <row r="2193" spans="1:65" s="12" customFormat="1" ht="22.9" customHeight="1">
      <c r="B2193" s="177"/>
      <c r="C2193" s="178"/>
      <c r="D2193" s="179" t="s">
        <v>75</v>
      </c>
      <c r="E2193" s="191" t="s">
        <v>2278</v>
      </c>
      <c r="F2193" s="191" t="s">
        <v>2279</v>
      </c>
      <c r="G2193" s="178"/>
      <c r="H2193" s="178"/>
      <c r="I2193" s="181"/>
      <c r="J2193" s="192">
        <f>BK2193</f>
        <v>0</v>
      </c>
      <c r="K2193" s="178"/>
      <c r="L2193" s="183"/>
      <c r="M2193" s="184"/>
      <c r="N2193" s="185"/>
      <c r="O2193" s="185"/>
      <c r="P2193" s="186">
        <f>SUM(P2194:P2198)</f>
        <v>0</v>
      </c>
      <c r="Q2193" s="185"/>
      <c r="R2193" s="186">
        <f>SUM(R2194:R2198)</f>
        <v>0</v>
      </c>
      <c r="S2193" s="185"/>
      <c r="T2193" s="187">
        <f>SUM(T2194:T2198)</f>
        <v>0</v>
      </c>
      <c r="AR2193" s="188" t="s">
        <v>86</v>
      </c>
      <c r="AT2193" s="189" t="s">
        <v>75</v>
      </c>
      <c r="AU2193" s="189" t="s">
        <v>84</v>
      </c>
      <c r="AY2193" s="188" t="s">
        <v>160</v>
      </c>
      <c r="BK2193" s="190">
        <f>SUM(BK2194:BK2198)</f>
        <v>0</v>
      </c>
    </row>
    <row r="2194" spans="1:65" s="2" customFormat="1" ht="24.2" customHeight="1">
      <c r="A2194" s="35"/>
      <c r="B2194" s="36"/>
      <c r="C2194" s="193" t="s">
        <v>1360</v>
      </c>
      <c r="D2194" s="193" t="s">
        <v>162</v>
      </c>
      <c r="E2194" s="194" t="s">
        <v>2280</v>
      </c>
      <c r="F2194" s="195" t="s">
        <v>2281</v>
      </c>
      <c r="G2194" s="196" t="s">
        <v>165</v>
      </c>
      <c r="H2194" s="197">
        <v>5.2130000000000001</v>
      </c>
      <c r="I2194" s="198"/>
      <c r="J2194" s="199">
        <f>ROUND(I2194*H2194,2)</f>
        <v>0</v>
      </c>
      <c r="K2194" s="200"/>
      <c r="L2194" s="40"/>
      <c r="M2194" s="201" t="s">
        <v>1</v>
      </c>
      <c r="N2194" s="202" t="s">
        <v>41</v>
      </c>
      <c r="O2194" s="72"/>
      <c r="P2194" s="203">
        <f>O2194*H2194</f>
        <v>0</v>
      </c>
      <c r="Q2194" s="203">
        <v>0</v>
      </c>
      <c r="R2194" s="203">
        <f>Q2194*H2194</f>
        <v>0</v>
      </c>
      <c r="S2194" s="203">
        <v>0</v>
      </c>
      <c r="T2194" s="204">
        <f>S2194*H2194</f>
        <v>0</v>
      </c>
      <c r="U2194" s="35"/>
      <c r="V2194" s="35"/>
      <c r="W2194" s="35"/>
      <c r="X2194" s="35"/>
      <c r="Y2194" s="35"/>
      <c r="Z2194" s="35"/>
      <c r="AA2194" s="35"/>
      <c r="AB2194" s="35"/>
      <c r="AC2194" s="35"/>
      <c r="AD2194" s="35"/>
      <c r="AE2194" s="35"/>
      <c r="AR2194" s="205" t="s">
        <v>214</v>
      </c>
      <c r="AT2194" s="205" t="s">
        <v>162</v>
      </c>
      <c r="AU2194" s="205" t="s">
        <v>86</v>
      </c>
      <c r="AY2194" s="18" t="s">
        <v>160</v>
      </c>
      <c r="BE2194" s="206">
        <f>IF(N2194="základní",J2194,0)</f>
        <v>0</v>
      </c>
      <c r="BF2194" s="206">
        <f>IF(N2194="snížená",J2194,0)</f>
        <v>0</v>
      </c>
      <c r="BG2194" s="206">
        <f>IF(N2194="zákl. přenesená",J2194,0)</f>
        <v>0</v>
      </c>
      <c r="BH2194" s="206">
        <f>IF(N2194="sníž. přenesená",J2194,0)</f>
        <v>0</v>
      </c>
      <c r="BI2194" s="206">
        <f>IF(N2194="nulová",J2194,0)</f>
        <v>0</v>
      </c>
      <c r="BJ2194" s="18" t="s">
        <v>84</v>
      </c>
      <c r="BK2194" s="206">
        <f>ROUND(I2194*H2194,2)</f>
        <v>0</v>
      </c>
      <c r="BL2194" s="18" t="s">
        <v>214</v>
      </c>
      <c r="BM2194" s="205" t="s">
        <v>2282</v>
      </c>
    </row>
    <row r="2195" spans="1:65" s="2" customFormat="1" ht="19.5">
      <c r="A2195" s="35"/>
      <c r="B2195" s="36"/>
      <c r="C2195" s="37"/>
      <c r="D2195" s="207" t="s">
        <v>167</v>
      </c>
      <c r="E2195" s="37"/>
      <c r="F2195" s="208" t="s">
        <v>2283</v>
      </c>
      <c r="G2195" s="37"/>
      <c r="H2195" s="37"/>
      <c r="I2195" s="209"/>
      <c r="J2195" s="37"/>
      <c r="K2195" s="37"/>
      <c r="L2195" s="40"/>
      <c r="M2195" s="210"/>
      <c r="N2195" s="211"/>
      <c r="O2195" s="72"/>
      <c r="P2195" s="72"/>
      <c r="Q2195" s="72"/>
      <c r="R2195" s="72"/>
      <c r="S2195" s="72"/>
      <c r="T2195" s="73"/>
      <c r="U2195" s="35"/>
      <c r="V2195" s="35"/>
      <c r="W2195" s="35"/>
      <c r="X2195" s="35"/>
      <c r="Y2195" s="35"/>
      <c r="Z2195" s="35"/>
      <c r="AA2195" s="35"/>
      <c r="AB2195" s="35"/>
      <c r="AC2195" s="35"/>
      <c r="AD2195" s="35"/>
      <c r="AE2195" s="35"/>
      <c r="AT2195" s="18" t="s">
        <v>167</v>
      </c>
      <c r="AU2195" s="18" t="s">
        <v>86</v>
      </c>
    </row>
    <row r="2196" spans="1:65" s="13" customFormat="1" ht="11.25">
      <c r="B2196" s="212"/>
      <c r="C2196" s="213"/>
      <c r="D2196" s="207" t="s">
        <v>169</v>
      </c>
      <c r="E2196" s="214" t="s">
        <v>1</v>
      </c>
      <c r="F2196" s="215" t="s">
        <v>2284</v>
      </c>
      <c r="G2196" s="213"/>
      <c r="H2196" s="214" t="s">
        <v>1</v>
      </c>
      <c r="I2196" s="216"/>
      <c r="J2196" s="213"/>
      <c r="K2196" s="213"/>
      <c r="L2196" s="217"/>
      <c r="M2196" s="218"/>
      <c r="N2196" s="219"/>
      <c r="O2196" s="219"/>
      <c r="P2196" s="219"/>
      <c r="Q2196" s="219"/>
      <c r="R2196" s="219"/>
      <c r="S2196" s="219"/>
      <c r="T2196" s="220"/>
      <c r="AT2196" s="221" t="s">
        <v>169</v>
      </c>
      <c r="AU2196" s="221" t="s">
        <v>86</v>
      </c>
      <c r="AV2196" s="13" t="s">
        <v>84</v>
      </c>
      <c r="AW2196" s="13" t="s">
        <v>33</v>
      </c>
      <c r="AX2196" s="13" t="s">
        <v>76</v>
      </c>
      <c r="AY2196" s="221" t="s">
        <v>160</v>
      </c>
    </row>
    <row r="2197" spans="1:65" s="14" customFormat="1" ht="11.25">
      <c r="B2197" s="222"/>
      <c r="C2197" s="223"/>
      <c r="D2197" s="207" t="s">
        <v>169</v>
      </c>
      <c r="E2197" s="224" t="s">
        <v>1</v>
      </c>
      <c r="F2197" s="225" t="s">
        <v>2285</v>
      </c>
      <c r="G2197" s="223"/>
      <c r="H2197" s="226">
        <v>5.2130000000000001</v>
      </c>
      <c r="I2197" s="227"/>
      <c r="J2197" s="223"/>
      <c r="K2197" s="223"/>
      <c r="L2197" s="228"/>
      <c r="M2197" s="229"/>
      <c r="N2197" s="230"/>
      <c r="O2197" s="230"/>
      <c r="P2197" s="230"/>
      <c r="Q2197" s="230"/>
      <c r="R2197" s="230"/>
      <c r="S2197" s="230"/>
      <c r="T2197" s="231"/>
      <c r="AT2197" s="232" t="s">
        <v>169</v>
      </c>
      <c r="AU2197" s="232" t="s">
        <v>86</v>
      </c>
      <c r="AV2197" s="14" t="s">
        <v>86</v>
      </c>
      <c r="AW2197" s="14" t="s">
        <v>33</v>
      </c>
      <c r="AX2197" s="14" t="s">
        <v>76</v>
      </c>
      <c r="AY2197" s="232" t="s">
        <v>160</v>
      </c>
    </row>
    <row r="2198" spans="1:65" s="15" customFormat="1" ht="11.25">
      <c r="B2198" s="233"/>
      <c r="C2198" s="234"/>
      <c r="D2198" s="207" t="s">
        <v>169</v>
      </c>
      <c r="E2198" s="235" t="s">
        <v>1</v>
      </c>
      <c r="F2198" s="236" t="s">
        <v>172</v>
      </c>
      <c r="G2198" s="234"/>
      <c r="H2198" s="237">
        <v>5.2130000000000001</v>
      </c>
      <c r="I2198" s="238"/>
      <c r="J2198" s="234"/>
      <c r="K2198" s="234"/>
      <c r="L2198" s="239"/>
      <c r="M2198" s="268"/>
      <c r="N2198" s="269"/>
      <c r="O2198" s="269"/>
      <c r="P2198" s="269"/>
      <c r="Q2198" s="269"/>
      <c r="R2198" s="269"/>
      <c r="S2198" s="269"/>
      <c r="T2198" s="270"/>
      <c r="AT2198" s="243" t="s">
        <v>169</v>
      </c>
      <c r="AU2198" s="243" t="s">
        <v>86</v>
      </c>
      <c r="AV2198" s="15" t="s">
        <v>166</v>
      </c>
      <c r="AW2198" s="15" t="s">
        <v>33</v>
      </c>
      <c r="AX2198" s="15" t="s">
        <v>84</v>
      </c>
      <c r="AY2198" s="243" t="s">
        <v>160</v>
      </c>
    </row>
    <row r="2199" spans="1:65" s="2" customFormat="1" ht="6.95" customHeight="1">
      <c r="A2199" s="35"/>
      <c r="B2199" s="55"/>
      <c r="C2199" s="56"/>
      <c r="D2199" s="56"/>
      <c r="E2199" s="56"/>
      <c r="F2199" s="56"/>
      <c r="G2199" s="56"/>
      <c r="H2199" s="56"/>
      <c r="I2199" s="56"/>
      <c r="J2199" s="56"/>
      <c r="K2199" s="56"/>
      <c r="L2199" s="40"/>
      <c r="M2199" s="35"/>
      <c r="O2199" s="35"/>
      <c r="P2199" s="35"/>
      <c r="Q2199" s="35"/>
      <c r="R2199" s="35"/>
      <c r="S2199" s="35"/>
      <c r="T2199" s="35"/>
      <c r="U2199" s="35"/>
      <c r="V2199" s="35"/>
      <c r="W2199" s="35"/>
      <c r="X2199" s="35"/>
      <c r="Y2199" s="35"/>
      <c r="Z2199" s="35"/>
      <c r="AA2199" s="35"/>
      <c r="AB2199" s="35"/>
      <c r="AC2199" s="35"/>
      <c r="AD2199" s="35"/>
      <c r="AE2199" s="35"/>
    </row>
  </sheetData>
  <sheetProtection algorithmName="SHA-512" hashValue="TfYv5wAKuj60GLBbLjjxpvm8sPvWkaLRsYtmrAvU6ZdQo11FWH3EsZgi91dGhITQtmuzzd9+P3DHfu+GMkV7uw==" saltValue="+eBUGlb+Af9WiIMWkFkeDayuIiP8uUtl9vXuzHXBHlh5pInJOVTKqHT9OlpBy9tgPl9Y8nPTrft7FGSwlWbX3g==" spinCount="100000" sheet="1" objects="1" scenarios="1" formatColumns="0" formatRows="0" autoFilter="0"/>
  <autoFilter ref="C140:K2198"/>
  <mergeCells count="9">
    <mergeCell ref="E87:H87"/>
    <mergeCell ref="E131:H131"/>
    <mergeCell ref="E133:H133"/>
    <mergeCell ref="L2:V2"/>
    <mergeCell ref="E7:H7"/>
    <mergeCell ref="E9:H9"/>
    <mergeCell ref="E18:H18"/>
    <mergeCell ref="E27:H27"/>
    <mergeCell ref="E85:H85"/>
  </mergeCells>
  <pageMargins left="0.39374999999999999" right="0.39374999999999999" top="0.39374999999999999" bottom="0.39374999999999999" header="0" footer="0"/>
  <pageSetup paperSize="9" fitToHeight="100" orientation="portrait" blackAndWhite="1"/>
  <headerFooter>
    <oddFooter>&amp;CStrana &amp;P z &amp;N</oddFooter>
  </headerFooter>
  <drawing r:id="rId1"/>
</worksheet>
</file>

<file path=xl/worksheets/sheet3.xml><?xml version="1.0" encoding="utf-8"?>
<worksheet xmlns="http://schemas.openxmlformats.org/spreadsheetml/2006/main" xmlns:r="http://schemas.openxmlformats.org/officeDocument/2006/relationships">
  <sheetPr>
    <pageSetUpPr fitToPage="1"/>
  </sheetPr>
  <dimension ref="A2:BM316"/>
  <sheetViews>
    <sheetView showGridLines="0" workbookViewId="0"/>
  </sheetViews>
  <sheetFormatPr defaultRowHeight="15"/>
  <cols>
    <col min="1" max="1" width="8.33203125" style="1" customWidth="1"/>
    <col min="2" max="2" width="1.1640625" style="1" customWidth="1"/>
    <col min="3" max="3" width="4.1640625" style="1" customWidth="1"/>
    <col min="4" max="4" width="4.33203125" style="1" customWidth="1"/>
    <col min="5" max="5" width="17.1640625" style="1" customWidth="1"/>
    <col min="6" max="6" width="50.83203125" style="1" customWidth="1"/>
    <col min="7" max="7" width="7.5" style="1" customWidth="1"/>
    <col min="8" max="8" width="14" style="1" customWidth="1"/>
    <col min="9" max="9" width="15.83203125" style="1" customWidth="1"/>
    <col min="10" max="10" width="22.33203125" style="1" customWidth="1"/>
    <col min="11" max="11" width="22.33203125" style="1" hidden="1" customWidth="1"/>
    <col min="12" max="12" width="9.33203125" style="1" customWidth="1"/>
    <col min="13" max="13" width="10.83203125" style="1" hidden="1" customWidth="1"/>
    <col min="14" max="14" width="9.33203125" style="1" hidden="1"/>
    <col min="15" max="20" width="14.1640625" style="1" hidden="1" customWidth="1"/>
    <col min="21" max="21" width="16.33203125" style="1" hidden="1" customWidth="1"/>
    <col min="22" max="22" width="12.33203125" style="1" customWidth="1"/>
    <col min="23" max="23" width="16.33203125" style="1" customWidth="1"/>
    <col min="24" max="24" width="12.33203125" style="1" customWidth="1"/>
    <col min="25" max="25" width="15" style="1" customWidth="1"/>
    <col min="26" max="26" width="11" style="1" customWidth="1"/>
    <col min="27" max="27" width="15" style="1" customWidth="1"/>
    <col min="28" max="28" width="16.33203125" style="1" customWidth="1"/>
    <col min="29" max="29" width="11" style="1" customWidth="1"/>
    <col min="30" max="30" width="15" style="1" customWidth="1"/>
    <col min="31" max="31" width="16.33203125" style="1" customWidth="1"/>
    <col min="44" max="65" width="9.33203125" style="1" hidden="1"/>
  </cols>
  <sheetData>
    <row r="2" spans="1:46" s="1" customFormat="1" ht="36.950000000000003" customHeight="1">
      <c r="L2" s="319"/>
      <c r="M2" s="319"/>
      <c r="N2" s="319"/>
      <c r="O2" s="319"/>
      <c r="P2" s="319"/>
      <c r="Q2" s="319"/>
      <c r="R2" s="319"/>
      <c r="S2" s="319"/>
      <c r="T2" s="319"/>
      <c r="U2" s="319"/>
      <c r="V2" s="319"/>
      <c r="AT2" s="18" t="s">
        <v>89</v>
      </c>
    </row>
    <row r="3" spans="1:46" s="1" customFormat="1" ht="6.95" customHeight="1">
      <c r="B3" s="116"/>
      <c r="C3" s="117"/>
      <c r="D3" s="117"/>
      <c r="E3" s="117"/>
      <c r="F3" s="117"/>
      <c r="G3" s="117"/>
      <c r="H3" s="117"/>
      <c r="I3" s="117"/>
      <c r="J3" s="117"/>
      <c r="K3" s="117"/>
      <c r="L3" s="21"/>
      <c r="AT3" s="18" t="s">
        <v>86</v>
      </c>
    </row>
    <row r="4" spans="1:46" s="1" customFormat="1" ht="24.95" customHeight="1">
      <c r="B4" s="21"/>
      <c r="D4" s="118" t="s">
        <v>111</v>
      </c>
      <c r="L4" s="21"/>
      <c r="M4" s="119" t="s">
        <v>10</v>
      </c>
      <c r="AT4" s="18" t="s">
        <v>4</v>
      </c>
    </row>
    <row r="5" spans="1:46" s="1" customFormat="1" ht="6.95" customHeight="1">
      <c r="B5" s="21"/>
      <c r="L5" s="21"/>
    </row>
    <row r="6" spans="1:46" s="1" customFormat="1" ht="12" customHeight="1">
      <c r="B6" s="21"/>
      <c r="D6" s="120" t="s">
        <v>16</v>
      </c>
      <c r="L6" s="21"/>
    </row>
    <row r="7" spans="1:46" s="1" customFormat="1" ht="26.25" customHeight="1">
      <c r="B7" s="21"/>
      <c r="E7" s="320" t="str">
        <f>'Rekapitulace stavby'!K6</f>
        <v>Přístavba odborné učebny pro výuku přípravy pokrmů pro I. II. stupeň ZŠ Dub nad Moravou</v>
      </c>
      <c r="F7" s="321"/>
      <c r="G7" s="321"/>
      <c r="H7" s="321"/>
      <c r="L7" s="21"/>
    </row>
    <row r="8" spans="1:46" s="2" customFormat="1" ht="12" customHeight="1">
      <c r="A8" s="35"/>
      <c r="B8" s="40"/>
      <c r="C8" s="35"/>
      <c r="D8" s="120" t="s">
        <v>112</v>
      </c>
      <c r="E8" s="35"/>
      <c r="F8" s="35"/>
      <c r="G8" s="35"/>
      <c r="H8" s="35"/>
      <c r="I8" s="35"/>
      <c r="J8" s="35"/>
      <c r="K8" s="35"/>
      <c r="L8" s="52"/>
      <c r="S8" s="35"/>
      <c r="T8" s="35"/>
      <c r="U8" s="35"/>
      <c r="V8" s="35"/>
      <c r="W8" s="35"/>
      <c r="X8" s="35"/>
      <c r="Y8" s="35"/>
      <c r="Z8" s="35"/>
      <c r="AA8" s="35"/>
      <c r="AB8" s="35"/>
      <c r="AC8" s="35"/>
      <c r="AD8" s="35"/>
      <c r="AE8" s="35"/>
    </row>
    <row r="9" spans="1:46" s="2" customFormat="1" ht="16.5" customHeight="1">
      <c r="A9" s="35"/>
      <c r="B9" s="40"/>
      <c r="C9" s="35"/>
      <c r="D9" s="35"/>
      <c r="E9" s="322" t="s">
        <v>2286</v>
      </c>
      <c r="F9" s="323"/>
      <c r="G9" s="323"/>
      <c r="H9" s="323"/>
      <c r="I9" s="35"/>
      <c r="J9" s="35"/>
      <c r="K9" s="35"/>
      <c r="L9" s="52"/>
      <c r="S9" s="35"/>
      <c r="T9" s="35"/>
      <c r="U9" s="35"/>
      <c r="V9" s="35"/>
      <c r="W9" s="35"/>
      <c r="X9" s="35"/>
      <c r="Y9" s="35"/>
      <c r="Z9" s="35"/>
      <c r="AA9" s="35"/>
      <c r="AB9" s="35"/>
      <c r="AC9" s="35"/>
      <c r="AD9" s="35"/>
      <c r="AE9" s="35"/>
    </row>
    <row r="10" spans="1:46" s="2" customFormat="1" ht="11.25">
      <c r="A10" s="35"/>
      <c r="B10" s="40"/>
      <c r="C10" s="35"/>
      <c r="D10" s="35"/>
      <c r="E10" s="35"/>
      <c r="F10" s="35"/>
      <c r="G10" s="35"/>
      <c r="H10" s="35"/>
      <c r="I10" s="35"/>
      <c r="J10" s="35"/>
      <c r="K10" s="35"/>
      <c r="L10" s="52"/>
      <c r="S10" s="35"/>
      <c r="T10" s="35"/>
      <c r="U10" s="35"/>
      <c r="V10" s="35"/>
      <c r="W10" s="35"/>
      <c r="X10" s="35"/>
      <c r="Y10" s="35"/>
      <c r="Z10" s="35"/>
      <c r="AA10" s="35"/>
      <c r="AB10" s="35"/>
      <c r="AC10" s="35"/>
      <c r="AD10" s="35"/>
      <c r="AE10" s="35"/>
    </row>
    <row r="11" spans="1:46" s="2" customFormat="1" ht="12" customHeight="1">
      <c r="A11" s="35"/>
      <c r="B11" s="40"/>
      <c r="C11" s="35"/>
      <c r="D11" s="120" t="s">
        <v>18</v>
      </c>
      <c r="E11" s="35"/>
      <c r="F11" s="111" t="s">
        <v>19</v>
      </c>
      <c r="G11" s="35"/>
      <c r="H11" s="35"/>
      <c r="I11" s="120" t="s">
        <v>20</v>
      </c>
      <c r="J11" s="111" t="s">
        <v>1</v>
      </c>
      <c r="K11" s="35"/>
      <c r="L11" s="52"/>
      <c r="S11" s="35"/>
      <c r="T11" s="35"/>
      <c r="U11" s="35"/>
      <c r="V11" s="35"/>
      <c r="W11" s="35"/>
      <c r="X11" s="35"/>
      <c r="Y11" s="35"/>
      <c r="Z11" s="35"/>
      <c r="AA11" s="35"/>
      <c r="AB11" s="35"/>
      <c r="AC11" s="35"/>
      <c r="AD11" s="35"/>
      <c r="AE11" s="35"/>
    </row>
    <row r="12" spans="1:46" s="2" customFormat="1" ht="12" customHeight="1">
      <c r="A12" s="35"/>
      <c r="B12" s="40"/>
      <c r="C12" s="35"/>
      <c r="D12" s="120" t="s">
        <v>21</v>
      </c>
      <c r="E12" s="35"/>
      <c r="F12" s="111" t="s">
        <v>22</v>
      </c>
      <c r="G12" s="35"/>
      <c r="H12" s="35"/>
      <c r="I12" s="120" t="s">
        <v>23</v>
      </c>
      <c r="J12" s="121" t="str">
        <f>'Rekapitulace stavby'!AN8</f>
        <v>27. 5. 2024</v>
      </c>
      <c r="K12" s="35"/>
      <c r="L12" s="52"/>
      <c r="S12" s="35"/>
      <c r="T12" s="35"/>
      <c r="U12" s="35"/>
      <c r="V12" s="35"/>
      <c r="W12" s="35"/>
      <c r="X12" s="35"/>
      <c r="Y12" s="35"/>
      <c r="Z12" s="35"/>
      <c r="AA12" s="35"/>
      <c r="AB12" s="35"/>
      <c r="AC12" s="35"/>
      <c r="AD12" s="35"/>
      <c r="AE12" s="35"/>
    </row>
    <row r="13" spans="1:46" s="2" customFormat="1" ht="10.9" customHeight="1">
      <c r="A13" s="35"/>
      <c r="B13" s="40"/>
      <c r="C13" s="35"/>
      <c r="D13" s="35"/>
      <c r="E13" s="35"/>
      <c r="F13" s="35"/>
      <c r="G13" s="35"/>
      <c r="H13" s="35"/>
      <c r="I13" s="35"/>
      <c r="J13" s="35"/>
      <c r="K13" s="35"/>
      <c r="L13" s="52"/>
      <c r="S13" s="35"/>
      <c r="T13" s="35"/>
      <c r="U13" s="35"/>
      <c r="V13" s="35"/>
      <c r="W13" s="35"/>
      <c r="X13" s="35"/>
      <c r="Y13" s="35"/>
      <c r="Z13" s="35"/>
      <c r="AA13" s="35"/>
      <c r="AB13" s="35"/>
      <c r="AC13" s="35"/>
      <c r="AD13" s="35"/>
      <c r="AE13" s="35"/>
    </row>
    <row r="14" spans="1:46" s="2" customFormat="1" ht="12" customHeight="1">
      <c r="A14" s="35"/>
      <c r="B14" s="40"/>
      <c r="C14" s="35"/>
      <c r="D14" s="120" t="s">
        <v>25</v>
      </c>
      <c r="E14" s="35"/>
      <c r="F14" s="35"/>
      <c r="G14" s="35"/>
      <c r="H14" s="35"/>
      <c r="I14" s="120" t="s">
        <v>26</v>
      </c>
      <c r="J14" s="111" t="s">
        <v>1</v>
      </c>
      <c r="K14" s="35"/>
      <c r="L14" s="52"/>
      <c r="S14" s="35"/>
      <c r="T14" s="35"/>
      <c r="U14" s="35"/>
      <c r="V14" s="35"/>
      <c r="W14" s="35"/>
      <c r="X14" s="35"/>
      <c r="Y14" s="35"/>
      <c r="Z14" s="35"/>
      <c r="AA14" s="35"/>
      <c r="AB14" s="35"/>
      <c r="AC14" s="35"/>
      <c r="AD14" s="35"/>
      <c r="AE14" s="35"/>
    </row>
    <row r="15" spans="1:46" s="2" customFormat="1" ht="18" customHeight="1">
      <c r="A15" s="35"/>
      <c r="B15" s="40"/>
      <c r="C15" s="35"/>
      <c r="D15" s="35"/>
      <c r="E15" s="111" t="s">
        <v>114</v>
      </c>
      <c r="F15" s="35"/>
      <c r="G15" s="35"/>
      <c r="H15" s="35"/>
      <c r="I15" s="120" t="s">
        <v>28</v>
      </c>
      <c r="J15" s="111" t="s">
        <v>1</v>
      </c>
      <c r="K15" s="35"/>
      <c r="L15" s="52"/>
      <c r="S15" s="35"/>
      <c r="T15" s="35"/>
      <c r="U15" s="35"/>
      <c r="V15" s="35"/>
      <c r="W15" s="35"/>
      <c r="X15" s="35"/>
      <c r="Y15" s="35"/>
      <c r="Z15" s="35"/>
      <c r="AA15" s="35"/>
      <c r="AB15" s="35"/>
      <c r="AC15" s="35"/>
      <c r="AD15" s="35"/>
      <c r="AE15" s="35"/>
    </row>
    <row r="16" spans="1:46" s="2" customFormat="1" ht="6.95" customHeight="1">
      <c r="A16" s="35"/>
      <c r="B16" s="40"/>
      <c r="C16" s="35"/>
      <c r="D16" s="35"/>
      <c r="E16" s="35"/>
      <c r="F16" s="35"/>
      <c r="G16" s="35"/>
      <c r="H16" s="35"/>
      <c r="I16" s="35"/>
      <c r="J16" s="35"/>
      <c r="K16" s="35"/>
      <c r="L16" s="52"/>
      <c r="S16" s="35"/>
      <c r="T16" s="35"/>
      <c r="U16" s="35"/>
      <c r="V16" s="35"/>
      <c r="W16" s="35"/>
      <c r="X16" s="35"/>
      <c r="Y16" s="35"/>
      <c r="Z16" s="35"/>
      <c r="AA16" s="35"/>
      <c r="AB16" s="35"/>
      <c r="AC16" s="35"/>
      <c r="AD16" s="35"/>
      <c r="AE16" s="35"/>
    </row>
    <row r="17" spans="1:31" s="2" customFormat="1" ht="12" customHeight="1">
      <c r="A17" s="35"/>
      <c r="B17" s="40"/>
      <c r="C17" s="35"/>
      <c r="D17" s="120" t="s">
        <v>29</v>
      </c>
      <c r="E17" s="35"/>
      <c r="F17" s="35"/>
      <c r="G17" s="35"/>
      <c r="H17" s="35"/>
      <c r="I17" s="120" t="s">
        <v>26</v>
      </c>
      <c r="J17" s="31" t="str">
        <f>'Rekapitulace stavby'!AN13</f>
        <v>Vyplň údaj</v>
      </c>
      <c r="K17" s="35"/>
      <c r="L17" s="52"/>
      <c r="S17" s="35"/>
      <c r="T17" s="35"/>
      <c r="U17" s="35"/>
      <c r="V17" s="35"/>
      <c r="W17" s="35"/>
      <c r="X17" s="35"/>
      <c r="Y17" s="35"/>
      <c r="Z17" s="35"/>
      <c r="AA17" s="35"/>
      <c r="AB17" s="35"/>
      <c r="AC17" s="35"/>
      <c r="AD17" s="35"/>
      <c r="AE17" s="35"/>
    </row>
    <row r="18" spans="1:31" s="2" customFormat="1" ht="18" customHeight="1">
      <c r="A18" s="35"/>
      <c r="B18" s="40"/>
      <c r="C18" s="35"/>
      <c r="D18" s="35"/>
      <c r="E18" s="324" t="str">
        <f>'Rekapitulace stavby'!E14</f>
        <v>Vyplň údaj</v>
      </c>
      <c r="F18" s="325"/>
      <c r="G18" s="325"/>
      <c r="H18" s="325"/>
      <c r="I18" s="120" t="s">
        <v>28</v>
      </c>
      <c r="J18" s="31" t="str">
        <f>'Rekapitulace stavby'!AN14</f>
        <v>Vyplň údaj</v>
      </c>
      <c r="K18" s="35"/>
      <c r="L18" s="52"/>
      <c r="S18" s="35"/>
      <c r="T18" s="35"/>
      <c r="U18" s="35"/>
      <c r="V18" s="35"/>
      <c r="W18" s="35"/>
      <c r="X18" s="35"/>
      <c r="Y18" s="35"/>
      <c r="Z18" s="35"/>
      <c r="AA18" s="35"/>
      <c r="AB18" s="35"/>
      <c r="AC18" s="35"/>
      <c r="AD18" s="35"/>
      <c r="AE18" s="35"/>
    </row>
    <row r="19" spans="1:31" s="2" customFormat="1" ht="6.95" customHeight="1">
      <c r="A19" s="35"/>
      <c r="B19" s="40"/>
      <c r="C19" s="35"/>
      <c r="D19" s="35"/>
      <c r="E19" s="35"/>
      <c r="F19" s="35"/>
      <c r="G19" s="35"/>
      <c r="H19" s="35"/>
      <c r="I19" s="35"/>
      <c r="J19" s="35"/>
      <c r="K19" s="35"/>
      <c r="L19" s="52"/>
      <c r="S19" s="35"/>
      <c r="T19" s="35"/>
      <c r="U19" s="35"/>
      <c r="V19" s="35"/>
      <c r="W19" s="35"/>
      <c r="X19" s="35"/>
      <c r="Y19" s="35"/>
      <c r="Z19" s="35"/>
      <c r="AA19" s="35"/>
      <c r="AB19" s="35"/>
      <c r="AC19" s="35"/>
      <c r="AD19" s="35"/>
      <c r="AE19" s="35"/>
    </row>
    <row r="20" spans="1:31" s="2" customFormat="1" ht="12" customHeight="1">
      <c r="A20" s="35"/>
      <c r="B20" s="40"/>
      <c r="C20" s="35"/>
      <c r="D20" s="120" t="s">
        <v>31</v>
      </c>
      <c r="E20" s="35"/>
      <c r="F20" s="35"/>
      <c r="G20" s="35"/>
      <c r="H20" s="35"/>
      <c r="I20" s="120" t="s">
        <v>26</v>
      </c>
      <c r="J20" s="111" t="s">
        <v>1</v>
      </c>
      <c r="K20" s="35"/>
      <c r="L20" s="52"/>
      <c r="S20" s="35"/>
      <c r="T20" s="35"/>
      <c r="U20" s="35"/>
      <c r="V20" s="35"/>
      <c r="W20" s="35"/>
      <c r="X20" s="35"/>
      <c r="Y20" s="35"/>
      <c r="Z20" s="35"/>
      <c r="AA20" s="35"/>
      <c r="AB20" s="35"/>
      <c r="AC20" s="35"/>
      <c r="AD20" s="35"/>
      <c r="AE20" s="35"/>
    </row>
    <row r="21" spans="1:31" s="2" customFormat="1" ht="18" customHeight="1">
      <c r="A21" s="35"/>
      <c r="B21" s="40"/>
      <c r="C21" s="35"/>
      <c r="D21" s="35"/>
      <c r="E21" s="111" t="s">
        <v>32</v>
      </c>
      <c r="F21" s="35"/>
      <c r="G21" s="35"/>
      <c r="H21" s="35"/>
      <c r="I21" s="120" t="s">
        <v>28</v>
      </c>
      <c r="J21" s="111" t="s">
        <v>1</v>
      </c>
      <c r="K21" s="35"/>
      <c r="L21" s="52"/>
      <c r="S21" s="35"/>
      <c r="T21" s="35"/>
      <c r="U21" s="35"/>
      <c r="V21" s="35"/>
      <c r="W21" s="35"/>
      <c r="X21" s="35"/>
      <c r="Y21" s="35"/>
      <c r="Z21" s="35"/>
      <c r="AA21" s="35"/>
      <c r="AB21" s="35"/>
      <c r="AC21" s="35"/>
      <c r="AD21" s="35"/>
      <c r="AE21" s="35"/>
    </row>
    <row r="22" spans="1:31" s="2" customFormat="1" ht="6.95" customHeight="1">
      <c r="A22" s="35"/>
      <c r="B22" s="40"/>
      <c r="C22" s="35"/>
      <c r="D22" s="35"/>
      <c r="E22" s="35"/>
      <c r="F22" s="35"/>
      <c r="G22" s="35"/>
      <c r="H22" s="35"/>
      <c r="I22" s="35"/>
      <c r="J22" s="35"/>
      <c r="K22" s="35"/>
      <c r="L22" s="52"/>
      <c r="S22" s="35"/>
      <c r="T22" s="35"/>
      <c r="U22" s="35"/>
      <c r="V22" s="35"/>
      <c r="W22" s="35"/>
      <c r="X22" s="35"/>
      <c r="Y22" s="35"/>
      <c r="Z22" s="35"/>
      <c r="AA22" s="35"/>
      <c r="AB22" s="35"/>
      <c r="AC22" s="35"/>
      <c r="AD22" s="35"/>
      <c r="AE22" s="35"/>
    </row>
    <row r="23" spans="1:31" s="2" customFormat="1" ht="12" customHeight="1">
      <c r="A23" s="35"/>
      <c r="B23" s="40"/>
      <c r="C23" s="35"/>
      <c r="D23" s="120" t="s">
        <v>34</v>
      </c>
      <c r="E23" s="35"/>
      <c r="F23" s="35"/>
      <c r="G23" s="35"/>
      <c r="H23" s="35"/>
      <c r="I23" s="120" t="s">
        <v>26</v>
      </c>
      <c r="J23" s="111" t="str">
        <f>IF('Rekapitulace stavby'!AN19="","",'Rekapitulace stavby'!AN19)</f>
        <v/>
      </c>
      <c r="K23" s="35"/>
      <c r="L23" s="52"/>
      <c r="S23" s="35"/>
      <c r="T23" s="35"/>
      <c r="U23" s="35"/>
      <c r="V23" s="35"/>
      <c r="W23" s="35"/>
      <c r="X23" s="35"/>
      <c r="Y23" s="35"/>
      <c r="Z23" s="35"/>
      <c r="AA23" s="35"/>
      <c r="AB23" s="35"/>
      <c r="AC23" s="35"/>
      <c r="AD23" s="35"/>
      <c r="AE23" s="35"/>
    </row>
    <row r="24" spans="1:31" s="2" customFormat="1" ht="18" customHeight="1">
      <c r="A24" s="35"/>
      <c r="B24" s="40"/>
      <c r="C24" s="35"/>
      <c r="D24" s="35"/>
      <c r="E24" s="111" t="str">
        <f>IF('Rekapitulace stavby'!E20="","",'Rekapitulace stavby'!E20)</f>
        <v xml:space="preserve"> </v>
      </c>
      <c r="F24" s="35"/>
      <c r="G24" s="35"/>
      <c r="H24" s="35"/>
      <c r="I24" s="120" t="s">
        <v>28</v>
      </c>
      <c r="J24" s="111" t="str">
        <f>IF('Rekapitulace stavby'!AN20="","",'Rekapitulace stavby'!AN20)</f>
        <v/>
      </c>
      <c r="K24" s="35"/>
      <c r="L24" s="52"/>
      <c r="S24" s="35"/>
      <c r="T24" s="35"/>
      <c r="U24" s="35"/>
      <c r="V24" s="35"/>
      <c r="W24" s="35"/>
      <c r="X24" s="35"/>
      <c r="Y24" s="35"/>
      <c r="Z24" s="35"/>
      <c r="AA24" s="35"/>
      <c r="AB24" s="35"/>
      <c r="AC24" s="35"/>
      <c r="AD24" s="35"/>
      <c r="AE24" s="35"/>
    </row>
    <row r="25" spans="1:31" s="2" customFormat="1" ht="6.95" customHeight="1">
      <c r="A25" s="35"/>
      <c r="B25" s="40"/>
      <c r="C25" s="35"/>
      <c r="D25" s="35"/>
      <c r="E25" s="35"/>
      <c r="F25" s="35"/>
      <c r="G25" s="35"/>
      <c r="H25" s="35"/>
      <c r="I25" s="35"/>
      <c r="J25" s="35"/>
      <c r="K25" s="35"/>
      <c r="L25" s="52"/>
      <c r="S25" s="35"/>
      <c r="T25" s="35"/>
      <c r="U25" s="35"/>
      <c r="V25" s="35"/>
      <c r="W25" s="35"/>
      <c r="X25" s="35"/>
      <c r="Y25" s="35"/>
      <c r="Z25" s="35"/>
      <c r="AA25" s="35"/>
      <c r="AB25" s="35"/>
      <c r="AC25" s="35"/>
      <c r="AD25" s="35"/>
      <c r="AE25" s="35"/>
    </row>
    <row r="26" spans="1:31" s="2" customFormat="1" ht="12" customHeight="1">
      <c r="A26" s="35"/>
      <c r="B26" s="40"/>
      <c r="C26" s="35"/>
      <c r="D26" s="120" t="s">
        <v>35</v>
      </c>
      <c r="E26" s="35"/>
      <c r="F26" s="35"/>
      <c r="G26" s="35"/>
      <c r="H26" s="35"/>
      <c r="I26" s="35"/>
      <c r="J26" s="35"/>
      <c r="K26" s="35"/>
      <c r="L26" s="52"/>
      <c r="S26" s="35"/>
      <c r="T26" s="35"/>
      <c r="U26" s="35"/>
      <c r="V26" s="35"/>
      <c r="W26" s="35"/>
      <c r="X26" s="35"/>
      <c r="Y26" s="35"/>
      <c r="Z26" s="35"/>
      <c r="AA26" s="35"/>
      <c r="AB26" s="35"/>
      <c r="AC26" s="35"/>
      <c r="AD26" s="35"/>
      <c r="AE26" s="35"/>
    </row>
    <row r="27" spans="1:31" s="8" customFormat="1" ht="16.5" customHeight="1">
      <c r="A27" s="122"/>
      <c r="B27" s="123"/>
      <c r="C27" s="122"/>
      <c r="D27" s="122"/>
      <c r="E27" s="326" t="s">
        <v>1</v>
      </c>
      <c r="F27" s="326"/>
      <c r="G27" s="326"/>
      <c r="H27" s="326"/>
      <c r="I27" s="122"/>
      <c r="J27" s="122"/>
      <c r="K27" s="122"/>
      <c r="L27" s="124"/>
      <c r="S27" s="122"/>
      <c r="T27" s="122"/>
      <c r="U27" s="122"/>
      <c r="V27" s="122"/>
      <c r="W27" s="122"/>
      <c r="X27" s="122"/>
      <c r="Y27" s="122"/>
      <c r="Z27" s="122"/>
      <c r="AA27" s="122"/>
      <c r="AB27" s="122"/>
      <c r="AC27" s="122"/>
      <c r="AD27" s="122"/>
      <c r="AE27" s="122"/>
    </row>
    <row r="28" spans="1:31" s="2" customFormat="1" ht="6.95" customHeight="1">
      <c r="A28" s="35"/>
      <c r="B28" s="40"/>
      <c r="C28" s="35"/>
      <c r="D28" s="35"/>
      <c r="E28" s="35"/>
      <c r="F28" s="35"/>
      <c r="G28" s="35"/>
      <c r="H28" s="35"/>
      <c r="I28" s="35"/>
      <c r="J28" s="35"/>
      <c r="K28" s="35"/>
      <c r="L28" s="52"/>
      <c r="S28" s="35"/>
      <c r="T28" s="35"/>
      <c r="U28" s="35"/>
      <c r="V28" s="35"/>
      <c r="W28" s="35"/>
      <c r="X28" s="35"/>
      <c r="Y28" s="35"/>
      <c r="Z28" s="35"/>
      <c r="AA28" s="35"/>
      <c r="AB28" s="35"/>
      <c r="AC28" s="35"/>
      <c r="AD28" s="35"/>
      <c r="AE28" s="35"/>
    </row>
    <row r="29" spans="1:31" s="2" customFormat="1" ht="6.95" customHeight="1">
      <c r="A29" s="35"/>
      <c r="B29" s="40"/>
      <c r="C29" s="35"/>
      <c r="D29" s="125"/>
      <c r="E29" s="125"/>
      <c r="F29" s="125"/>
      <c r="G29" s="125"/>
      <c r="H29" s="125"/>
      <c r="I29" s="125"/>
      <c r="J29" s="125"/>
      <c r="K29" s="125"/>
      <c r="L29" s="52"/>
      <c r="S29" s="35"/>
      <c r="T29" s="35"/>
      <c r="U29" s="35"/>
      <c r="V29" s="35"/>
      <c r="W29" s="35"/>
      <c r="X29" s="35"/>
      <c r="Y29" s="35"/>
      <c r="Z29" s="35"/>
      <c r="AA29" s="35"/>
      <c r="AB29" s="35"/>
      <c r="AC29" s="35"/>
      <c r="AD29" s="35"/>
      <c r="AE29" s="35"/>
    </row>
    <row r="30" spans="1:31" s="2" customFormat="1" ht="25.35" customHeight="1">
      <c r="A30" s="35"/>
      <c r="B30" s="40"/>
      <c r="C30" s="35"/>
      <c r="D30" s="126" t="s">
        <v>36</v>
      </c>
      <c r="E30" s="35"/>
      <c r="F30" s="35"/>
      <c r="G30" s="35"/>
      <c r="H30" s="35"/>
      <c r="I30" s="35"/>
      <c r="J30" s="127">
        <f>ROUND(J121, 2)</f>
        <v>0</v>
      </c>
      <c r="K30" s="35"/>
      <c r="L30" s="52"/>
      <c r="S30" s="35"/>
      <c r="T30" s="35"/>
      <c r="U30" s="35"/>
      <c r="V30" s="35"/>
      <c r="W30" s="35"/>
      <c r="X30" s="35"/>
      <c r="Y30" s="35"/>
      <c r="Z30" s="35"/>
      <c r="AA30" s="35"/>
      <c r="AB30" s="35"/>
      <c r="AC30" s="35"/>
      <c r="AD30" s="35"/>
      <c r="AE30" s="35"/>
    </row>
    <row r="31" spans="1:31" s="2" customFormat="1" ht="6.95" customHeight="1">
      <c r="A31" s="35"/>
      <c r="B31" s="40"/>
      <c r="C31" s="35"/>
      <c r="D31" s="125"/>
      <c r="E31" s="125"/>
      <c r="F31" s="125"/>
      <c r="G31" s="125"/>
      <c r="H31" s="125"/>
      <c r="I31" s="125"/>
      <c r="J31" s="125"/>
      <c r="K31" s="125"/>
      <c r="L31" s="52"/>
      <c r="S31" s="35"/>
      <c r="T31" s="35"/>
      <c r="U31" s="35"/>
      <c r="V31" s="35"/>
      <c r="W31" s="35"/>
      <c r="X31" s="35"/>
      <c r="Y31" s="35"/>
      <c r="Z31" s="35"/>
      <c r="AA31" s="35"/>
      <c r="AB31" s="35"/>
      <c r="AC31" s="35"/>
      <c r="AD31" s="35"/>
      <c r="AE31" s="35"/>
    </row>
    <row r="32" spans="1:31" s="2" customFormat="1" ht="14.45" customHeight="1">
      <c r="A32" s="35"/>
      <c r="B32" s="40"/>
      <c r="C32" s="35"/>
      <c r="D32" s="35"/>
      <c r="E32" s="35"/>
      <c r="F32" s="128" t="s">
        <v>38</v>
      </c>
      <c r="G32" s="35"/>
      <c r="H32" s="35"/>
      <c r="I32" s="128" t="s">
        <v>37</v>
      </c>
      <c r="J32" s="128" t="s">
        <v>39</v>
      </c>
      <c r="K32" s="35"/>
      <c r="L32" s="52"/>
      <c r="S32" s="35"/>
      <c r="T32" s="35"/>
      <c r="U32" s="35"/>
      <c r="V32" s="35"/>
      <c r="W32" s="35"/>
      <c r="X32" s="35"/>
      <c r="Y32" s="35"/>
      <c r="Z32" s="35"/>
      <c r="AA32" s="35"/>
      <c r="AB32" s="35"/>
      <c r="AC32" s="35"/>
      <c r="AD32" s="35"/>
      <c r="AE32" s="35"/>
    </row>
    <row r="33" spans="1:31" s="2" customFormat="1" ht="14.45" customHeight="1">
      <c r="A33" s="35"/>
      <c r="B33" s="40"/>
      <c r="C33" s="35"/>
      <c r="D33" s="129" t="s">
        <v>40</v>
      </c>
      <c r="E33" s="120" t="s">
        <v>41</v>
      </c>
      <c r="F33" s="130">
        <f>ROUND((SUM(BE121:BE315)),  2)</f>
        <v>0</v>
      </c>
      <c r="G33" s="35"/>
      <c r="H33" s="35"/>
      <c r="I33" s="131">
        <v>0.21</v>
      </c>
      <c r="J33" s="130">
        <f>ROUND(((SUM(BE121:BE315))*I33),  2)</f>
        <v>0</v>
      </c>
      <c r="K33" s="35"/>
      <c r="L33" s="52"/>
      <c r="S33" s="35"/>
      <c r="T33" s="35"/>
      <c r="U33" s="35"/>
      <c r="V33" s="35"/>
      <c r="W33" s="35"/>
      <c r="X33" s="35"/>
      <c r="Y33" s="35"/>
      <c r="Z33" s="35"/>
      <c r="AA33" s="35"/>
      <c r="AB33" s="35"/>
      <c r="AC33" s="35"/>
      <c r="AD33" s="35"/>
      <c r="AE33" s="35"/>
    </row>
    <row r="34" spans="1:31" s="2" customFormat="1" ht="14.45" customHeight="1">
      <c r="A34" s="35"/>
      <c r="B34" s="40"/>
      <c r="C34" s="35"/>
      <c r="D34" s="35"/>
      <c r="E34" s="120" t="s">
        <v>42</v>
      </c>
      <c r="F34" s="130">
        <f>ROUND((SUM(BF121:BF315)),  2)</f>
        <v>0</v>
      </c>
      <c r="G34" s="35"/>
      <c r="H34" s="35"/>
      <c r="I34" s="131">
        <v>0.12</v>
      </c>
      <c r="J34" s="130">
        <f>ROUND(((SUM(BF121:BF315))*I34),  2)</f>
        <v>0</v>
      </c>
      <c r="K34" s="35"/>
      <c r="L34" s="52"/>
      <c r="S34" s="35"/>
      <c r="T34" s="35"/>
      <c r="U34" s="35"/>
      <c r="V34" s="35"/>
      <c r="W34" s="35"/>
      <c r="X34" s="35"/>
      <c r="Y34" s="35"/>
      <c r="Z34" s="35"/>
      <c r="AA34" s="35"/>
      <c r="AB34" s="35"/>
      <c r="AC34" s="35"/>
      <c r="AD34" s="35"/>
      <c r="AE34" s="35"/>
    </row>
    <row r="35" spans="1:31" s="2" customFormat="1" ht="14.45" hidden="1" customHeight="1">
      <c r="A35" s="35"/>
      <c r="B35" s="40"/>
      <c r="C35" s="35"/>
      <c r="D35" s="35"/>
      <c r="E35" s="120" t="s">
        <v>43</v>
      </c>
      <c r="F35" s="130">
        <f>ROUND((SUM(BG121:BG315)),  2)</f>
        <v>0</v>
      </c>
      <c r="G35" s="35"/>
      <c r="H35" s="35"/>
      <c r="I35" s="131">
        <v>0.21</v>
      </c>
      <c r="J35" s="130">
        <f>0</f>
        <v>0</v>
      </c>
      <c r="K35" s="35"/>
      <c r="L35" s="52"/>
      <c r="S35" s="35"/>
      <c r="T35" s="35"/>
      <c r="U35" s="35"/>
      <c r="V35" s="35"/>
      <c r="W35" s="35"/>
      <c r="X35" s="35"/>
      <c r="Y35" s="35"/>
      <c r="Z35" s="35"/>
      <c r="AA35" s="35"/>
      <c r="AB35" s="35"/>
      <c r="AC35" s="35"/>
      <c r="AD35" s="35"/>
      <c r="AE35" s="35"/>
    </row>
    <row r="36" spans="1:31" s="2" customFormat="1" ht="14.45" hidden="1" customHeight="1">
      <c r="A36" s="35"/>
      <c r="B36" s="40"/>
      <c r="C36" s="35"/>
      <c r="D36" s="35"/>
      <c r="E36" s="120" t="s">
        <v>44</v>
      </c>
      <c r="F36" s="130">
        <f>ROUND((SUM(BH121:BH315)),  2)</f>
        <v>0</v>
      </c>
      <c r="G36" s="35"/>
      <c r="H36" s="35"/>
      <c r="I36" s="131">
        <v>0.12</v>
      </c>
      <c r="J36" s="130">
        <f>0</f>
        <v>0</v>
      </c>
      <c r="K36" s="35"/>
      <c r="L36" s="52"/>
      <c r="S36" s="35"/>
      <c r="T36" s="35"/>
      <c r="U36" s="35"/>
      <c r="V36" s="35"/>
      <c r="W36" s="35"/>
      <c r="X36" s="35"/>
      <c r="Y36" s="35"/>
      <c r="Z36" s="35"/>
      <c r="AA36" s="35"/>
      <c r="AB36" s="35"/>
      <c r="AC36" s="35"/>
      <c r="AD36" s="35"/>
      <c r="AE36" s="35"/>
    </row>
    <row r="37" spans="1:31" s="2" customFormat="1" ht="14.45" hidden="1" customHeight="1">
      <c r="A37" s="35"/>
      <c r="B37" s="40"/>
      <c r="C37" s="35"/>
      <c r="D37" s="35"/>
      <c r="E37" s="120" t="s">
        <v>45</v>
      </c>
      <c r="F37" s="130">
        <f>ROUND((SUM(BI121:BI315)),  2)</f>
        <v>0</v>
      </c>
      <c r="G37" s="35"/>
      <c r="H37" s="35"/>
      <c r="I37" s="131">
        <v>0</v>
      </c>
      <c r="J37" s="130">
        <f>0</f>
        <v>0</v>
      </c>
      <c r="K37" s="35"/>
      <c r="L37" s="52"/>
      <c r="S37" s="35"/>
      <c r="T37" s="35"/>
      <c r="U37" s="35"/>
      <c r="V37" s="35"/>
      <c r="W37" s="35"/>
      <c r="X37" s="35"/>
      <c r="Y37" s="35"/>
      <c r="Z37" s="35"/>
      <c r="AA37" s="35"/>
      <c r="AB37" s="35"/>
      <c r="AC37" s="35"/>
      <c r="AD37" s="35"/>
      <c r="AE37" s="35"/>
    </row>
    <row r="38" spans="1:31" s="2" customFormat="1" ht="6.95" customHeight="1">
      <c r="A38" s="35"/>
      <c r="B38" s="40"/>
      <c r="C38" s="35"/>
      <c r="D38" s="35"/>
      <c r="E38" s="35"/>
      <c r="F38" s="35"/>
      <c r="G38" s="35"/>
      <c r="H38" s="35"/>
      <c r="I38" s="35"/>
      <c r="J38" s="35"/>
      <c r="K38" s="35"/>
      <c r="L38" s="52"/>
      <c r="S38" s="35"/>
      <c r="T38" s="35"/>
      <c r="U38" s="35"/>
      <c r="V38" s="35"/>
      <c r="W38" s="35"/>
      <c r="X38" s="35"/>
      <c r="Y38" s="35"/>
      <c r="Z38" s="35"/>
      <c r="AA38" s="35"/>
      <c r="AB38" s="35"/>
      <c r="AC38" s="35"/>
      <c r="AD38" s="35"/>
      <c r="AE38" s="35"/>
    </row>
    <row r="39" spans="1:31" s="2" customFormat="1" ht="25.35" customHeight="1">
      <c r="A39" s="35"/>
      <c r="B39" s="40"/>
      <c r="C39" s="132"/>
      <c r="D39" s="133" t="s">
        <v>46</v>
      </c>
      <c r="E39" s="134"/>
      <c r="F39" s="134"/>
      <c r="G39" s="135" t="s">
        <v>47</v>
      </c>
      <c r="H39" s="136" t="s">
        <v>48</v>
      </c>
      <c r="I39" s="134"/>
      <c r="J39" s="137">
        <f>SUM(J30:J37)</f>
        <v>0</v>
      </c>
      <c r="K39" s="138"/>
      <c r="L39" s="52"/>
      <c r="S39" s="35"/>
      <c r="T39" s="35"/>
      <c r="U39" s="35"/>
      <c r="V39" s="35"/>
      <c r="W39" s="35"/>
      <c r="X39" s="35"/>
      <c r="Y39" s="35"/>
      <c r="Z39" s="35"/>
      <c r="AA39" s="35"/>
      <c r="AB39" s="35"/>
      <c r="AC39" s="35"/>
      <c r="AD39" s="35"/>
      <c r="AE39" s="35"/>
    </row>
    <row r="40" spans="1:31" s="2" customFormat="1" ht="14.45" customHeight="1">
      <c r="A40" s="35"/>
      <c r="B40" s="40"/>
      <c r="C40" s="35"/>
      <c r="D40" s="35"/>
      <c r="E40" s="35"/>
      <c r="F40" s="35"/>
      <c r="G40" s="35"/>
      <c r="H40" s="35"/>
      <c r="I40" s="35"/>
      <c r="J40" s="35"/>
      <c r="K40" s="35"/>
      <c r="L40" s="52"/>
      <c r="S40" s="35"/>
      <c r="T40" s="35"/>
      <c r="U40" s="35"/>
      <c r="V40" s="35"/>
      <c r="W40" s="35"/>
      <c r="X40" s="35"/>
      <c r="Y40" s="35"/>
      <c r="Z40" s="35"/>
      <c r="AA40" s="35"/>
      <c r="AB40" s="35"/>
      <c r="AC40" s="35"/>
      <c r="AD40" s="35"/>
      <c r="AE40" s="35"/>
    </row>
    <row r="41" spans="1:31" s="1" customFormat="1" ht="14.45" customHeight="1">
      <c r="B41" s="21"/>
      <c r="L41" s="21"/>
    </row>
    <row r="42" spans="1:31" s="1" customFormat="1" ht="14.45" customHeight="1">
      <c r="B42" s="21"/>
      <c r="L42" s="21"/>
    </row>
    <row r="43" spans="1:31" s="1" customFormat="1" ht="14.45" customHeight="1">
      <c r="B43" s="21"/>
      <c r="L43" s="21"/>
    </row>
    <row r="44" spans="1:31" s="1" customFormat="1" ht="14.45" customHeight="1">
      <c r="B44" s="21"/>
      <c r="L44" s="21"/>
    </row>
    <row r="45" spans="1:31" s="1" customFormat="1" ht="14.45" customHeight="1">
      <c r="B45" s="21"/>
      <c r="L45" s="21"/>
    </row>
    <row r="46" spans="1:31" s="1" customFormat="1" ht="14.45" customHeight="1">
      <c r="B46" s="21"/>
      <c r="L46" s="21"/>
    </row>
    <row r="47" spans="1:31" s="1" customFormat="1" ht="14.45" customHeight="1">
      <c r="B47" s="21"/>
      <c r="L47" s="21"/>
    </row>
    <row r="48" spans="1:31" s="1" customFormat="1" ht="14.45" customHeight="1">
      <c r="B48" s="21"/>
      <c r="L48" s="21"/>
    </row>
    <row r="49" spans="1:31" s="1" customFormat="1" ht="14.45" customHeight="1">
      <c r="B49" s="21"/>
      <c r="L49" s="21"/>
    </row>
    <row r="50" spans="1:31" s="2" customFormat="1" ht="14.45" customHeight="1">
      <c r="B50" s="52"/>
      <c r="D50" s="139" t="s">
        <v>49</v>
      </c>
      <c r="E50" s="140"/>
      <c r="F50" s="140"/>
      <c r="G50" s="139" t="s">
        <v>50</v>
      </c>
      <c r="H50" s="140"/>
      <c r="I50" s="140"/>
      <c r="J50" s="140"/>
      <c r="K50" s="140"/>
      <c r="L50" s="52"/>
    </row>
    <row r="51" spans="1:31" ht="11.25">
      <c r="B51" s="21"/>
      <c r="L51" s="21"/>
    </row>
    <row r="52" spans="1:31" ht="11.25">
      <c r="B52" s="21"/>
      <c r="L52" s="21"/>
    </row>
    <row r="53" spans="1:31" ht="11.25">
      <c r="B53" s="21"/>
      <c r="L53" s="21"/>
    </row>
    <row r="54" spans="1:31" ht="11.25">
      <c r="B54" s="21"/>
      <c r="L54" s="21"/>
    </row>
    <row r="55" spans="1:31" ht="11.25">
      <c r="B55" s="21"/>
      <c r="L55" s="21"/>
    </row>
    <row r="56" spans="1:31" ht="11.25">
      <c r="B56" s="21"/>
      <c r="L56" s="21"/>
    </row>
    <row r="57" spans="1:31" ht="11.25">
      <c r="B57" s="21"/>
      <c r="L57" s="21"/>
    </row>
    <row r="58" spans="1:31" ht="11.25">
      <c r="B58" s="21"/>
      <c r="L58" s="21"/>
    </row>
    <row r="59" spans="1:31" ht="11.25">
      <c r="B59" s="21"/>
      <c r="L59" s="21"/>
    </row>
    <row r="60" spans="1:31" ht="11.25">
      <c r="B60" s="21"/>
      <c r="L60" s="21"/>
    </row>
    <row r="61" spans="1:31" s="2" customFormat="1" ht="12.75">
      <c r="A61" s="35"/>
      <c r="B61" s="40"/>
      <c r="C61" s="35"/>
      <c r="D61" s="141" t="s">
        <v>51</v>
      </c>
      <c r="E61" s="142"/>
      <c r="F61" s="143" t="s">
        <v>52</v>
      </c>
      <c r="G61" s="141" t="s">
        <v>51</v>
      </c>
      <c r="H61" s="142"/>
      <c r="I61" s="142"/>
      <c r="J61" s="144" t="s">
        <v>52</v>
      </c>
      <c r="K61" s="142"/>
      <c r="L61" s="52"/>
      <c r="S61" s="35"/>
      <c r="T61" s="35"/>
      <c r="U61" s="35"/>
      <c r="V61" s="35"/>
      <c r="W61" s="35"/>
      <c r="X61" s="35"/>
      <c r="Y61" s="35"/>
      <c r="Z61" s="35"/>
      <c r="AA61" s="35"/>
      <c r="AB61" s="35"/>
      <c r="AC61" s="35"/>
      <c r="AD61" s="35"/>
      <c r="AE61" s="35"/>
    </row>
    <row r="62" spans="1:31" ht="11.25">
      <c r="B62" s="21"/>
      <c r="L62" s="21"/>
    </row>
    <row r="63" spans="1:31" ht="11.25">
      <c r="B63" s="21"/>
      <c r="L63" s="21"/>
    </row>
    <row r="64" spans="1:31" ht="11.25">
      <c r="B64" s="21"/>
      <c r="L64" s="21"/>
    </row>
    <row r="65" spans="1:31" s="2" customFormat="1" ht="12.75">
      <c r="A65" s="35"/>
      <c r="B65" s="40"/>
      <c r="C65" s="35"/>
      <c r="D65" s="139" t="s">
        <v>53</v>
      </c>
      <c r="E65" s="145"/>
      <c r="F65" s="145"/>
      <c r="G65" s="139" t="s">
        <v>54</v>
      </c>
      <c r="H65" s="145"/>
      <c r="I65" s="145"/>
      <c r="J65" s="145"/>
      <c r="K65" s="145"/>
      <c r="L65" s="52"/>
      <c r="S65" s="35"/>
      <c r="T65" s="35"/>
      <c r="U65" s="35"/>
      <c r="V65" s="35"/>
      <c r="W65" s="35"/>
      <c r="X65" s="35"/>
      <c r="Y65" s="35"/>
      <c r="Z65" s="35"/>
      <c r="AA65" s="35"/>
      <c r="AB65" s="35"/>
      <c r="AC65" s="35"/>
      <c r="AD65" s="35"/>
      <c r="AE65" s="35"/>
    </row>
    <row r="66" spans="1:31" ht="11.25">
      <c r="B66" s="21"/>
      <c r="L66" s="21"/>
    </row>
    <row r="67" spans="1:31" ht="11.25">
      <c r="B67" s="21"/>
      <c r="L67" s="21"/>
    </row>
    <row r="68" spans="1:31" ht="11.25">
      <c r="B68" s="21"/>
      <c r="L68" s="21"/>
    </row>
    <row r="69" spans="1:31" ht="11.25">
      <c r="B69" s="21"/>
      <c r="L69" s="21"/>
    </row>
    <row r="70" spans="1:31" ht="11.25">
      <c r="B70" s="21"/>
      <c r="L70" s="21"/>
    </row>
    <row r="71" spans="1:31" ht="11.25">
      <c r="B71" s="21"/>
      <c r="L71" s="21"/>
    </row>
    <row r="72" spans="1:31" ht="11.25">
      <c r="B72" s="21"/>
      <c r="L72" s="21"/>
    </row>
    <row r="73" spans="1:31" ht="11.25">
      <c r="B73" s="21"/>
      <c r="L73" s="21"/>
    </row>
    <row r="74" spans="1:31" ht="11.25">
      <c r="B74" s="21"/>
      <c r="L74" s="21"/>
    </row>
    <row r="75" spans="1:31" ht="11.25">
      <c r="B75" s="21"/>
      <c r="L75" s="21"/>
    </row>
    <row r="76" spans="1:31" s="2" customFormat="1" ht="12.75">
      <c r="A76" s="35"/>
      <c r="B76" s="40"/>
      <c r="C76" s="35"/>
      <c r="D76" s="141" t="s">
        <v>51</v>
      </c>
      <c r="E76" s="142"/>
      <c r="F76" s="143" t="s">
        <v>52</v>
      </c>
      <c r="G76" s="141" t="s">
        <v>51</v>
      </c>
      <c r="H76" s="142"/>
      <c r="I76" s="142"/>
      <c r="J76" s="144" t="s">
        <v>52</v>
      </c>
      <c r="K76" s="142"/>
      <c r="L76" s="52"/>
      <c r="S76" s="35"/>
      <c r="T76" s="35"/>
      <c r="U76" s="35"/>
      <c r="V76" s="35"/>
      <c r="W76" s="35"/>
      <c r="X76" s="35"/>
      <c r="Y76" s="35"/>
      <c r="Z76" s="35"/>
      <c r="AA76" s="35"/>
      <c r="AB76" s="35"/>
      <c r="AC76" s="35"/>
      <c r="AD76" s="35"/>
      <c r="AE76" s="35"/>
    </row>
    <row r="77" spans="1:31" s="2" customFormat="1" ht="14.45" customHeight="1">
      <c r="A77" s="35"/>
      <c r="B77" s="146"/>
      <c r="C77" s="147"/>
      <c r="D77" s="147"/>
      <c r="E77" s="147"/>
      <c r="F77" s="147"/>
      <c r="G77" s="147"/>
      <c r="H77" s="147"/>
      <c r="I77" s="147"/>
      <c r="J77" s="147"/>
      <c r="K77" s="147"/>
      <c r="L77" s="52"/>
      <c r="S77" s="35"/>
      <c r="T77" s="35"/>
      <c r="U77" s="35"/>
      <c r="V77" s="35"/>
      <c r="W77" s="35"/>
      <c r="X77" s="35"/>
      <c r="Y77" s="35"/>
      <c r="Z77" s="35"/>
      <c r="AA77" s="35"/>
      <c r="AB77" s="35"/>
      <c r="AC77" s="35"/>
      <c r="AD77" s="35"/>
      <c r="AE77" s="35"/>
    </row>
    <row r="81" spans="1:47" s="2" customFormat="1" ht="6.95" customHeight="1">
      <c r="A81" s="35"/>
      <c r="B81" s="148"/>
      <c r="C81" s="149"/>
      <c r="D81" s="149"/>
      <c r="E81" s="149"/>
      <c r="F81" s="149"/>
      <c r="G81" s="149"/>
      <c r="H81" s="149"/>
      <c r="I81" s="149"/>
      <c r="J81" s="149"/>
      <c r="K81" s="149"/>
      <c r="L81" s="52"/>
      <c r="S81" s="35"/>
      <c r="T81" s="35"/>
      <c r="U81" s="35"/>
      <c r="V81" s="35"/>
      <c r="W81" s="35"/>
      <c r="X81" s="35"/>
      <c r="Y81" s="35"/>
      <c r="Z81" s="35"/>
      <c r="AA81" s="35"/>
      <c r="AB81" s="35"/>
      <c r="AC81" s="35"/>
      <c r="AD81" s="35"/>
      <c r="AE81" s="35"/>
    </row>
    <row r="82" spans="1:47" s="2" customFormat="1" ht="24.95" customHeight="1">
      <c r="A82" s="35"/>
      <c r="B82" s="36"/>
      <c r="C82" s="24" t="s">
        <v>115</v>
      </c>
      <c r="D82" s="37"/>
      <c r="E82" s="37"/>
      <c r="F82" s="37"/>
      <c r="G82" s="37"/>
      <c r="H82" s="37"/>
      <c r="I82" s="37"/>
      <c r="J82" s="37"/>
      <c r="K82" s="37"/>
      <c r="L82" s="52"/>
      <c r="S82" s="35"/>
      <c r="T82" s="35"/>
      <c r="U82" s="35"/>
      <c r="V82" s="35"/>
      <c r="W82" s="35"/>
      <c r="X82" s="35"/>
      <c r="Y82" s="35"/>
      <c r="Z82" s="35"/>
      <c r="AA82" s="35"/>
      <c r="AB82" s="35"/>
      <c r="AC82" s="35"/>
      <c r="AD82" s="35"/>
      <c r="AE82" s="35"/>
    </row>
    <row r="83" spans="1:47" s="2" customFormat="1" ht="6.95" customHeight="1">
      <c r="A83" s="35"/>
      <c r="B83" s="36"/>
      <c r="C83" s="37"/>
      <c r="D83" s="37"/>
      <c r="E83" s="37"/>
      <c r="F83" s="37"/>
      <c r="G83" s="37"/>
      <c r="H83" s="37"/>
      <c r="I83" s="37"/>
      <c r="J83" s="37"/>
      <c r="K83" s="37"/>
      <c r="L83" s="52"/>
      <c r="S83" s="35"/>
      <c r="T83" s="35"/>
      <c r="U83" s="35"/>
      <c r="V83" s="35"/>
      <c r="W83" s="35"/>
      <c r="X83" s="35"/>
      <c r="Y83" s="35"/>
      <c r="Z83" s="35"/>
      <c r="AA83" s="35"/>
      <c r="AB83" s="35"/>
      <c r="AC83" s="35"/>
      <c r="AD83" s="35"/>
      <c r="AE83" s="35"/>
    </row>
    <row r="84" spans="1:47" s="2" customFormat="1" ht="12" customHeight="1">
      <c r="A84" s="35"/>
      <c r="B84" s="36"/>
      <c r="C84" s="30" t="s">
        <v>16</v>
      </c>
      <c r="D84" s="37"/>
      <c r="E84" s="37"/>
      <c r="F84" s="37"/>
      <c r="G84" s="37"/>
      <c r="H84" s="37"/>
      <c r="I84" s="37"/>
      <c r="J84" s="37"/>
      <c r="K84" s="37"/>
      <c r="L84" s="52"/>
      <c r="S84" s="35"/>
      <c r="T84" s="35"/>
      <c r="U84" s="35"/>
      <c r="V84" s="35"/>
      <c r="W84" s="35"/>
      <c r="X84" s="35"/>
      <c r="Y84" s="35"/>
      <c r="Z84" s="35"/>
      <c r="AA84" s="35"/>
      <c r="AB84" s="35"/>
      <c r="AC84" s="35"/>
      <c r="AD84" s="35"/>
      <c r="AE84" s="35"/>
    </row>
    <row r="85" spans="1:47" s="2" customFormat="1" ht="26.25" customHeight="1">
      <c r="A85" s="35"/>
      <c r="B85" s="36"/>
      <c r="C85" s="37"/>
      <c r="D85" s="37"/>
      <c r="E85" s="327" t="str">
        <f>E7</f>
        <v>Přístavba odborné učebny pro výuku přípravy pokrmů pro I. II. stupeň ZŠ Dub nad Moravou</v>
      </c>
      <c r="F85" s="328"/>
      <c r="G85" s="328"/>
      <c r="H85" s="328"/>
      <c r="I85" s="37"/>
      <c r="J85" s="37"/>
      <c r="K85" s="37"/>
      <c r="L85" s="52"/>
      <c r="S85" s="35"/>
      <c r="T85" s="35"/>
      <c r="U85" s="35"/>
      <c r="V85" s="35"/>
      <c r="W85" s="35"/>
      <c r="X85" s="35"/>
      <c r="Y85" s="35"/>
      <c r="Z85" s="35"/>
      <c r="AA85" s="35"/>
      <c r="AB85" s="35"/>
      <c r="AC85" s="35"/>
      <c r="AD85" s="35"/>
      <c r="AE85" s="35"/>
    </row>
    <row r="86" spans="1:47" s="2" customFormat="1" ht="12" customHeight="1">
      <c r="A86" s="35"/>
      <c r="B86" s="36"/>
      <c r="C86" s="30" t="s">
        <v>112</v>
      </c>
      <c r="D86" s="37"/>
      <c r="E86" s="37"/>
      <c r="F86" s="37"/>
      <c r="G86" s="37"/>
      <c r="H86" s="37"/>
      <c r="I86" s="37"/>
      <c r="J86" s="37"/>
      <c r="K86" s="37"/>
      <c r="L86" s="52"/>
      <c r="S86" s="35"/>
      <c r="T86" s="35"/>
      <c r="U86" s="35"/>
      <c r="V86" s="35"/>
      <c r="W86" s="35"/>
      <c r="X86" s="35"/>
      <c r="Y86" s="35"/>
      <c r="Z86" s="35"/>
      <c r="AA86" s="35"/>
      <c r="AB86" s="35"/>
      <c r="AC86" s="35"/>
      <c r="AD86" s="35"/>
      <c r="AE86" s="35"/>
    </row>
    <row r="87" spans="1:47" s="2" customFormat="1" ht="16.5" customHeight="1">
      <c r="A87" s="35"/>
      <c r="B87" s="36"/>
      <c r="C87" s="37"/>
      <c r="D87" s="37"/>
      <c r="E87" s="275" t="str">
        <f>E9</f>
        <v>D.1.4a - Vzduchotechnika</v>
      </c>
      <c r="F87" s="329"/>
      <c r="G87" s="329"/>
      <c r="H87" s="329"/>
      <c r="I87" s="37"/>
      <c r="J87" s="37"/>
      <c r="K87" s="37"/>
      <c r="L87" s="52"/>
      <c r="S87" s="35"/>
      <c r="T87" s="35"/>
      <c r="U87" s="35"/>
      <c r="V87" s="35"/>
      <c r="W87" s="35"/>
      <c r="X87" s="35"/>
      <c r="Y87" s="35"/>
      <c r="Z87" s="35"/>
      <c r="AA87" s="35"/>
      <c r="AB87" s="35"/>
      <c r="AC87" s="35"/>
      <c r="AD87" s="35"/>
      <c r="AE87" s="35"/>
    </row>
    <row r="88" spans="1:47" s="2" customFormat="1" ht="6.95" customHeight="1">
      <c r="A88" s="35"/>
      <c r="B88" s="36"/>
      <c r="C88" s="37"/>
      <c r="D88" s="37"/>
      <c r="E88" s="37"/>
      <c r="F88" s="37"/>
      <c r="G88" s="37"/>
      <c r="H88" s="37"/>
      <c r="I88" s="37"/>
      <c r="J88" s="37"/>
      <c r="K88" s="37"/>
      <c r="L88" s="52"/>
      <c r="S88" s="35"/>
      <c r="T88" s="35"/>
      <c r="U88" s="35"/>
      <c r="V88" s="35"/>
      <c r="W88" s="35"/>
      <c r="X88" s="35"/>
      <c r="Y88" s="35"/>
      <c r="Z88" s="35"/>
      <c r="AA88" s="35"/>
      <c r="AB88" s="35"/>
      <c r="AC88" s="35"/>
      <c r="AD88" s="35"/>
      <c r="AE88" s="35"/>
    </row>
    <row r="89" spans="1:47" s="2" customFormat="1" ht="12" customHeight="1">
      <c r="A89" s="35"/>
      <c r="B89" s="36"/>
      <c r="C89" s="30" t="s">
        <v>21</v>
      </c>
      <c r="D89" s="37"/>
      <c r="E89" s="37"/>
      <c r="F89" s="28" t="str">
        <f>F12</f>
        <v>Dub nad Moravou</v>
      </c>
      <c r="G89" s="37"/>
      <c r="H89" s="37"/>
      <c r="I89" s="30" t="s">
        <v>23</v>
      </c>
      <c r="J89" s="67" t="str">
        <f>IF(J12="","",J12)</f>
        <v>27. 5. 2024</v>
      </c>
      <c r="K89" s="37"/>
      <c r="L89" s="52"/>
      <c r="S89" s="35"/>
      <c r="T89" s="35"/>
      <c r="U89" s="35"/>
      <c r="V89" s="35"/>
      <c r="W89" s="35"/>
      <c r="X89" s="35"/>
      <c r="Y89" s="35"/>
      <c r="Z89" s="35"/>
      <c r="AA89" s="35"/>
      <c r="AB89" s="35"/>
      <c r="AC89" s="35"/>
      <c r="AD89" s="35"/>
      <c r="AE89" s="35"/>
    </row>
    <row r="90" spans="1:47" s="2" customFormat="1" ht="6.95" customHeight="1">
      <c r="A90" s="35"/>
      <c r="B90" s="36"/>
      <c r="C90" s="37"/>
      <c r="D90" s="37"/>
      <c r="E90" s="37"/>
      <c r="F90" s="37"/>
      <c r="G90" s="37"/>
      <c r="H90" s="37"/>
      <c r="I90" s="37"/>
      <c r="J90" s="37"/>
      <c r="K90" s="37"/>
      <c r="L90" s="52"/>
      <c r="S90" s="35"/>
      <c r="T90" s="35"/>
      <c r="U90" s="35"/>
      <c r="V90" s="35"/>
      <c r="W90" s="35"/>
      <c r="X90" s="35"/>
      <c r="Y90" s="35"/>
      <c r="Z90" s="35"/>
      <c r="AA90" s="35"/>
      <c r="AB90" s="35"/>
      <c r="AC90" s="35"/>
      <c r="AD90" s="35"/>
      <c r="AE90" s="35"/>
    </row>
    <row r="91" spans="1:47" s="2" customFormat="1" ht="15.2" customHeight="1">
      <c r="A91" s="35"/>
      <c r="B91" s="36"/>
      <c r="C91" s="30" t="s">
        <v>25</v>
      </c>
      <c r="D91" s="37"/>
      <c r="E91" s="37"/>
      <c r="F91" s="28" t="str">
        <f>E15</f>
        <v>ZŠ a MŠ, příspěvková organizace Dub n/M</v>
      </c>
      <c r="G91" s="37"/>
      <c r="H91" s="37"/>
      <c r="I91" s="30" t="s">
        <v>31</v>
      </c>
      <c r="J91" s="33" t="str">
        <f>E21</f>
        <v>Bořivoj Kovář</v>
      </c>
      <c r="K91" s="37"/>
      <c r="L91" s="52"/>
      <c r="S91" s="35"/>
      <c r="T91" s="35"/>
      <c r="U91" s="35"/>
      <c r="V91" s="35"/>
      <c r="W91" s="35"/>
      <c r="X91" s="35"/>
      <c r="Y91" s="35"/>
      <c r="Z91" s="35"/>
      <c r="AA91" s="35"/>
      <c r="AB91" s="35"/>
      <c r="AC91" s="35"/>
      <c r="AD91" s="35"/>
      <c r="AE91" s="35"/>
    </row>
    <row r="92" spans="1:47" s="2" customFormat="1" ht="15.2" customHeight="1">
      <c r="A92" s="35"/>
      <c r="B92" s="36"/>
      <c r="C92" s="30" t="s">
        <v>29</v>
      </c>
      <c r="D92" s="37"/>
      <c r="E92" s="37"/>
      <c r="F92" s="28" t="str">
        <f>IF(E18="","",E18)</f>
        <v>Vyplň údaj</v>
      </c>
      <c r="G92" s="37"/>
      <c r="H92" s="37"/>
      <c r="I92" s="30" t="s">
        <v>34</v>
      </c>
      <c r="J92" s="33" t="str">
        <f>E24</f>
        <v xml:space="preserve"> </v>
      </c>
      <c r="K92" s="37"/>
      <c r="L92" s="52"/>
      <c r="S92" s="35"/>
      <c r="T92" s="35"/>
      <c r="U92" s="35"/>
      <c r="V92" s="35"/>
      <c r="W92" s="35"/>
      <c r="X92" s="35"/>
      <c r="Y92" s="35"/>
      <c r="Z92" s="35"/>
      <c r="AA92" s="35"/>
      <c r="AB92" s="35"/>
      <c r="AC92" s="35"/>
      <c r="AD92" s="35"/>
      <c r="AE92" s="35"/>
    </row>
    <row r="93" spans="1:47" s="2" customFormat="1" ht="10.35" customHeight="1">
      <c r="A93" s="35"/>
      <c r="B93" s="36"/>
      <c r="C93" s="37"/>
      <c r="D93" s="37"/>
      <c r="E93" s="37"/>
      <c r="F93" s="37"/>
      <c r="G93" s="37"/>
      <c r="H93" s="37"/>
      <c r="I93" s="37"/>
      <c r="J93" s="37"/>
      <c r="K93" s="37"/>
      <c r="L93" s="52"/>
      <c r="S93" s="35"/>
      <c r="T93" s="35"/>
      <c r="U93" s="35"/>
      <c r="V93" s="35"/>
      <c r="W93" s="35"/>
      <c r="X93" s="35"/>
      <c r="Y93" s="35"/>
      <c r="Z93" s="35"/>
      <c r="AA93" s="35"/>
      <c r="AB93" s="35"/>
      <c r="AC93" s="35"/>
      <c r="AD93" s="35"/>
      <c r="AE93" s="35"/>
    </row>
    <row r="94" spans="1:47" s="2" customFormat="1" ht="29.25" customHeight="1">
      <c r="A94" s="35"/>
      <c r="B94" s="36"/>
      <c r="C94" s="150" t="s">
        <v>116</v>
      </c>
      <c r="D94" s="151"/>
      <c r="E94" s="151"/>
      <c r="F94" s="151"/>
      <c r="G94" s="151"/>
      <c r="H94" s="151"/>
      <c r="I94" s="151"/>
      <c r="J94" s="152" t="s">
        <v>117</v>
      </c>
      <c r="K94" s="151"/>
      <c r="L94" s="52"/>
      <c r="S94" s="35"/>
      <c r="T94" s="35"/>
      <c r="U94" s="35"/>
      <c r="V94" s="35"/>
      <c r="W94" s="35"/>
      <c r="X94" s="35"/>
      <c r="Y94" s="35"/>
      <c r="Z94" s="35"/>
      <c r="AA94" s="35"/>
      <c r="AB94" s="35"/>
      <c r="AC94" s="35"/>
      <c r="AD94" s="35"/>
      <c r="AE94" s="35"/>
    </row>
    <row r="95" spans="1:47" s="2" customFormat="1" ht="10.35" customHeight="1">
      <c r="A95" s="35"/>
      <c r="B95" s="36"/>
      <c r="C95" s="37"/>
      <c r="D95" s="37"/>
      <c r="E95" s="37"/>
      <c r="F95" s="37"/>
      <c r="G95" s="37"/>
      <c r="H95" s="37"/>
      <c r="I95" s="37"/>
      <c r="J95" s="37"/>
      <c r="K95" s="37"/>
      <c r="L95" s="52"/>
      <c r="S95" s="35"/>
      <c r="T95" s="35"/>
      <c r="U95" s="35"/>
      <c r="V95" s="35"/>
      <c r="W95" s="35"/>
      <c r="X95" s="35"/>
      <c r="Y95" s="35"/>
      <c r="Z95" s="35"/>
      <c r="AA95" s="35"/>
      <c r="AB95" s="35"/>
      <c r="AC95" s="35"/>
      <c r="AD95" s="35"/>
      <c r="AE95" s="35"/>
    </row>
    <row r="96" spans="1:47" s="2" customFormat="1" ht="22.9" customHeight="1">
      <c r="A96" s="35"/>
      <c r="B96" s="36"/>
      <c r="C96" s="153" t="s">
        <v>118</v>
      </c>
      <c r="D96" s="37"/>
      <c r="E96" s="37"/>
      <c r="F96" s="37"/>
      <c r="G96" s="37"/>
      <c r="H96" s="37"/>
      <c r="I96" s="37"/>
      <c r="J96" s="85">
        <f>J121</f>
        <v>0</v>
      </c>
      <c r="K96" s="37"/>
      <c r="L96" s="52"/>
      <c r="S96" s="35"/>
      <c r="T96" s="35"/>
      <c r="U96" s="35"/>
      <c r="V96" s="35"/>
      <c r="W96" s="35"/>
      <c r="X96" s="35"/>
      <c r="Y96" s="35"/>
      <c r="Z96" s="35"/>
      <c r="AA96" s="35"/>
      <c r="AB96" s="35"/>
      <c r="AC96" s="35"/>
      <c r="AD96" s="35"/>
      <c r="AE96" s="35"/>
      <c r="AU96" s="18" t="s">
        <v>119</v>
      </c>
    </row>
    <row r="97" spans="1:31" s="9" customFormat="1" ht="24.95" customHeight="1">
      <c r="B97" s="154"/>
      <c r="C97" s="155"/>
      <c r="D97" s="156" t="s">
        <v>130</v>
      </c>
      <c r="E97" s="157"/>
      <c r="F97" s="157"/>
      <c r="G97" s="157"/>
      <c r="H97" s="157"/>
      <c r="I97" s="157"/>
      <c r="J97" s="158">
        <f>J122</f>
        <v>0</v>
      </c>
      <c r="K97" s="155"/>
      <c r="L97" s="159"/>
    </row>
    <row r="98" spans="1:31" s="10" customFormat="1" ht="19.899999999999999" customHeight="1">
      <c r="B98" s="160"/>
      <c r="C98" s="105"/>
      <c r="D98" s="161" t="s">
        <v>2287</v>
      </c>
      <c r="E98" s="162"/>
      <c r="F98" s="162"/>
      <c r="G98" s="162"/>
      <c r="H98" s="162"/>
      <c r="I98" s="162"/>
      <c r="J98" s="163">
        <f>J123</f>
        <v>0</v>
      </c>
      <c r="K98" s="105"/>
      <c r="L98" s="164"/>
    </row>
    <row r="99" spans="1:31" s="10" customFormat="1" ht="19.899999999999999" customHeight="1">
      <c r="B99" s="160"/>
      <c r="C99" s="105"/>
      <c r="D99" s="161" t="s">
        <v>2288</v>
      </c>
      <c r="E99" s="162"/>
      <c r="F99" s="162"/>
      <c r="G99" s="162"/>
      <c r="H99" s="162"/>
      <c r="I99" s="162"/>
      <c r="J99" s="163">
        <f>J124</f>
        <v>0</v>
      </c>
      <c r="K99" s="105"/>
      <c r="L99" s="164"/>
    </row>
    <row r="100" spans="1:31" s="10" customFormat="1" ht="19.899999999999999" customHeight="1">
      <c r="B100" s="160"/>
      <c r="C100" s="105"/>
      <c r="D100" s="161" t="s">
        <v>2289</v>
      </c>
      <c r="E100" s="162"/>
      <c r="F100" s="162"/>
      <c r="G100" s="162"/>
      <c r="H100" s="162"/>
      <c r="I100" s="162"/>
      <c r="J100" s="163">
        <f>J207</f>
        <v>0</v>
      </c>
      <c r="K100" s="105"/>
      <c r="L100" s="164"/>
    </row>
    <row r="101" spans="1:31" s="10" customFormat="1" ht="19.899999999999999" customHeight="1">
      <c r="B101" s="160"/>
      <c r="C101" s="105"/>
      <c r="D101" s="161" t="s">
        <v>2290</v>
      </c>
      <c r="E101" s="162"/>
      <c r="F101" s="162"/>
      <c r="G101" s="162"/>
      <c r="H101" s="162"/>
      <c r="I101" s="162"/>
      <c r="J101" s="163">
        <f>J278</f>
        <v>0</v>
      </c>
      <c r="K101" s="105"/>
      <c r="L101" s="164"/>
    </row>
    <row r="102" spans="1:31" s="2" customFormat="1" ht="21.75" customHeight="1">
      <c r="A102" s="35"/>
      <c r="B102" s="36"/>
      <c r="C102" s="37"/>
      <c r="D102" s="37"/>
      <c r="E102" s="37"/>
      <c r="F102" s="37"/>
      <c r="G102" s="37"/>
      <c r="H102" s="37"/>
      <c r="I102" s="37"/>
      <c r="J102" s="37"/>
      <c r="K102" s="37"/>
      <c r="L102" s="52"/>
      <c r="S102" s="35"/>
      <c r="T102" s="35"/>
      <c r="U102" s="35"/>
      <c r="V102" s="35"/>
      <c r="W102" s="35"/>
      <c r="X102" s="35"/>
      <c r="Y102" s="35"/>
      <c r="Z102" s="35"/>
      <c r="AA102" s="35"/>
      <c r="AB102" s="35"/>
      <c r="AC102" s="35"/>
      <c r="AD102" s="35"/>
      <c r="AE102" s="35"/>
    </row>
    <row r="103" spans="1:31" s="2" customFormat="1" ht="6.95" customHeight="1">
      <c r="A103" s="35"/>
      <c r="B103" s="55"/>
      <c r="C103" s="56"/>
      <c r="D103" s="56"/>
      <c r="E103" s="56"/>
      <c r="F103" s="56"/>
      <c r="G103" s="56"/>
      <c r="H103" s="56"/>
      <c r="I103" s="56"/>
      <c r="J103" s="56"/>
      <c r="K103" s="56"/>
      <c r="L103" s="52"/>
      <c r="S103" s="35"/>
      <c r="T103" s="35"/>
      <c r="U103" s="35"/>
      <c r="V103" s="35"/>
      <c r="W103" s="35"/>
      <c r="X103" s="35"/>
      <c r="Y103" s="35"/>
      <c r="Z103" s="35"/>
      <c r="AA103" s="35"/>
      <c r="AB103" s="35"/>
      <c r="AC103" s="35"/>
      <c r="AD103" s="35"/>
      <c r="AE103" s="35"/>
    </row>
    <row r="107" spans="1:31" s="2" customFormat="1" ht="6.95" customHeight="1">
      <c r="A107" s="35"/>
      <c r="B107" s="57"/>
      <c r="C107" s="58"/>
      <c r="D107" s="58"/>
      <c r="E107" s="58"/>
      <c r="F107" s="58"/>
      <c r="G107" s="58"/>
      <c r="H107" s="58"/>
      <c r="I107" s="58"/>
      <c r="J107" s="58"/>
      <c r="K107" s="58"/>
      <c r="L107" s="52"/>
      <c r="S107" s="35"/>
      <c r="T107" s="35"/>
      <c r="U107" s="35"/>
      <c r="V107" s="35"/>
      <c r="W107" s="35"/>
      <c r="X107" s="35"/>
      <c r="Y107" s="35"/>
      <c r="Z107" s="35"/>
      <c r="AA107" s="35"/>
      <c r="AB107" s="35"/>
      <c r="AC107" s="35"/>
      <c r="AD107" s="35"/>
      <c r="AE107" s="35"/>
    </row>
    <row r="108" spans="1:31" s="2" customFormat="1" ht="24.95" customHeight="1">
      <c r="A108" s="35"/>
      <c r="B108" s="36"/>
      <c r="C108" s="24" t="s">
        <v>145</v>
      </c>
      <c r="D108" s="37"/>
      <c r="E108" s="37"/>
      <c r="F108" s="37"/>
      <c r="G108" s="37"/>
      <c r="H108" s="37"/>
      <c r="I108" s="37"/>
      <c r="J108" s="37"/>
      <c r="K108" s="37"/>
      <c r="L108" s="52"/>
      <c r="S108" s="35"/>
      <c r="T108" s="35"/>
      <c r="U108" s="35"/>
      <c r="V108" s="35"/>
      <c r="W108" s="35"/>
      <c r="X108" s="35"/>
      <c r="Y108" s="35"/>
      <c r="Z108" s="35"/>
      <c r="AA108" s="35"/>
      <c r="AB108" s="35"/>
      <c r="AC108" s="35"/>
      <c r="AD108" s="35"/>
      <c r="AE108" s="35"/>
    </row>
    <row r="109" spans="1:31" s="2" customFormat="1" ht="6.95" customHeight="1">
      <c r="A109" s="35"/>
      <c r="B109" s="36"/>
      <c r="C109" s="37"/>
      <c r="D109" s="37"/>
      <c r="E109" s="37"/>
      <c r="F109" s="37"/>
      <c r="G109" s="37"/>
      <c r="H109" s="37"/>
      <c r="I109" s="37"/>
      <c r="J109" s="37"/>
      <c r="K109" s="37"/>
      <c r="L109" s="52"/>
      <c r="S109" s="35"/>
      <c r="T109" s="35"/>
      <c r="U109" s="35"/>
      <c r="V109" s="35"/>
      <c r="W109" s="35"/>
      <c r="X109" s="35"/>
      <c r="Y109" s="35"/>
      <c r="Z109" s="35"/>
      <c r="AA109" s="35"/>
      <c r="AB109" s="35"/>
      <c r="AC109" s="35"/>
      <c r="AD109" s="35"/>
      <c r="AE109" s="35"/>
    </row>
    <row r="110" spans="1:31" s="2" customFormat="1" ht="12" customHeight="1">
      <c r="A110" s="35"/>
      <c r="B110" s="36"/>
      <c r="C110" s="30" t="s">
        <v>16</v>
      </c>
      <c r="D110" s="37"/>
      <c r="E110" s="37"/>
      <c r="F110" s="37"/>
      <c r="G110" s="37"/>
      <c r="H110" s="37"/>
      <c r="I110" s="37"/>
      <c r="J110" s="37"/>
      <c r="K110" s="37"/>
      <c r="L110" s="52"/>
      <c r="S110" s="35"/>
      <c r="T110" s="35"/>
      <c r="U110" s="35"/>
      <c r="V110" s="35"/>
      <c r="W110" s="35"/>
      <c r="X110" s="35"/>
      <c r="Y110" s="35"/>
      <c r="Z110" s="35"/>
      <c r="AA110" s="35"/>
      <c r="AB110" s="35"/>
      <c r="AC110" s="35"/>
      <c r="AD110" s="35"/>
      <c r="AE110" s="35"/>
    </row>
    <row r="111" spans="1:31" s="2" customFormat="1" ht="26.25" customHeight="1">
      <c r="A111" s="35"/>
      <c r="B111" s="36"/>
      <c r="C111" s="37"/>
      <c r="D111" s="37"/>
      <c r="E111" s="327" t="str">
        <f>E7</f>
        <v>Přístavba odborné učebny pro výuku přípravy pokrmů pro I. II. stupeň ZŠ Dub nad Moravou</v>
      </c>
      <c r="F111" s="328"/>
      <c r="G111" s="328"/>
      <c r="H111" s="328"/>
      <c r="I111" s="37"/>
      <c r="J111" s="37"/>
      <c r="K111" s="37"/>
      <c r="L111" s="52"/>
      <c r="S111" s="35"/>
      <c r="T111" s="35"/>
      <c r="U111" s="35"/>
      <c r="V111" s="35"/>
      <c r="W111" s="35"/>
      <c r="X111" s="35"/>
      <c r="Y111" s="35"/>
      <c r="Z111" s="35"/>
      <c r="AA111" s="35"/>
      <c r="AB111" s="35"/>
      <c r="AC111" s="35"/>
      <c r="AD111" s="35"/>
      <c r="AE111" s="35"/>
    </row>
    <row r="112" spans="1:31" s="2" customFormat="1" ht="12" customHeight="1">
      <c r="A112" s="35"/>
      <c r="B112" s="36"/>
      <c r="C112" s="30" t="s">
        <v>112</v>
      </c>
      <c r="D112" s="37"/>
      <c r="E112" s="37"/>
      <c r="F112" s="37"/>
      <c r="G112" s="37"/>
      <c r="H112" s="37"/>
      <c r="I112" s="37"/>
      <c r="J112" s="37"/>
      <c r="K112" s="37"/>
      <c r="L112" s="52"/>
      <c r="S112" s="35"/>
      <c r="T112" s="35"/>
      <c r="U112" s="35"/>
      <c r="V112" s="35"/>
      <c r="W112" s="35"/>
      <c r="X112" s="35"/>
      <c r="Y112" s="35"/>
      <c r="Z112" s="35"/>
      <c r="AA112" s="35"/>
      <c r="AB112" s="35"/>
      <c r="AC112" s="35"/>
      <c r="AD112" s="35"/>
      <c r="AE112" s="35"/>
    </row>
    <row r="113" spans="1:65" s="2" customFormat="1" ht="16.5" customHeight="1">
      <c r="A113" s="35"/>
      <c r="B113" s="36"/>
      <c r="C113" s="37"/>
      <c r="D113" s="37"/>
      <c r="E113" s="275" t="str">
        <f>E9</f>
        <v>D.1.4a - Vzduchotechnika</v>
      </c>
      <c r="F113" s="329"/>
      <c r="G113" s="329"/>
      <c r="H113" s="329"/>
      <c r="I113" s="37"/>
      <c r="J113" s="37"/>
      <c r="K113" s="37"/>
      <c r="L113" s="52"/>
      <c r="S113" s="35"/>
      <c r="T113" s="35"/>
      <c r="U113" s="35"/>
      <c r="V113" s="35"/>
      <c r="W113" s="35"/>
      <c r="X113" s="35"/>
      <c r="Y113" s="35"/>
      <c r="Z113" s="35"/>
      <c r="AA113" s="35"/>
      <c r="AB113" s="35"/>
      <c r="AC113" s="35"/>
      <c r="AD113" s="35"/>
      <c r="AE113" s="35"/>
    </row>
    <row r="114" spans="1:65" s="2" customFormat="1" ht="6.95" customHeight="1">
      <c r="A114" s="35"/>
      <c r="B114" s="36"/>
      <c r="C114" s="37"/>
      <c r="D114" s="37"/>
      <c r="E114" s="37"/>
      <c r="F114" s="37"/>
      <c r="G114" s="37"/>
      <c r="H114" s="37"/>
      <c r="I114" s="37"/>
      <c r="J114" s="37"/>
      <c r="K114" s="37"/>
      <c r="L114" s="52"/>
      <c r="S114" s="35"/>
      <c r="T114" s="35"/>
      <c r="U114" s="35"/>
      <c r="V114" s="35"/>
      <c r="W114" s="35"/>
      <c r="X114" s="35"/>
      <c r="Y114" s="35"/>
      <c r="Z114" s="35"/>
      <c r="AA114" s="35"/>
      <c r="AB114" s="35"/>
      <c r="AC114" s="35"/>
      <c r="AD114" s="35"/>
      <c r="AE114" s="35"/>
    </row>
    <row r="115" spans="1:65" s="2" customFormat="1" ht="12" customHeight="1">
      <c r="A115" s="35"/>
      <c r="B115" s="36"/>
      <c r="C115" s="30" t="s">
        <v>21</v>
      </c>
      <c r="D115" s="37"/>
      <c r="E115" s="37"/>
      <c r="F115" s="28" t="str">
        <f>F12</f>
        <v>Dub nad Moravou</v>
      </c>
      <c r="G115" s="37"/>
      <c r="H115" s="37"/>
      <c r="I115" s="30" t="s">
        <v>23</v>
      </c>
      <c r="J115" s="67" t="str">
        <f>IF(J12="","",J12)</f>
        <v>27. 5. 2024</v>
      </c>
      <c r="K115" s="37"/>
      <c r="L115" s="52"/>
      <c r="S115" s="35"/>
      <c r="T115" s="35"/>
      <c r="U115" s="35"/>
      <c r="V115" s="35"/>
      <c r="W115" s="35"/>
      <c r="X115" s="35"/>
      <c r="Y115" s="35"/>
      <c r="Z115" s="35"/>
      <c r="AA115" s="35"/>
      <c r="AB115" s="35"/>
      <c r="AC115" s="35"/>
      <c r="AD115" s="35"/>
      <c r="AE115" s="35"/>
    </row>
    <row r="116" spans="1:65" s="2" customFormat="1" ht="6.95" customHeight="1">
      <c r="A116" s="35"/>
      <c r="B116" s="36"/>
      <c r="C116" s="37"/>
      <c r="D116" s="37"/>
      <c r="E116" s="37"/>
      <c r="F116" s="37"/>
      <c r="G116" s="37"/>
      <c r="H116" s="37"/>
      <c r="I116" s="37"/>
      <c r="J116" s="37"/>
      <c r="K116" s="37"/>
      <c r="L116" s="52"/>
      <c r="S116" s="35"/>
      <c r="T116" s="35"/>
      <c r="U116" s="35"/>
      <c r="V116" s="35"/>
      <c r="W116" s="35"/>
      <c r="X116" s="35"/>
      <c r="Y116" s="35"/>
      <c r="Z116" s="35"/>
      <c r="AA116" s="35"/>
      <c r="AB116" s="35"/>
      <c r="AC116" s="35"/>
      <c r="AD116" s="35"/>
      <c r="AE116" s="35"/>
    </row>
    <row r="117" spans="1:65" s="2" customFormat="1" ht="15.2" customHeight="1">
      <c r="A117" s="35"/>
      <c r="B117" s="36"/>
      <c r="C117" s="30" t="s">
        <v>25</v>
      </c>
      <c r="D117" s="37"/>
      <c r="E117" s="37"/>
      <c r="F117" s="28" t="str">
        <f>E15</f>
        <v>ZŠ a MŠ, příspěvková organizace Dub n/M</v>
      </c>
      <c r="G117" s="37"/>
      <c r="H117" s="37"/>
      <c r="I117" s="30" t="s">
        <v>31</v>
      </c>
      <c r="J117" s="33" t="str">
        <f>E21</f>
        <v>Bořivoj Kovář</v>
      </c>
      <c r="K117" s="37"/>
      <c r="L117" s="52"/>
      <c r="S117" s="35"/>
      <c r="T117" s="35"/>
      <c r="U117" s="35"/>
      <c r="V117" s="35"/>
      <c r="W117" s="35"/>
      <c r="X117" s="35"/>
      <c r="Y117" s="35"/>
      <c r="Z117" s="35"/>
      <c r="AA117" s="35"/>
      <c r="AB117" s="35"/>
      <c r="AC117" s="35"/>
      <c r="AD117" s="35"/>
      <c r="AE117" s="35"/>
    </row>
    <row r="118" spans="1:65" s="2" customFormat="1" ht="15.2" customHeight="1">
      <c r="A118" s="35"/>
      <c r="B118" s="36"/>
      <c r="C118" s="30" t="s">
        <v>29</v>
      </c>
      <c r="D118" s="37"/>
      <c r="E118" s="37"/>
      <c r="F118" s="28" t="str">
        <f>IF(E18="","",E18)</f>
        <v>Vyplň údaj</v>
      </c>
      <c r="G118" s="37"/>
      <c r="H118" s="37"/>
      <c r="I118" s="30" t="s">
        <v>34</v>
      </c>
      <c r="J118" s="33" t="str">
        <f>E24</f>
        <v xml:space="preserve"> </v>
      </c>
      <c r="K118" s="37"/>
      <c r="L118" s="52"/>
      <c r="S118" s="35"/>
      <c r="T118" s="35"/>
      <c r="U118" s="35"/>
      <c r="V118" s="35"/>
      <c r="W118" s="35"/>
      <c r="X118" s="35"/>
      <c r="Y118" s="35"/>
      <c r="Z118" s="35"/>
      <c r="AA118" s="35"/>
      <c r="AB118" s="35"/>
      <c r="AC118" s="35"/>
      <c r="AD118" s="35"/>
      <c r="AE118" s="35"/>
    </row>
    <row r="119" spans="1:65" s="2" customFormat="1" ht="10.35" customHeight="1">
      <c r="A119" s="35"/>
      <c r="B119" s="36"/>
      <c r="C119" s="37"/>
      <c r="D119" s="37"/>
      <c r="E119" s="37"/>
      <c r="F119" s="37"/>
      <c r="G119" s="37"/>
      <c r="H119" s="37"/>
      <c r="I119" s="37"/>
      <c r="J119" s="37"/>
      <c r="K119" s="37"/>
      <c r="L119" s="52"/>
      <c r="S119" s="35"/>
      <c r="T119" s="35"/>
      <c r="U119" s="35"/>
      <c r="V119" s="35"/>
      <c r="W119" s="35"/>
      <c r="X119" s="35"/>
      <c r="Y119" s="35"/>
      <c r="Z119" s="35"/>
      <c r="AA119" s="35"/>
      <c r="AB119" s="35"/>
      <c r="AC119" s="35"/>
      <c r="AD119" s="35"/>
      <c r="AE119" s="35"/>
    </row>
    <row r="120" spans="1:65" s="11" customFormat="1" ht="29.25" customHeight="1">
      <c r="A120" s="165"/>
      <c r="B120" s="166"/>
      <c r="C120" s="167" t="s">
        <v>146</v>
      </c>
      <c r="D120" s="168" t="s">
        <v>61</v>
      </c>
      <c r="E120" s="168" t="s">
        <v>57</v>
      </c>
      <c r="F120" s="168" t="s">
        <v>58</v>
      </c>
      <c r="G120" s="168" t="s">
        <v>147</v>
      </c>
      <c r="H120" s="168" t="s">
        <v>148</v>
      </c>
      <c r="I120" s="168" t="s">
        <v>149</v>
      </c>
      <c r="J120" s="169" t="s">
        <v>117</v>
      </c>
      <c r="K120" s="170" t="s">
        <v>150</v>
      </c>
      <c r="L120" s="171"/>
      <c r="M120" s="76" t="s">
        <v>1</v>
      </c>
      <c r="N120" s="77" t="s">
        <v>40</v>
      </c>
      <c r="O120" s="77" t="s">
        <v>151</v>
      </c>
      <c r="P120" s="77" t="s">
        <v>152</v>
      </c>
      <c r="Q120" s="77" t="s">
        <v>153</v>
      </c>
      <c r="R120" s="77" t="s">
        <v>154</v>
      </c>
      <c r="S120" s="77" t="s">
        <v>155</v>
      </c>
      <c r="T120" s="78" t="s">
        <v>156</v>
      </c>
      <c r="U120" s="165"/>
      <c r="V120" s="165"/>
      <c r="W120" s="165"/>
      <c r="X120" s="165"/>
      <c r="Y120" s="165"/>
      <c r="Z120" s="165"/>
      <c r="AA120" s="165"/>
      <c r="AB120" s="165"/>
      <c r="AC120" s="165"/>
      <c r="AD120" s="165"/>
      <c r="AE120" s="165"/>
    </row>
    <row r="121" spans="1:65" s="2" customFormat="1" ht="22.9" customHeight="1">
      <c r="A121" s="35"/>
      <c r="B121" s="36"/>
      <c r="C121" s="83" t="s">
        <v>157</v>
      </c>
      <c r="D121" s="37"/>
      <c r="E121" s="37"/>
      <c r="F121" s="37"/>
      <c r="G121" s="37"/>
      <c r="H121" s="37"/>
      <c r="I121" s="37"/>
      <c r="J121" s="172">
        <f>BK121</f>
        <v>0</v>
      </c>
      <c r="K121" s="37"/>
      <c r="L121" s="40"/>
      <c r="M121" s="79"/>
      <c r="N121" s="173"/>
      <c r="O121" s="80"/>
      <c r="P121" s="174">
        <f>P122</f>
        <v>0</v>
      </c>
      <c r="Q121" s="80"/>
      <c r="R121" s="174">
        <f>R122</f>
        <v>0</v>
      </c>
      <c r="S121" s="80"/>
      <c r="T121" s="175">
        <f>T122</f>
        <v>0</v>
      </c>
      <c r="U121" s="35"/>
      <c r="V121" s="35"/>
      <c r="W121" s="35"/>
      <c r="X121" s="35"/>
      <c r="Y121" s="35"/>
      <c r="Z121" s="35"/>
      <c r="AA121" s="35"/>
      <c r="AB121" s="35"/>
      <c r="AC121" s="35"/>
      <c r="AD121" s="35"/>
      <c r="AE121" s="35"/>
      <c r="AT121" s="18" t="s">
        <v>75</v>
      </c>
      <c r="AU121" s="18" t="s">
        <v>119</v>
      </c>
      <c r="BK121" s="176">
        <f>BK122</f>
        <v>0</v>
      </c>
    </row>
    <row r="122" spans="1:65" s="12" customFormat="1" ht="25.9" customHeight="1">
      <c r="B122" s="177"/>
      <c r="C122" s="178"/>
      <c r="D122" s="179" t="s">
        <v>75</v>
      </c>
      <c r="E122" s="180" t="s">
        <v>1320</v>
      </c>
      <c r="F122" s="180" t="s">
        <v>1321</v>
      </c>
      <c r="G122" s="178"/>
      <c r="H122" s="178"/>
      <c r="I122" s="181"/>
      <c r="J122" s="182">
        <f>BK122</f>
        <v>0</v>
      </c>
      <c r="K122" s="178"/>
      <c r="L122" s="183"/>
      <c r="M122" s="184"/>
      <c r="N122" s="185"/>
      <c r="O122" s="185"/>
      <c r="P122" s="186">
        <f>P123+P124+P207+P278</f>
        <v>0</v>
      </c>
      <c r="Q122" s="185"/>
      <c r="R122" s="186">
        <f>R123+R124+R207+R278</f>
        <v>0</v>
      </c>
      <c r="S122" s="185"/>
      <c r="T122" s="187">
        <f>T123+T124+T207+T278</f>
        <v>0</v>
      </c>
      <c r="AR122" s="188" t="s">
        <v>86</v>
      </c>
      <c r="AT122" s="189" t="s">
        <v>75</v>
      </c>
      <c r="AU122" s="189" t="s">
        <v>76</v>
      </c>
      <c r="AY122" s="188" t="s">
        <v>160</v>
      </c>
      <c r="BK122" s="190">
        <f>BK123+BK124+BK207+BK278</f>
        <v>0</v>
      </c>
    </row>
    <row r="123" spans="1:65" s="12" customFormat="1" ht="22.9" customHeight="1">
      <c r="B123" s="177"/>
      <c r="C123" s="178"/>
      <c r="D123" s="179" t="s">
        <v>75</v>
      </c>
      <c r="E123" s="191" t="s">
        <v>2291</v>
      </c>
      <c r="F123" s="191" t="s">
        <v>88</v>
      </c>
      <c r="G123" s="178"/>
      <c r="H123" s="178"/>
      <c r="I123" s="181"/>
      <c r="J123" s="192">
        <f>BK123</f>
        <v>0</v>
      </c>
      <c r="K123" s="178"/>
      <c r="L123" s="183"/>
      <c r="M123" s="184"/>
      <c r="N123" s="185"/>
      <c r="O123" s="185"/>
      <c r="P123" s="186">
        <v>0</v>
      </c>
      <c r="Q123" s="185"/>
      <c r="R123" s="186">
        <v>0</v>
      </c>
      <c r="S123" s="185"/>
      <c r="T123" s="187">
        <v>0</v>
      </c>
      <c r="AR123" s="188" t="s">
        <v>86</v>
      </c>
      <c r="AT123" s="189" t="s">
        <v>75</v>
      </c>
      <c r="AU123" s="189" t="s">
        <v>84</v>
      </c>
      <c r="AY123" s="188" t="s">
        <v>160</v>
      </c>
      <c r="BK123" s="190">
        <v>0</v>
      </c>
    </row>
    <row r="124" spans="1:65" s="12" customFormat="1" ht="22.9" customHeight="1">
      <c r="B124" s="177"/>
      <c r="C124" s="178"/>
      <c r="D124" s="179" t="s">
        <v>75</v>
      </c>
      <c r="E124" s="191" t="s">
        <v>2292</v>
      </c>
      <c r="F124" s="191" t="s">
        <v>2293</v>
      </c>
      <c r="G124" s="178"/>
      <c r="H124" s="178"/>
      <c r="I124" s="181"/>
      <c r="J124" s="192">
        <f>BK124</f>
        <v>0</v>
      </c>
      <c r="K124" s="178"/>
      <c r="L124" s="183"/>
      <c r="M124" s="184"/>
      <c r="N124" s="185"/>
      <c r="O124" s="185"/>
      <c r="P124" s="186">
        <f>SUM(P125:P206)</f>
        <v>0</v>
      </c>
      <c r="Q124" s="185"/>
      <c r="R124" s="186">
        <f>SUM(R125:R206)</f>
        <v>0</v>
      </c>
      <c r="S124" s="185"/>
      <c r="T124" s="187">
        <f>SUM(T125:T206)</f>
        <v>0</v>
      </c>
      <c r="AR124" s="188" t="s">
        <v>84</v>
      </c>
      <c r="AT124" s="189" t="s">
        <v>75</v>
      </c>
      <c r="AU124" s="189" t="s">
        <v>84</v>
      </c>
      <c r="AY124" s="188" t="s">
        <v>160</v>
      </c>
      <c r="BK124" s="190">
        <f>SUM(BK125:BK206)</f>
        <v>0</v>
      </c>
    </row>
    <row r="125" spans="1:65" s="2" customFormat="1" ht="33" customHeight="1">
      <c r="A125" s="35"/>
      <c r="B125" s="36"/>
      <c r="C125" s="193" t="s">
        <v>84</v>
      </c>
      <c r="D125" s="193" t="s">
        <v>162</v>
      </c>
      <c r="E125" s="194" t="s">
        <v>2294</v>
      </c>
      <c r="F125" s="195" t="s">
        <v>2295</v>
      </c>
      <c r="G125" s="196" t="s">
        <v>312</v>
      </c>
      <c r="H125" s="197">
        <v>1</v>
      </c>
      <c r="I125" s="198"/>
      <c r="J125" s="199">
        <f>ROUND(I125*H125,2)</f>
        <v>0</v>
      </c>
      <c r="K125" s="200"/>
      <c r="L125" s="40"/>
      <c r="M125" s="201" t="s">
        <v>1</v>
      </c>
      <c r="N125" s="202" t="s">
        <v>41</v>
      </c>
      <c r="O125" s="72"/>
      <c r="P125" s="203">
        <f>O125*H125</f>
        <v>0</v>
      </c>
      <c r="Q125" s="203">
        <v>0</v>
      </c>
      <c r="R125" s="203">
        <f>Q125*H125</f>
        <v>0</v>
      </c>
      <c r="S125" s="203">
        <v>0</v>
      </c>
      <c r="T125" s="204">
        <f>S125*H125</f>
        <v>0</v>
      </c>
      <c r="U125" s="35"/>
      <c r="V125" s="35"/>
      <c r="W125" s="35"/>
      <c r="X125" s="35"/>
      <c r="Y125" s="35"/>
      <c r="Z125" s="35"/>
      <c r="AA125" s="35"/>
      <c r="AB125" s="35"/>
      <c r="AC125" s="35"/>
      <c r="AD125" s="35"/>
      <c r="AE125" s="35"/>
      <c r="AR125" s="205" t="s">
        <v>166</v>
      </c>
      <c r="AT125" s="205" t="s">
        <v>162</v>
      </c>
      <c r="AU125" s="205" t="s">
        <v>86</v>
      </c>
      <c r="AY125" s="18" t="s">
        <v>160</v>
      </c>
      <c r="BE125" s="206">
        <f>IF(N125="základní",J125,0)</f>
        <v>0</v>
      </c>
      <c r="BF125" s="206">
        <f>IF(N125="snížená",J125,0)</f>
        <v>0</v>
      </c>
      <c r="BG125" s="206">
        <f>IF(N125="zákl. přenesená",J125,0)</f>
        <v>0</v>
      </c>
      <c r="BH125" s="206">
        <f>IF(N125="sníž. přenesená",J125,0)</f>
        <v>0</v>
      </c>
      <c r="BI125" s="206">
        <f>IF(N125="nulová",J125,0)</f>
        <v>0</v>
      </c>
      <c r="BJ125" s="18" t="s">
        <v>84</v>
      </c>
      <c r="BK125" s="206">
        <f>ROUND(I125*H125,2)</f>
        <v>0</v>
      </c>
      <c r="BL125" s="18" t="s">
        <v>166</v>
      </c>
      <c r="BM125" s="205" t="s">
        <v>86</v>
      </c>
    </row>
    <row r="126" spans="1:65" s="2" customFormat="1" ht="19.5">
      <c r="A126" s="35"/>
      <c r="B126" s="36"/>
      <c r="C126" s="37"/>
      <c r="D126" s="207" t="s">
        <v>167</v>
      </c>
      <c r="E126" s="37"/>
      <c r="F126" s="208" t="s">
        <v>2295</v>
      </c>
      <c r="G126" s="37"/>
      <c r="H126" s="37"/>
      <c r="I126" s="209"/>
      <c r="J126" s="37"/>
      <c r="K126" s="37"/>
      <c r="L126" s="40"/>
      <c r="M126" s="210"/>
      <c r="N126" s="211"/>
      <c r="O126" s="72"/>
      <c r="P126" s="72"/>
      <c r="Q126" s="72"/>
      <c r="R126" s="72"/>
      <c r="S126" s="72"/>
      <c r="T126" s="73"/>
      <c r="U126" s="35"/>
      <c r="V126" s="35"/>
      <c r="W126" s="35"/>
      <c r="X126" s="35"/>
      <c r="Y126" s="35"/>
      <c r="Z126" s="35"/>
      <c r="AA126" s="35"/>
      <c r="AB126" s="35"/>
      <c r="AC126" s="35"/>
      <c r="AD126" s="35"/>
      <c r="AE126" s="35"/>
      <c r="AT126" s="18" t="s">
        <v>167</v>
      </c>
      <c r="AU126" s="18" t="s">
        <v>86</v>
      </c>
    </row>
    <row r="127" spans="1:65" s="2" customFormat="1" ht="48.75">
      <c r="A127" s="35"/>
      <c r="B127" s="36"/>
      <c r="C127" s="37"/>
      <c r="D127" s="207" t="s">
        <v>510</v>
      </c>
      <c r="E127" s="37"/>
      <c r="F127" s="255" t="s">
        <v>2296</v>
      </c>
      <c r="G127" s="37"/>
      <c r="H127" s="37"/>
      <c r="I127" s="209"/>
      <c r="J127" s="37"/>
      <c r="K127" s="37"/>
      <c r="L127" s="40"/>
      <c r="M127" s="210"/>
      <c r="N127" s="211"/>
      <c r="O127" s="72"/>
      <c r="P127" s="72"/>
      <c r="Q127" s="72"/>
      <c r="R127" s="72"/>
      <c r="S127" s="72"/>
      <c r="T127" s="73"/>
      <c r="U127" s="35"/>
      <c r="V127" s="35"/>
      <c r="W127" s="35"/>
      <c r="X127" s="35"/>
      <c r="Y127" s="35"/>
      <c r="Z127" s="35"/>
      <c r="AA127" s="35"/>
      <c r="AB127" s="35"/>
      <c r="AC127" s="35"/>
      <c r="AD127" s="35"/>
      <c r="AE127" s="35"/>
      <c r="AT127" s="18" t="s">
        <v>510</v>
      </c>
      <c r="AU127" s="18" t="s">
        <v>86</v>
      </c>
    </row>
    <row r="128" spans="1:65" s="2" customFormat="1" ht="33" customHeight="1">
      <c r="A128" s="35"/>
      <c r="B128" s="36"/>
      <c r="C128" s="193" t="s">
        <v>86</v>
      </c>
      <c r="D128" s="193" t="s">
        <v>162</v>
      </c>
      <c r="E128" s="194" t="s">
        <v>2297</v>
      </c>
      <c r="F128" s="195" t="s">
        <v>2298</v>
      </c>
      <c r="G128" s="196" t="s">
        <v>312</v>
      </c>
      <c r="H128" s="197">
        <v>1</v>
      </c>
      <c r="I128" s="198"/>
      <c r="J128" s="199">
        <f>ROUND(I128*H128,2)</f>
        <v>0</v>
      </c>
      <c r="K128" s="200"/>
      <c r="L128" s="40"/>
      <c r="M128" s="201" t="s">
        <v>1</v>
      </c>
      <c r="N128" s="202" t="s">
        <v>41</v>
      </c>
      <c r="O128" s="72"/>
      <c r="P128" s="203">
        <f>O128*H128</f>
        <v>0</v>
      </c>
      <c r="Q128" s="203">
        <v>0</v>
      </c>
      <c r="R128" s="203">
        <f>Q128*H128</f>
        <v>0</v>
      </c>
      <c r="S128" s="203">
        <v>0</v>
      </c>
      <c r="T128" s="204">
        <f>S128*H128</f>
        <v>0</v>
      </c>
      <c r="U128" s="35"/>
      <c r="V128" s="35"/>
      <c r="W128" s="35"/>
      <c r="X128" s="35"/>
      <c r="Y128" s="35"/>
      <c r="Z128" s="35"/>
      <c r="AA128" s="35"/>
      <c r="AB128" s="35"/>
      <c r="AC128" s="35"/>
      <c r="AD128" s="35"/>
      <c r="AE128" s="35"/>
      <c r="AR128" s="205" t="s">
        <v>166</v>
      </c>
      <c r="AT128" s="205" t="s">
        <v>162</v>
      </c>
      <c r="AU128" s="205" t="s">
        <v>86</v>
      </c>
      <c r="AY128" s="18" t="s">
        <v>160</v>
      </c>
      <c r="BE128" s="206">
        <f>IF(N128="základní",J128,0)</f>
        <v>0</v>
      </c>
      <c r="BF128" s="206">
        <f>IF(N128="snížená",J128,0)</f>
        <v>0</v>
      </c>
      <c r="BG128" s="206">
        <f>IF(N128="zákl. přenesená",J128,0)</f>
        <v>0</v>
      </c>
      <c r="BH128" s="206">
        <f>IF(N128="sníž. přenesená",J128,0)</f>
        <v>0</v>
      </c>
      <c r="BI128" s="206">
        <f>IF(N128="nulová",J128,0)</f>
        <v>0</v>
      </c>
      <c r="BJ128" s="18" t="s">
        <v>84</v>
      </c>
      <c r="BK128" s="206">
        <f>ROUND(I128*H128,2)</f>
        <v>0</v>
      </c>
      <c r="BL128" s="18" t="s">
        <v>166</v>
      </c>
      <c r="BM128" s="205" t="s">
        <v>166</v>
      </c>
    </row>
    <row r="129" spans="1:65" s="2" customFormat="1" ht="19.5">
      <c r="A129" s="35"/>
      <c r="B129" s="36"/>
      <c r="C129" s="37"/>
      <c r="D129" s="207" t="s">
        <v>167</v>
      </c>
      <c r="E129" s="37"/>
      <c r="F129" s="208" t="s">
        <v>2298</v>
      </c>
      <c r="G129" s="37"/>
      <c r="H129" s="37"/>
      <c r="I129" s="209"/>
      <c r="J129" s="37"/>
      <c r="K129" s="37"/>
      <c r="L129" s="40"/>
      <c r="M129" s="210"/>
      <c r="N129" s="211"/>
      <c r="O129" s="72"/>
      <c r="P129" s="72"/>
      <c r="Q129" s="72"/>
      <c r="R129" s="72"/>
      <c r="S129" s="72"/>
      <c r="T129" s="73"/>
      <c r="U129" s="35"/>
      <c r="V129" s="35"/>
      <c r="W129" s="35"/>
      <c r="X129" s="35"/>
      <c r="Y129" s="35"/>
      <c r="Z129" s="35"/>
      <c r="AA129" s="35"/>
      <c r="AB129" s="35"/>
      <c r="AC129" s="35"/>
      <c r="AD129" s="35"/>
      <c r="AE129" s="35"/>
      <c r="AT129" s="18" t="s">
        <v>167</v>
      </c>
      <c r="AU129" s="18" t="s">
        <v>86</v>
      </c>
    </row>
    <row r="130" spans="1:65" s="2" customFormat="1" ht="58.5">
      <c r="A130" s="35"/>
      <c r="B130" s="36"/>
      <c r="C130" s="37"/>
      <c r="D130" s="207" t="s">
        <v>510</v>
      </c>
      <c r="E130" s="37"/>
      <c r="F130" s="255" t="s">
        <v>2299</v>
      </c>
      <c r="G130" s="37"/>
      <c r="H130" s="37"/>
      <c r="I130" s="209"/>
      <c r="J130" s="37"/>
      <c r="K130" s="37"/>
      <c r="L130" s="40"/>
      <c r="M130" s="210"/>
      <c r="N130" s="211"/>
      <c r="O130" s="72"/>
      <c r="P130" s="72"/>
      <c r="Q130" s="72"/>
      <c r="R130" s="72"/>
      <c r="S130" s="72"/>
      <c r="T130" s="73"/>
      <c r="U130" s="35"/>
      <c r="V130" s="35"/>
      <c r="W130" s="35"/>
      <c r="X130" s="35"/>
      <c r="Y130" s="35"/>
      <c r="Z130" s="35"/>
      <c r="AA130" s="35"/>
      <c r="AB130" s="35"/>
      <c r="AC130" s="35"/>
      <c r="AD130" s="35"/>
      <c r="AE130" s="35"/>
      <c r="AT130" s="18" t="s">
        <v>510</v>
      </c>
      <c r="AU130" s="18" t="s">
        <v>86</v>
      </c>
    </row>
    <row r="131" spans="1:65" s="2" customFormat="1" ht="33" customHeight="1">
      <c r="A131" s="35"/>
      <c r="B131" s="36"/>
      <c r="C131" s="193" t="s">
        <v>178</v>
      </c>
      <c r="D131" s="193" t="s">
        <v>162</v>
      </c>
      <c r="E131" s="194" t="s">
        <v>2300</v>
      </c>
      <c r="F131" s="195" t="s">
        <v>2301</v>
      </c>
      <c r="G131" s="196" t="s">
        <v>312</v>
      </c>
      <c r="H131" s="197">
        <v>1</v>
      </c>
      <c r="I131" s="198"/>
      <c r="J131" s="199">
        <f>ROUND(I131*H131,2)</f>
        <v>0</v>
      </c>
      <c r="K131" s="200"/>
      <c r="L131" s="40"/>
      <c r="M131" s="201" t="s">
        <v>1</v>
      </c>
      <c r="N131" s="202" t="s">
        <v>41</v>
      </c>
      <c r="O131" s="72"/>
      <c r="P131" s="203">
        <f>O131*H131</f>
        <v>0</v>
      </c>
      <c r="Q131" s="203">
        <v>0</v>
      </c>
      <c r="R131" s="203">
        <f>Q131*H131</f>
        <v>0</v>
      </c>
      <c r="S131" s="203">
        <v>0</v>
      </c>
      <c r="T131" s="204">
        <f>S131*H131</f>
        <v>0</v>
      </c>
      <c r="U131" s="35"/>
      <c r="V131" s="35"/>
      <c r="W131" s="35"/>
      <c r="X131" s="35"/>
      <c r="Y131" s="35"/>
      <c r="Z131" s="35"/>
      <c r="AA131" s="35"/>
      <c r="AB131" s="35"/>
      <c r="AC131" s="35"/>
      <c r="AD131" s="35"/>
      <c r="AE131" s="35"/>
      <c r="AR131" s="205" t="s">
        <v>166</v>
      </c>
      <c r="AT131" s="205" t="s">
        <v>162</v>
      </c>
      <c r="AU131" s="205" t="s">
        <v>86</v>
      </c>
      <c r="AY131" s="18" t="s">
        <v>160</v>
      </c>
      <c r="BE131" s="206">
        <f>IF(N131="základní",J131,0)</f>
        <v>0</v>
      </c>
      <c r="BF131" s="206">
        <f>IF(N131="snížená",J131,0)</f>
        <v>0</v>
      </c>
      <c r="BG131" s="206">
        <f>IF(N131="zákl. přenesená",J131,0)</f>
        <v>0</v>
      </c>
      <c r="BH131" s="206">
        <f>IF(N131="sníž. přenesená",J131,0)</f>
        <v>0</v>
      </c>
      <c r="BI131" s="206">
        <f>IF(N131="nulová",J131,0)</f>
        <v>0</v>
      </c>
      <c r="BJ131" s="18" t="s">
        <v>84</v>
      </c>
      <c r="BK131" s="206">
        <f>ROUND(I131*H131,2)</f>
        <v>0</v>
      </c>
      <c r="BL131" s="18" t="s">
        <v>166</v>
      </c>
      <c r="BM131" s="205" t="s">
        <v>182</v>
      </c>
    </row>
    <row r="132" spans="1:65" s="2" customFormat="1" ht="19.5">
      <c r="A132" s="35"/>
      <c r="B132" s="36"/>
      <c r="C132" s="37"/>
      <c r="D132" s="207" t="s">
        <v>167</v>
      </c>
      <c r="E132" s="37"/>
      <c r="F132" s="208" t="s">
        <v>2301</v>
      </c>
      <c r="G132" s="37"/>
      <c r="H132" s="37"/>
      <c r="I132" s="209"/>
      <c r="J132" s="37"/>
      <c r="K132" s="37"/>
      <c r="L132" s="40"/>
      <c r="M132" s="210"/>
      <c r="N132" s="211"/>
      <c r="O132" s="72"/>
      <c r="P132" s="72"/>
      <c r="Q132" s="72"/>
      <c r="R132" s="72"/>
      <c r="S132" s="72"/>
      <c r="T132" s="73"/>
      <c r="U132" s="35"/>
      <c r="V132" s="35"/>
      <c r="W132" s="35"/>
      <c r="X132" s="35"/>
      <c r="Y132" s="35"/>
      <c r="Z132" s="35"/>
      <c r="AA132" s="35"/>
      <c r="AB132" s="35"/>
      <c r="AC132" s="35"/>
      <c r="AD132" s="35"/>
      <c r="AE132" s="35"/>
      <c r="AT132" s="18" t="s">
        <v>167</v>
      </c>
      <c r="AU132" s="18" t="s">
        <v>86</v>
      </c>
    </row>
    <row r="133" spans="1:65" s="2" customFormat="1" ht="87.75">
      <c r="A133" s="35"/>
      <c r="B133" s="36"/>
      <c r="C133" s="37"/>
      <c r="D133" s="207" t="s">
        <v>510</v>
      </c>
      <c r="E133" s="37"/>
      <c r="F133" s="255" t="s">
        <v>2302</v>
      </c>
      <c r="G133" s="37"/>
      <c r="H133" s="37"/>
      <c r="I133" s="209"/>
      <c r="J133" s="37"/>
      <c r="K133" s="37"/>
      <c r="L133" s="40"/>
      <c r="M133" s="210"/>
      <c r="N133" s="211"/>
      <c r="O133" s="72"/>
      <c r="P133" s="72"/>
      <c r="Q133" s="72"/>
      <c r="R133" s="72"/>
      <c r="S133" s="72"/>
      <c r="T133" s="73"/>
      <c r="U133" s="35"/>
      <c r="V133" s="35"/>
      <c r="W133" s="35"/>
      <c r="X133" s="35"/>
      <c r="Y133" s="35"/>
      <c r="Z133" s="35"/>
      <c r="AA133" s="35"/>
      <c r="AB133" s="35"/>
      <c r="AC133" s="35"/>
      <c r="AD133" s="35"/>
      <c r="AE133" s="35"/>
      <c r="AT133" s="18" t="s">
        <v>510</v>
      </c>
      <c r="AU133" s="18" t="s">
        <v>86</v>
      </c>
    </row>
    <row r="134" spans="1:65" s="2" customFormat="1" ht="66.75" customHeight="1">
      <c r="A134" s="35"/>
      <c r="B134" s="36"/>
      <c r="C134" s="193" t="s">
        <v>166</v>
      </c>
      <c r="D134" s="193" t="s">
        <v>162</v>
      </c>
      <c r="E134" s="194" t="s">
        <v>2303</v>
      </c>
      <c r="F134" s="195" t="s">
        <v>2304</v>
      </c>
      <c r="G134" s="196" t="s">
        <v>1937</v>
      </c>
      <c r="H134" s="197">
        <v>1</v>
      </c>
      <c r="I134" s="198"/>
      <c r="J134" s="199">
        <f>ROUND(I134*H134,2)</f>
        <v>0</v>
      </c>
      <c r="K134" s="200"/>
      <c r="L134" s="40"/>
      <c r="M134" s="201" t="s">
        <v>1</v>
      </c>
      <c r="N134" s="202" t="s">
        <v>41</v>
      </c>
      <c r="O134" s="72"/>
      <c r="P134" s="203">
        <f>O134*H134</f>
        <v>0</v>
      </c>
      <c r="Q134" s="203">
        <v>0</v>
      </c>
      <c r="R134" s="203">
        <f>Q134*H134</f>
        <v>0</v>
      </c>
      <c r="S134" s="203">
        <v>0</v>
      </c>
      <c r="T134" s="204">
        <f>S134*H134</f>
        <v>0</v>
      </c>
      <c r="U134" s="35"/>
      <c r="V134" s="35"/>
      <c r="W134" s="35"/>
      <c r="X134" s="35"/>
      <c r="Y134" s="35"/>
      <c r="Z134" s="35"/>
      <c r="AA134" s="35"/>
      <c r="AB134" s="35"/>
      <c r="AC134" s="35"/>
      <c r="AD134" s="35"/>
      <c r="AE134" s="35"/>
      <c r="AR134" s="205" t="s">
        <v>166</v>
      </c>
      <c r="AT134" s="205" t="s">
        <v>162</v>
      </c>
      <c r="AU134" s="205" t="s">
        <v>86</v>
      </c>
      <c r="AY134" s="18" t="s">
        <v>160</v>
      </c>
      <c r="BE134" s="206">
        <f>IF(N134="základní",J134,0)</f>
        <v>0</v>
      </c>
      <c r="BF134" s="206">
        <f>IF(N134="snížená",J134,0)</f>
        <v>0</v>
      </c>
      <c r="BG134" s="206">
        <f>IF(N134="zákl. přenesená",J134,0)</f>
        <v>0</v>
      </c>
      <c r="BH134" s="206">
        <f>IF(N134="sníž. přenesená",J134,0)</f>
        <v>0</v>
      </c>
      <c r="BI134" s="206">
        <f>IF(N134="nulová",J134,0)</f>
        <v>0</v>
      </c>
      <c r="BJ134" s="18" t="s">
        <v>84</v>
      </c>
      <c r="BK134" s="206">
        <f>ROUND(I134*H134,2)</f>
        <v>0</v>
      </c>
      <c r="BL134" s="18" t="s">
        <v>166</v>
      </c>
      <c r="BM134" s="205" t="s">
        <v>187</v>
      </c>
    </row>
    <row r="135" spans="1:65" s="2" customFormat="1" ht="48.75">
      <c r="A135" s="35"/>
      <c r="B135" s="36"/>
      <c r="C135" s="37"/>
      <c r="D135" s="207" t="s">
        <v>167</v>
      </c>
      <c r="E135" s="37"/>
      <c r="F135" s="208" t="s">
        <v>2305</v>
      </c>
      <c r="G135" s="37"/>
      <c r="H135" s="37"/>
      <c r="I135" s="209"/>
      <c r="J135" s="37"/>
      <c r="K135" s="37"/>
      <c r="L135" s="40"/>
      <c r="M135" s="210"/>
      <c r="N135" s="211"/>
      <c r="O135" s="72"/>
      <c r="P135" s="72"/>
      <c r="Q135" s="72"/>
      <c r="R135" s="72"/>
      <c r="S135" s="72"/>
      <c r="T135" s="73"/>
      <c r="U135" s="35"/>
      <c r="V135" s="35"/>
      <c r="W135" s="35"/>
      <c r="X135" s="35"/>
      <c r="Y135" s="35"/>
      <c r="Z135" s="35"/>
      <c r="AA135" s="35"/>
      <c r="AB135" s="35"/>
      <c r="AC135" s="35"/>
      <c r="AD135" s="35"/>
      <c r="AE135" s="35"/>
      <c r="AT135" s="18" t="s">
        <v>167</v>
      </c>
      <c r="AU135" s="18" t="s">
        <v>86</v>
      </c>
    </row>
    <row r="136" spans="1:65" s="2" customFormat="1" ht="66.75" customHeight="1">
      <c r="A136" s="35"/>
      <c r="B136" s="36"/>
      <c r="C136" s="244" t="s">
        <v>190</v>
      </c>
      <c r="D136" s="244" t="s">
        <v>245</v>
      </c>
      <c r="E136" s="245" t="s">
        <v>2306</v>
      </c>
      <c r="F136" s="246" t="s">
        <v>2307</v>
      </c>
      <c r="G136" s="247" t="s">
        <v>1937</v>
      </c>
      <c r="H136" s="248">
        <v>1</v>
      </c>
      <c r="I136" s="249"/>
      <c r="J136" s="250">
        <f>ROUND(I136*H136,2)</f>
        <v>0</v>
      </c>
      <c r="K136" s="251"/>
      <c r="L136" s="252"/>
      <c r="M136" s="253" t="s">
        <v>1</v>
      </c>
      <c r="N136" s="254" t="s">
        <v>41</v>
      </c>
      <c r="O136" s="72"/>
      <c r="P136" s="203">
        <f>O136*H136</f>
        <v>0</v>
      </c>
      <c r="Q136" s="203">
        <v>0</v>
      </c>
      <c r="R136" s="203">
        <f>Q136*H136</f>
        <v>0</v>
      </c>
      <c r="S136" s="203">
        <v>0</v>
      </c>
      <c r="T136" s="204">
        <f>S136*H136</f>
        <v>0</v>
      </c>
      <c r="U136" s="35"/>
      <c r="V136" s="35"/>
      <c r="W136" s="35"/>
      <c r="X136" s="35"/>
      <c r="Y136" s="35"/>
      <c r="Z136" s="35"/>
      <c r="AA136" s="35"/>
      <c r="AB136" s="35"/>
      <c r="AC136" s="35"/>
      <c r="AD136" s="35"/>
      <c r="AE136" s="35"/>
      <c r="AR136" s="205" t="s">
        <v>187</v>
      </c>
      <c r="AT136" s="205" t="s">
        <v>245</v>
      </c>
      <c r="AU136" s="205" t="s">
        <v>86</v>
      </c>
      <c r="AY136" s="18" t="s">
        <v>160</v>
      </c>
      <c r="BE136" s="206">
        <f>IF(N136="základní",J136,0)</f>
        <v>0</v>
      </c>
      <c r="BF136" s="206">
        <f>IF(N136="snížená",J136,0)</f>
        <v>0</v>
      </c>
      <c r="BG136" s="206">
        <f>IF(N136="zákl. přenesená",J136,0)</f>
        <v>0</v>
      </c>
      <c r="BH136" s="206">
        <f>IF(N136="sníž. přenesená",J136,0)</f>
        <v>0</v>
      </c>
      <c r="BI136" s="206">
        <f>IF(N136="nulová",J136,0)</f>
        <v>0</v>
      </c>
      <c r="BJ136" s="18" t="s">
        <v>84</v>
      </c>
      <c r="BK136" s="206">
        <f>ROUND(I136*H136,2)</f>
        <v>0</v>
      </c>
      <c r="BL136" s="18" t="s">
        <v>166</v>
      </c>
      <c r="BM136" s="205" t="s">
        <v>194</v>
      </c>
    </row>
    <row r="137" spans="1:65" s="2" customFormat="1" ht="48.75">
      <c r="A137" s="35"/>
      <c r="B137" s="36"/>
      <c r="C137" s="37"/>
      <c r="D137" s="207" t="s">
        <v>167</v>
      </c>
      <c r="E137" s="37"/>
      <c r="F137" s="208" t="s">
        <v>2307</v>
      </c>
      <c r="G137" s="37"/>
      <c r="H137" s="37"/>
      <c r="I137" s="209"/>
      <c r="J137" s="37"/>
      <c r="K137" s="37"/>
      <c r="L137" s="40"/>
      <c r="M137" s="210"/>
      <c r="N137" s="211"/>
      <c r="O137" s="72"/>
      <c r="P137" s="72"/>
      <c r="Q137" s="72"/>
      <c r="R137" s="72"/>
      <c r="S137" s="72"/>
      <c r="T137" s="73"/>
      <c r="U137" s="35"/>
      <c r="V137" s="35"/>
      <c r="W137" s="35"/>
      <c r="X137" s="35"/>
      <c r="Y137" s="35"/>
      <c r="Z137" s="35"/>
      <c r="AA137" s="35"/>
      <c r="AB137" s="35"/>
      <c r="AC137" s="35"/>
      <c r="AD137" s="35"/>
      <c r="AE137" s="35"/>
      <c r="AT137" s="18" t="s">
        <v>167</v>
      </c>
      <c r="AU137" s="18" t="s">
        <v>86</v>
      </c>
    </row>
    <row r="138" spans="1:65" s="2" customFormat="1" ht="24.2" customHeight="1">
      <c r="A138" s="35"/>
      <c r="B138" s="36"/>
      <c r="C138" s="193" t="s">
        <v>182</v>
      </c>
      <c r="D138" s="193" t="s">
        <v>162</v>
      </c>
      <c r="E138" s="194" t="s">
        <v>2308</v>
      </c>
      <c r="F138" s="195" t="s">
        <v>2309</v>
      </c>
      <c r="G138" s="196" t="s">
        <v>312</v>
      </c>
      <c r="H138" s="197">
        <v>1</v>
      </c>
      <c r="I138" s="198"/>
      <c r="J138" s="199">
        <f>ROUND(I138*H138,2)</f>
        <v>0</v>
      </c>
      <c r="K138" s="200"/>
      <c r="L138" s="40"/>
      <c r="M138" s="201" t="s">
        <v>1</v>
      </c>
      <c r="N138" s="202" t="s">
        <v>41</v>
      </c>
      <c r="O138" s="72"/>
      <c r="P138" s="203">
        <f>O138*H138</f>
        <v>0</v>
      </c>
      <c r="Q138" s="203">
        <v>0</v>
      </c>
      <c r="R138" s="203">
        <f>Q138*H138</f>
        <v>0</v>
      </c>
      <c r="S138" s="203">
        <v>0</v>
      </c>
      <c r="T138" s="204">
        <f>S138*H138</f>
        <v>0</v>
      </c>
      <c r="U138" s="35"/>
      <c r="V138" s="35"/>
      <c r="W138" s="35"/>
      <c r="X138" s="35"/>
      <c r="Y138" s="35"/>
      <c r="Z138" s="35"/>
      <c r="AA138" s="35"/>
      <c r="AB138" s="35"/>
      <c r="AC138" s="35"/>
      <c r="AD138" s="35"/>
      <c r="AE138" s="35"/>
      <c r="AR138" s="205" t="s">
        <v>166</v>
      </c>
      <c r="AT138" s="205" t="s">
        <v>162</v>
      </c>
      <c r="AU138" s="205" t="s">
        <v>86</v>
      </c>
      <c r="AY138" s="18" t="s">
        <v>160</v>
      </c>
      <c r="BE138" s="206">
        <f>IF(N138="základní",J138,0)</f>
        <v>0</v>
      </c>
      <c r="BF138" s="206">
        <f>IF(N138="snížená",J138,0)</f>
        <v>0</v>
      </c>
      <c r="BG138" s="206">
        <f>IF(N138="zákl. přenesená",J138,0)</f>
        <v>0</v>
      </c>
      <c r="BH138" s="206">
        <f>IF(N138="sníž. přenesená",J138,0)</f>
        <v>0</v>
      </c>
      <c r="BI138" s="206">
        <f>IF(N138="nulová",J138,0)</f>
        <v>0</v>
      </c>
      <c r="BJ138" s="18" t="s">
        <v>84</v>
      </c>
      <c r="BK138" s="206">
        <f>ROUND(I138*H138,2)</f>
        <v>0</v>
      </c>
      <c r="BL138" s="18" t="s">
        <v>166</v>
      </c>
      <c r="BM138" s="205" t="s">
        <v>8</v>
      </c>
    </row>
    <row r="139" spans="1:65" s="2" customFormat="1" ht="19.5">
      <c r="A139" s="35"/>
      <c r="B139" s="36"/>
      <c r="C139" s="37"/>
      <c r="D139" s="207" t="s">
        <v>167</v>
      </c>
      <c r="E139" s="37"/>
      <c r="F139" s="208" t="s">
        <v>2309</v>
      </c>
      <c r="G139" s="37"/>
      <c r="H139" s="37"/>
      <c r="I139" s="209"/>
      <c r="J139" s="37"/>
      <c r="K139" s="37"/>
      <c r="L139" s="40"/>
      <c r="M139" s="210"/>
      <c r="N139" s="211"/>
      <c r="O139" s="72"/>
      <c r="P139" s="72"/>
      <c r="Q139" s="72"/>
      <c r="R139" s="72"/>
      <c r="S139" s="72"/>
      <c r="T139" s="73"/>
      <c r="U139" s="35"/>
      <c r="V139" s="35"/>
      <c r="W139" s="35"/>
      <c r="X139" s="35"/>
      <c r="Y139" s="35"/>
      <c r="Z139" s="35"/>
      <c r="AA139" s="35"/>
      <c r="AB139" s="35"/>
      <c r="AC139" s="35"/>
      <c r="AD139" s="35"/>
      <c r="AE139" s="35"/>
      <c r="AT139" s="18" t="s">
        <v>167</v>
      </c>
      <c r="AU139" s="18" t="s">
        <v>86</v>
      </c>
    </row>
    <row r="140" spans="1:65" s="2" customFormat="1" ht="55.5" customHeight="1">
      <c r="A140" s="35"/>
      <c r="B140" s="36"/>
      <c r="C140" s="244" t="s">
        <v>206</v>
      </c>
      <c r="D140" s="244" t="s">
        <v>245</v>
      </c>
      <c r="E140" s="245" t="s">
        <v>2310</v>
      </c>
      <c r="F140" s="246" t="s">
        <v>2311</v>
      </c>
      <c r="G140" s="247" t="s">
        <v>2312</v>
      </c>
      <c r="H140" s="248">
        <v>1</v>
      </c>
      <c r="I140" s="249"/>
      <c r="J140" s="250">
        <f>ROUND(I140*H140,2)</f>
        <v>0</v>
      </c>
      <c r="K140" s="251"/>
      <c r="L140" s="252"/>
      <c r="M140" s="253" t="s">
        <v>1</v>
      </c>
      <c r="N140" s="254" t="s">
        <v>41</v>
      </c>
      <c r="O140" s="72"/>
      <c r="P140" s="203">
        <f>O140*H140</f>
        <v>0</v>
      </c>
      <c r="Q140" s="203">
        <v>0</v>
      </c>
      <c r="R140" s="203">
        <f>Q140*H140</f>
        <v>0</v>
      </c>
      <c r="S140" s="203">
        <v>0</v>
      </c>
      <c r="T140" s="204">
        <f>S140*H140</f>
        <v>0</v>
      </c>
      <c r="U140" s="35"/>
      <c r="V140" s="35"/>
      <c r="W140" s="35"/>
      <c r="X140" s="35"/>
      <c r="Y140" s="35"/>
      <c r="Z140" s="35"/>
      <c r="AA140" s="35"/>
      <c r="AB140" s="35"/>
      <c r="AC140" s="35"/>
      <c r="AD140" s="35"/>
      <c r="AE140" s="35"/>
      <c r="AR140" s="205" t="s">
        <v>187</v>
      </c>
      <c r="AT140" s="205" t="s">
        <v>245</v>
      </c>
      <c r="AU140" s="205" t="s">
        <v>86</v>
      </c>
      <c r="AY140" s="18" t="s">
        <v>160</v>
      </c>
      <c r="BE140" s="206">
        <f>IF(N140="základní",J140,0)</f>
        <v>0</v>
      </c>
      <c r="BF140" s="206">
        <f>IF(N140="snížená",J140,0)</f>
        <v>0</v>
      </c>
      <c r="BG140" s="206">
        <f>IF(N140="zákl. přenesená",J140,0)</f>
        <v>0</v>
      </c>
      <c r="BH140" s="206">
        <f>IF(N140="sníž. přenesená",J140,0)</f>
        <v>0</v>
      </c>
      <c r="BI140" s="206">
        <f>IF(N140="nulová",J140,0)</f>
        <v>0</v>
      </c>
      <c r="BJ140" s="18" t="s">
        <v>84</v>
      </c>
      <c r="BK140" s="206">
        <f>ROUND(I140*H140,2)</f>
        <v>0</v>
      </c>
      <c r="BL140" s="18" t="s">
        <v>166</v>
      </c>
      <c r="BM140" s="205" t="s">
        <v>209</v>
      </c>
    </row>
    <row r="141" spans="1:65" s="2" customFormat="1" ht="39">
      <c r="A141" s="35"/>
      <c r="B141" s="36"/>
      <c r="C141" s="37"/>
      <c r="D141" s="207" t="s">
        <v>167</v>
      </c>
      <c r="E141" s="37"/>
      <c r="F141" s="208" t="s">
        <v>2311</v>
      </c>
      <c r="G141" s="37"/>
      <c r="H141" s="37"/>
      <c r="I141" s="209"/>
      <c r="J141" s="37"/>
      <c r="K141" s="37"/>
      <c r="L141" s="40"/>
      <c r="M141" s="210"/>
      <c r="N141" s="211"/>
      <c r="O141" s="72"/>
      <c r="P141" s="72"/>
      <c r="Q141" s="72"/>
      <c r="R141" s="72"/>
      <c r="S141" s="72"/>
      <c r="T141" s="73"/>
      <c r="U141" s="35"/>
      <c r="V141" s="35"/>
      <c r="W141" s="35"/>
      <c r="X141" s="35"/>
      <c r="Y141" s="35"/>
      <c r="Z141" s="35"/>
      <c r="AA141" s="35"/>
      <c r="AB141" s="35"/>
      <c r="AC141" s="35"/>
      <c r="AD141" s="35"/>
      <c r="AE141" s="35"/>
      <c r="AT141" s="18" t="s">
        <v>167</v>
      </c>
      <c r="AU141" s="18" t="s">
        <v>86</v>
      </c>
    </row>
    <row r="142" spans="1:65" s="2" customFormat="1" ht="66.75" customHeight="1">
      <c r="A142" s="35"/>
      <c r="B142" s="36"/>
      <c r="C142" s="244" t="s">
        <v>187</v>
      </c>
      <c r="D142" s="244" t="s">
        <v>245</v>
      </c>
      <c r="E142" s="245" t="s">
        <v>2313</v>
      </c>
      <c r="F142" s="246" t="s">
        <v>2314</v>
      </c>
      <c r="G142" s="247" t="s">
        <v>312</v>
      </c>
      <c r="H142" s="248">
        <v>1</v>
      </c>
      <c r="I142" s="249"/>
      <c r="J142" s="250">
        <f>ROUND(I142*H142,2)</f>
        <v>0</v>
      </c>
      <c r="K142" s="251"/>
      <c r="L142" s="252"/>
      <c r="M142" s="253" t="s">
        <v>1</v>
      </c>
      <c r="N142" s="254" t="s">
        <v>41</v>
      </c>
      <c r="O142" s="72"/>
      <c r="P142" s="203">
        <f>O142*H142</f>
        <v>0</v>
      </c>
      <c r="Q142" s="203">
        <v>0</v>
      </c>
      <c r="R142" s="203">
        <f>Q142*H142</f>
        <v>0</v>
      </c>
      <c r="S142" s="203">
        <v>0</v>
      </c>
      <c r="T142" s="204">
        <f>S142*H142</f>
        <v>0</v>
      </c>
      <c r="U142" s="35"/>
      <c r="V142" s="35"/>
      <c r="W142" s="35"/>
      <c r="X142" s="35"/>
      <c r="Y142" s="35"/>
      <c r="Z142" s="35"/>
      <c r="AA142" s="35"/>
      <c r="AB142" s="35"/>
      <c r="AC142" s="35"/>
      <c r="AD142" s="35"/>
      <c r="AE142" s="35"/>
      <c r="AR142" s="205" t="s">
        <v>187</v>
      </c>
      <c r="AT142" s="205" t="s">
        <v>245</v>
      </c>
      <c r="AU142" s="205" t="s">
        <v>86</v>
      </c>
      <c r="AY142" s="18" t="s">
        <v>160</v>
      </c>
      <c r="BE142" s="206">
        <f>IF(N142="základní",J142,0)</f>
        <v>0</v>
      </c>
      <c r="BF142" s="206">
        <f>IF(N142="snížená",J142,0)</f>
        <v>0</v>
      </c>
      <c r="BG142" s="206">
        <f>IF(N142="zákl. přenesená",J142,0)</f>
        <v>0</v>
      </c>
      <c r="BH142" s="206">
        <f>IF(N142="sníž. přenesená",J142,0)</f>
        <v>0</v>
      </c>
      <c r="BI142" s="206">
        <f>IF(N142="nulová",J142,0)</f>
        <v>0</v>
      </c>
      <c r="BJ142" s="18" t="s">
        <v>84</v>
      </c>
      <c r="BK142" s="206">
        <f>ROUND(I142*H142,2)</f>
        <v>0</v>
      </c>
      <c r="BL142" s="18" t="s">
        <v>166</v>
      </c>
      <c r="BM142" s="205" t="s">
        <v>214</v>
      </c>
    </row>
    <row r="143" spans="1:65" s="2" customFormat="1" ht="39">
      <c r="A143" s="35"/>
      <c r="B143" s="36"/>
      <c r="C143" s="37"/>
      <c r="D143" s="207" t="s">
        <v>167</v>
      </c>
      <c r="E143" s="37"/>
      <c r="F143" s="208" t="s">
        <v>2314</v>
      </c>
      <c r="G143" s="37"/>
      <c r="H143" s="37"/>
      <c r="I143" s="209"/>
      <c r="J143" s="37"/>
      <c r="K143" s="37"/>
      <c r="L143" s="40"/>
      <c r="M143" s="210"/>
      <c r="N143" s="211"/>
      <c r="O143" s="72"/>
      <c r="P143" s="72"/>
      <c r="Q143" s="72"/>
      <c r="R143" s="72"/>
      <c r="S143" s="72"/>
      <c r="T143" s="73"/>
      <c r="U143" s="35"/>
      <c r="V143" s="35"/>
      <c r="W143" s="35"/>
      <c r="X143" s="35"/>
      <c r="Y143" s="35"/>
      <c r="Z143" s="35"/>
      <c r="AA143" s="35"/>
      <c r="AB143" s="35"/>
      <c r="AC143" s="35"/>
      <c r="AD143" s="35"/>
      <c r="AE143" s="35"/>
      <c r="AT143" s="18" t="s">
        <v>167</v>
      </c>
      <c r="AU143" s="18" t="s">
        <v>86</v>
      </c>
    </row>
    <row r="144" spans="1:65" s="2" customFormat="1" ht="33" customHeight="1">
      <c r="A144" s="35"/>
      <c r="B144" s="36"/>
      <c r="C144" s="193" t="s">
        <v>218</v>
      </c>
      <c r="D144" s="193" t="s">
        <v>162</v>
      </c>
      <c r="E144" s="194" t="s">
        <v>2315</v>
      </c>
      <c r="F144" s="195" t="s">
        <v>2316</v>
      </c>
      <c r="G144" s="196" t="s">
        <v>181</v>
      </c>
      <c r="H144" s="197">
        <v>10</v>
      </c>
      <c r="I144" s="198"/>
      <c r="J144" s="199">
        <f>ROUND(I144*H144,2)</f>
        <v>0</v>
      </c>
      <c r="K144" s="200"/>
      <c r="L144" s="40"/>
      <c r="M144" s="201" t="s">
        <v>1</v>
      </c>
      <c r="N144" s="202" t="s">
        <v>41</v>
      </c>
      <c r="O144" s="72"/>
      <c r="P144" s="203">
        <f>O144*H144</f>
        <v>0</v>
      </c>
      <c r="Q144" s="203">
        <v>0</v>
      </c>
      <c r="R144" s="203">
        <f>Q144*H144</f>
        <v>0</v>
      </c>
      <c r="S144" s="203">
        <v>0</v>
      </c>
      <c r="T144" s="204">
        <f>S144*H144</f>
        <v>0</v>
      </c>
      <c r="U144" s="35"/>
      <c r="V144" s="35"/>
      <c r="W144" s="35"/>
      <c r="X144" s="35"/>
      <c r="Y144" s="35"/>
      <c r="Z144" s="35"/>
      <c r="AA144" s="35"/>
      <c r="AB144" s="35"/>
      <c r="AC144" s="35"/>
      <c r="AD144" s="35"/>
      <c r="AE144" s="35"/>
      <c r="AR144" s="205" t="s">
        <v>166</v>
      </c>
      <c r="AT144" s="205" t="s">
        <v>162</v>
      </c>
      <c r="AU144" s="205" t="s">
        <v>86</v>
      </c>
      <c r="AY144" s="18" t="s">
        <v>160</v>
      </c>
      <c r="BE144" s="206">
        <f>IF(N144="základní",J144,0)</f>
        <v>0</v>
      </c>
      <c r="BF144" s="206">
        <f>IF(N144="snížená",J144,0)</f>
        <v>0</v>
      </c>
      <c r="BG144" s="206">
        <f>IF(N144="zákl. přenesená",J144,0)</f>
        <v>0</v>
      </c>
      <c r="BH144" s="206">
        <f>IF(N144="sníž. přenesená",J144,0)</f>
        <v>0</v>
      </c>
      <c r="BI144" s="206">
        <f>IF(N144="nulová",J144,0)</f>
        <v>0</v>
      </c>
      <c r="BJ144" s="18" t="s">
        <v>84</v>
      </c>
      <c r="BK144" s="206">
        <f>ROUND(I144*H144,2)</f>
        <v>0</v>
      </c>
      <c r="BL144" s="18" t="s">
        <v>166</v>
      </c>
      <c r="BM144" s="205" t="s">
        <v>221</v>
      </c>
    </row>
    <row r="145" spans="1:65" s="2" customFormat="1" ht="19.5">
      <c r="A145" s="35"/>
      <c r="B145" s="36"/>
      <c r="C145" s="37"/>
      <c r="D145" s="207" t="s">
        <v>167</v>
      </c>
      <c r="E145" s="37"/>
      <c r="F145" s="208" t="s">
        <v>2316</v>
      </c>
      <c r="G145" s="37"/>
      <c r="H145" s="37"/>
      <c r="I145" s="209"/>
      <c r="J145" s="37"/>
      <c r="K145" s="37"/>
      <c r="L145" s="40"/>
      <c r="M145" s="210"/>
      <c r="N145" s="211"/>
      <c r="O145" s="72"/>
      <c r="P145" s="72"/>
      <c r="Q145" s="72"/>
      <c r="R145" s="72"/>
      <c r="S145" s="72"/>
      <c r="T145" s="73"/>
      <c r="U145" s="35"/>
      <c r="V145" s="35"/>
      <c r="W145" s="35"/>
      <c r="X145" s="35"/>
      <c r="Y145" s="35"/>
      <c r="Z145" s="35"/>
      <c r="AA145" s="35"/>
      <c r="AB145" s="35"/>
      <c r="AC145" s="35"/>
      <c r="AD145" s="35"/>
      <c r="AE145" s="35"/>
      <c r="AT145" s="18" t="s">
        <v>167</v>
      </c>
      <c r="AU145" s="18" t="s">
        <v>86</v>
      </c>
    </row>
    <row r="146" spans="1:65" s="2" customFormat="1" ht="33" customHeight="1">
      <c r="A146" s="35"/>
      <c r="B146" s="36"/>
      <c r="C146" s="193" t="s">
        <v>194</v>
      </c>
      <c r="D146" s="193" t="s">
        <v>162</v>
      </c>
      <c r="E146" s="194" t="s">
        <v>2317</v>
      </c>
      <c r="F146" s="195" t="s">
        <v>2318</v>
      </c>
      <c r="G146" s="196" t="s">
        <v>181</v>
      </c>
      <c r="H146" s="197">
        <v>10</v>
      </c>
      <c r="I146" s="198"/>
      <c r="J146" s="199">
        <f>ROUND(I146*H146,2)</f>
        <v>0</v>
      </c>
      <c r="K146" s="200"/>
      <c r="L146" s="40"/>
      <c r="M146" s="201" t="s">
        <v>1</v>
      </c>
      <c r="N146" s="202" t="s">
        <v>41</v>
      </c>
      <c r="O146" s="72"/>
      <c r="P146" s="203">
        <f>O146*H146</f>
        <v>0</v>
      </c>
      <c r="Q146" s="203">
        <v>0</v>
      </c>
      <c r="R146" s="203">
        <f>Q146*H146</f>
        <v>0</v>
      </c>
      <c r="S146" s="203">
        <v>0</v>
      </c>
      <c r="T146" s="204">
        <f>S146*H146</f>
        <v>0</v>
      </c>
      <c r="U146" s="35"/>
      <c r="V146" s="35"/>
      <c r="W146" s="35"/>
      <c r="X146" s="35"/>
      <c r="Y146" s="35"/>
      <c r="Z146" s="35"/>
      <c r="AA146" s="35"/>
      <c r="AB146" s="35"/>
      <c r="AC146" s="35"/>
      <c r="AD146" s="35"/>
      <c r="AE146" s="35"/>
      <c r="AR146" s="205" t="s">
        <v>166</v>
      </c>
      <c r="AT146" s="205" t="s">
        <v>162</v>
      </c>
      <c r="AU146" s="205" t="s">
        <v>86</v>
      </c>
      <c r="AY146" s="18" t="s">
        <v>160</v>
      </c>
      <c r="BE146" s="206">
        <f>IF(N146="základní",J146,0)</f>
        <v>0</v>
      </c>
      <c r="BF146" s="206">
        <f>IF(N146="snížená",J146,0)</f>
        <v>0</v>
      </c>
      <c r="BG146" s="206">
        <f>IF(N146="zákl. přenesená",J146,0)</f>
        <v>0</v>
      </c>
      <c r="BH146" s="206">
        <f>IF(N146="sníž. přenesená",J146,0)</f>
        <v>0</v>
      </c>
      <c r="BI146" s="206">
        <f>IF(N146="nulová",J146,0)</f>
        <v>0</v>
      </c>
      <c r="BJ146" s="18" t="s">
        <v>84</v>
      </c>
      <c r="BK146" s="206">
        <f>ROUND(I146*H146,2)</f>
        <v>0</v>
      </c>
      <c r="BL146" s="18" t="s">
        <v>166</v>
      </c>
      <c r="BM146" s="205" t="s">
        <v>229</v>
      </c>
    </row>
    <row r="147" spans="1:65" s="2" customFormat="1" ht="19.5">
      <c r="A147" s="35"/>
      <c r="B147" s="36"/>
      <c r="C147" s="37"/>
      <c r="D147" s="207" t="s">
        <v>167</v>
      </c>
      <c r="E147" s="37"/>
      <c r="F147" s="208" t="s">
        <v>2318</v>
      </c>
      <c r="G147" s="37"/>
      <c r="H147" s="37"/>
      <c r="I147" s="209"/>
      <c r="J147" s="37"/>
      <c r="K147" s="37"/>
      <c r="L147" s="40"/>
      <c r="M147" s="210"/>
      <c r="N147" s="211"/>
      <c r="O147" s="72"/>
      <c r="P147" s="72"/>
      <c r="Q147" s="72"/>
      <c r="R147" s="72"/>
      <c r="S147" s="72"/>
      <c r="T147" s="73"/>
      <c r="U147" s="35"/>
      <c r="V147" s="35"/>
      <c r="W147" s="35"/>
      <c r="X147" s="35"/>
      <c r="Y147" s="35"/>
      <c r="Z147" s="35"/>
      <c r="AA147" s="35"/>
      <c r="AB147" s="35"/>
      <c r="AC147" s="35"/>
      <c r="AD147" s="35"/>
      <c r="AE147" s="35"/>
      <c r="AT147" s="18" t="s">
        <v>167</v>
      </c>
      <c r="AU147" s="18" t="s">
        <v>86</v>
      </c>
    </row>
    <row r="148" spans="1:65" s="2" customFormat="1" ht="55.5" customHeight="1">
      <c r="A148" s="35"/>
      <c r="B148" s="36"/>
      <c r="C148" s="244" t="s">
        <v>233</v>
      </c>
      <c r="D148" s="244" t="s">
        <v>245</v>
      </c>
      <c r="E148" s="245" t="s">
        <v>2319</v>
      </c>
      <c r="F148" s="246" t="s">
        <v>2320</v>
      </c>
      <c r="G148" s="247" t="s">
        <v>181</v>
      </c>
      <c r="H148" s="248">
        <v>20</v>
      </c>
      <c r="I148" s="249"/>
      <c r="J148" s="250">
        <f>ROUND(I148*H148,2)</f>
        <v>0</v>
      </c>
      <c r="K148" s="251"/>
      <c r="L148" s="252"/>
      <c r="M148" s="253" t="s">
        <v>1</v>
      </c>
      <c r="N148" s="254" t="s">
        <v>41</v>
      </c>
      <c r="O148" s="72"/>
      <c r="P148" s="203">
        <f>O148*H148</f>
        <v>0</v>
      </c>
      <c r="Q148" s="203">
        <v>0</v>
      </c>
      <c r="R148" s="203">
        <f>Q148*H148</f>
        <v>0</v>
      </c>
      <c r="S148" s="203">
        <v>0</v>
      </c>
      <c r="T148" s="204">
        <f>S148*H148</f>
        <v>0</v>
      </c>
      <c r="U148" s="35"/>
      <c r="V148" s="35"/>
      <c r="W148" s="35"/>
      <c r="X148" s="35"/>
      <c r="Y148" s="35"/>
      <c r="Z148" s="35"/>
      <c r="AA148" s="35"/>
      <c r="AB148" s="35"/>
      <c r="AC148" s="35"/>
      <c r="AD148" s="35"/>
      <c r="AE148" s="35"/>
      <c r="AR148" s="205" t="s">
        <v>187</v>
      </c>
      <c r="AT148" s="205" t="s">
        <v>245</v>
      </c>
      <c r="AU148" s="205" t="s">
        <v>86</v>
      </c>
      <c r="AY148" s="18" t="s">
        <v>160</v>
      </c>
      <c r="BE148" s="206">
        <f>IF(N148="základní",J148,0)</f>
        <v>0</v>
      </c>
      <c r="BF148" s="206">
        <f>IF(N148="snížená",J148,0)</f>
        <v>0</v>
      </c>
      <c r="BG148" s="206">
        <f>IF(N148="zákl. přenesená",J148,0)</f>
        <v>0</v>
      </c>
      <c r="BH148" s="206">
        <f>IF(N148="sníž. přenesená",J148,0)</f>
        <v>0</v>
      </c>
      <c r="BI148" s="206">
        <f>IF(N148="nulová",J148,0)</f>
        <v>0</v>
      </c>
      <c r="BJ148" s="18" t="s">
        <v>84</v>
      </c>
      <c r="BK148" s="206">
        <f>ROUND(I148*H148,2)</f>
        <v>0</v>
      </c>
      <c r="BL148" s="18" t="s">
        <v>166</v>
      </c>
      <c r="BM148" s="205" t="s">
        <v>236</v>
      </c>
    </row>
    <row r="149" spans="1:65" s="2" customFormat="1" ht="39">
      <c r="A149" s="35"/>
      <c r="B149" s="36"/>
      <c r="C149" s="37"/>
      <c r="D149" s="207" t="s">
        <v>167</v>
      </c>
      <c r="E149" s="37"/>
      <c r="F149" s="208" t="s">
        <v>2320</v>
      </c>
      <c r="G149" s="37"/>
      <c r="H149" s="37"/>
      <c r="I149" s="209"/>
      <c r="J149" s="37"/>
      <c r="K149" s="37"/>
      <c r="L149" s="40"/>
      <c r="M149" s="210"/>
      <c r="N149" s="211"/>
      <c r="O149" s="72"/>
      <c r="P149" s="72"/>
      <c r="Q149" s="72"/>
      <c r="R149" s="72"/>
      <c r="S149" s="72"/>
      <c r="T149" s="73"/>
      <c r="U149" s="35"/>
      <c r="V149" s="35"/>
      <c r="W149" s="35"/>
      <c r="X149" s="35"/>
      <c r="Y149" s="35"/>
      <c r="Z149" s="35"/>
      <c r="AA149" s="35"/>
      <c r="AB149" s="35"/>
      <c r="AC149" s="35"/>
      <c r="AD149" s="35"/>
      <c r="AE149" s="35"/>
      <c r="AT149" s="18" t="s">
        <v>167</v>
      </c>
      <c r="AU149" s="18" t="s">
        <v>86</v>
      </c>
    </row>
    <row r="150" spans="1:65" s="2" customFormat="1" ht="24.2" customHeight="1">
      <c r="A150" s="35"/>
      <c r="B150" s="36"/>
      <c r="C150" s="244" t="s">
        <v>8</v>
      </c>
      <c r="D150" s="244" t="s">
        <v>245</v>
      </c>
      <c r="E150" s="245" t="s">
        <v>2321</v>
      </c>
      <c r="F150" s="246" t="s">
        <v>2322</v>
      </c>
      <c r="G150" s="247" t="s">
        <v>2323</v>
      </c>
      <c r="H150" s="248">
        <v>1</v>
      </c>
      <c r="I150" s="249"/>
      <c r="J150" s="250">
        <f>ROUND(I150*H150,2)</f>
        <v>0</v>
      </c>
      <c r="K150" s="251"/>
      <c r="L150" s="252"/>
      <c r="M150" s="253" t="s">
        <v>1</v>
      </c>
      <c r="N150" s="254" t="s">
        <v>41</v>
      </c>
      <c r="O150" s="72"/>
      <c r="P150" s="203">
        <f>O150*H150</f>
        <v>0</v>
      </c>
      <c r="Q150" s="203">
        <v>0</v>
      </c>
      <c r="R150" s="203">
        <f>Q150*H150</f>
        <v>0</v>
      </c>
      <c r="S150" s="203">
        <v>0</v>
      </c>
      <c r="T150" s="204">
        <f>S150*H150</f>
        <v>0</v>
      </c>
      <c r="U150" s="35"/>
      <c r="V150" s="35"/>
      <c r="W150" s="35"/>
      <c r="X150" s="35"/>
      <c r="Y150" s="35"/>
      <c r="Z150" s="35"/>
      <c r="AA150" s="35"/>
      <c r="AB150" s="35"/>
      <c r="AC150" s="35"/>
      <c r="AD150" s="35"/>
      <c r="AE150" s="35"/>
      <c r="AR150" s="205" t="s">
        <v>187</v>
      </c>
      <c r="AT150" s="205" t="s">
        <v>245</v>
      </c>
      <c r="AU150" s="205" t="s">
        <v>86</v>
      </c>
      <c r="AY150" s="18" t="s">
        <v>160</v>
      </c>
      <c r="BE150" s="206">
        <f>IF(N150="základní",J150,0)</f>
        <v>0</v>
      </c>
      <c r="BF150" s="206">
        <f>IF(N150="snížená",J150,0)</f>
        <v>0</v>
      </c>
      <c r="BG150" s="206">
        <f>IF(N150="zákl. přenesená",J150,0)</f>
        <v>0</v>
      </c>
      <c r="BH150" s="206">
        <f>IF(N150="sníž. přenesená",J150,0)</f>
        <v>0</v>
      </c>
      <c r="BI150" s="206">
        <f>IF(N150="nulová",J150,0)</f>
        <v>0</v>
      </c>
      <c r="BJ150" s="18" t="s">
        <v>84</v>
      </c>
      <c r="BK150" s="206">
        <f>ROUND(I150*H150,2)</f>
        <v>0</v>
      </c>
      <c r="BL150" s="18" t="s">
        <v>166</v>
      </c>
      <c r="BM150" s="205" t="s">
        <v>242</v>
      </c>
    </row>
    <row r="151" spans="1:65" s="2" customFormat="1" ht="19.5">
      <c r="A151" s="35"/>
      <c r="B151" s="36"/>
      <c r="C151" s="37"/>
      <c r="D151" s="207" t="s">
        <v>167</v>
      </c>
      <c r="E151" s="37"/>
      <c r="F151" s="208" t="s">
        <v>2322</v>
      </c>
      <c r="G151" s="37"/>
      <c r="H151" s="37"/>
      <c r="I151" s="209"/>
      <c r="J151" s="37"/>
      <c r="K151" s="37"/>
      <c r="L151" s="40"/>
      <c r="M151" s="210"/>
      <c r="N151" s="211"/>
      <c r="O151" s="72"/>
      <c r="P151" s="72"/>
      <c r="Q151" s="72"/>
      <c r="R151" s="72"/>
      <c r="S151" s="72"/>
      <c r="T151" s="73"/>
      <c r="U151" s="35"/>
      <c r="V151" s="35"/>
      <c r="W151" s="35"/>
      <c r="X151" s="35"/>
      <c r="Y151" s="35"/>
      <c r="Z151" s="35"/>
      <c r="AA151" s="35"/>
      <c r="AB151" s="35"/>
      <c r="AC151" s="35"/>
      <c r="AD151" s="35"/>
      <c r="AE151" s="35"/>
      <c r="AT151" s="18" t="s">
        <v>167</v>
      </c>
      <c r="AU151" s="18" t="s">
        <v>86</v>
      </c>
    </row>
    <row r="152" spans="1:65" s="2" customFormat="1" ht="24.2" customHeight="1">
      <c r="A152" s="35"/>
      <c r="B152" s="36"/>
      <c r="C152" s="193" t="s">
        <v>244</v>
      </c>
      <c r="D152" s="193" t="s">
        <v>162</v>
      </c>
      <c r="E152" s="194" t="s">
        <v>2324</v>
      </c>
      <c r="F152" s="195" t="s">
        <v>2325</v>
      </c>
      <c r="G152" s="196" t="s">
        <v>181</v>
      </c>
      <c r="H152" s="197">
        <v>20</v>
      </c>
      <c r="I152" s="198"/>
      <c r="J152" s="199">
        <f>ROUND(I152*H152,2)</f>
        <v>0</v>
      </c>
      <c r="K152" s="200"/>
      <c r="L152" s="40"/>
      <c r="M152" s="201" t="s">
        <v>1</v>
      </c>
      <c r="N152" s="202" t="s">
        <v>41</v>
      </c>
      <c r="O152" s="72"/>
      <c r="P152" s="203">
        <f>O152*H152</f>
        <v>0</v>
      </c>
      <c r="Q152" s="203">
        <v>0</v>
      </c>
      <c r="R152" s="203">
        <f>Q152*H152</f>
        <v>0</v>
      </c>
      <c r="S152" s="203">
        <v>0</v>
      </c>
      <c r="T152" s="204">
        <f>S152*H152</f>
        <v>0</v>
      </c>
      <c r="U152" s="35"/>
      <c r="V152" s="35"/>
      <c r="W152" s="35"/>
      <c r="X152" s="35"/>
      <c r="Y152" s="35"/>
      <c r="Z152" s="35"/>
      <c r="AA152" s="35"/>
      <c r="AB152" s="35"/>
      <c r="AC152" s="35"/>
      <c r="AD152" s="35"/>
      <c r="AE152" s="35"/>
      <c r="AR152" s="205" t="s">
        <v>166</v>
      </c>
      <c r="AT152" s="205" t="s">
        <v>162</v>
      </c>
      <c r="AU152" s="205" t="s">
        <v>86</v>
      </c>
      <c r="AY152" s="18" t="s">
        <v>160</v>
      </c>
      <c r="BE152" s="206">
        <f>IF(N152="základní",J152,0)</f>
        <v>0</v>
      </c>
      <c r="BF152" s="206">
        <f>IF(N152="snížená",J152,0)</f>
        <v>0</v>
      </c>
      <c r="BG152" s="206">
        <f>IF(N152="zákl. přenesená",J152,0)</f>
        <v>0</v>
      </c>
      <c r="BH152" s="206">
        <f>IF(N152="sníž. přenesená",J152,0)</f>
        <v>0</v>
      </c>
      <c r="BI152" s="206">
        <f>IF(N152="nulová",J152,0)</f>
        <v>0</v>
      </c>
      <c r="BJ152" s="18" t="s">
        <v>84</v>
      </c>
      <c r="BK152" s="206">
        <f>ROUND(I152*H152,2)</f>
        <v>0</v>
      </c>
      <c r="BL152" s="18" t="s">
        <v>166</v>
      </c>
      <c r="BM152" s="205" t="s">
        <v>249</v>
      </c>
    </row>
    <row r="153" spans="1:65" s="2" customFormat="1" ht="11.25">
      <c r="A153" s="35"/>
      <c r="B153" s="36"/>
      <c r="C153" s="37"/>
      <c r="D153" s="207" t="s">
        <v>167</v>
      </c>
      <c r="E153" s="37"/>
      <c r="F153" s="208" t="s">
        <v>2325</v>
      </c>
      <c r="G153" s="37"/>
      <c r="H153" s="37"/>
      <c r="I153" s="209"/>
      <c r="J153" s="37"/>
      <c r="K153" s="37"/>
      <c r="L153" s="40"/>
      <c r="M153" s="210"/>
      <c r="N153" s="211"/>
      <c r="O153" s="72"/>
      <c r="P153" s="72"/>
      <c r="Q153" s="72"/>
      <c r="R153" s="72"/>
      <c r="S153" s="72"/>
      <c r="T153" s="73"/>
      <c r="U153" s="35"/>
      <c r="V153" s="35"/>
      <c r="W153" s="35"/>
      <c r="X153" s="35"/>
      <c r="Y153" s="35"/>
      <c r="Z153" s="35"/>
      <c r="AA153" s="35"/>
      <c r="AB153" s="35"/>
      <c r="AC153" s="35"/>
      <c r="AD153" s="35"/>
      <c r="AE153" s="35"/>
      <c r="AT153" s="18" t="s">
        <v>167</v>
      </c>
      <c r="AU153" s="18" t="s">
        <v>86</v>
      </c>
    </row>
    <row r="154" spans="1:65" s="2" customFormat="1" ht="66.75" customHeight="1">
      <c r="A154" s="35"/>
      <c r="B154" s="36"/>
      <c r="C154" s="244" t="s">
        <v>209</v>
      </c>
      <c r="D154" s="244" t="s">
        <v>245</v>
      </c>
      <c r="E154" s="245" t="s">
        <v>2326</v>
      </c>
      <c r="F154" s="246" t="s">
        <v>2327</v>
      </c>
      <c r="G154" s="247" t="s">
        <v>312</v>
      </c>
      <c r="H154" s="248">
        <v>1</v>
      </c>
      <c r="I154" s="249"/>
      <c r="J154" s="250">
        <f>ROUND(I154*H154,2)</f>
        <v>0</v>
      </c>
      <c r="K154" s="251"/>
      <c r="L154" s="252"/>
      <c r="M154" s="253" t="s">
        <v>1</v>
      </c>
      <c r="N154" s="254" t="s">
        <v>41</v>
      </c>
      <c r="O154" s="72"/>
      <c r="P154" s="203">
        <f>O154*H154</f>
        <v>0</v>
      </c>
      <c r="Q154" s="203">
        <v>0</v>
      </c>
      <c r="R154" s="203">
        <f>Q154*H154</f>
        <v>0</v>
      </c>
      <c r="S154" s="203">
        <v>0</v>
      </c>
      <c r="T154" s="204">
        <f>S154*H154</f>
        <v>0</v>
      </c>
      <c r="U154" s="35"/>
      <c r="V154" s="35"/>
      <c r="W154" s="35"/>
      <c r="X154" s="35"/>
      <c r="Y154" s="35"/>
      <c r="Z154" s="35"/>
      <c r="AA154" s="35"/>
      <c r="AB154" s="35"/>
      <c r="AC154" s="35"/>
      <c r="AD154" s="35"/>
      <c r="AE154" s="35"/>
      <c r="AR154" s="205" t="s">
        <v>187</v>
      </c>
      <c r="AT154" s="205" t="s">
        <v>245</v>
      </c>
      <c r="AU154" s="205" t="s">
        <v>86</v>
      </c>
      <c r="AY154" s="18" t="s">
        <v>160</v>
      </c>
      <c r="BE154" s="206">
        <f>IF(N154="základní",J154,0)</f>
        <v>0</v>
      </c>
      <c r="BF154" s="206">
        <f>IF(N154="snížená",J154,0)</f>
        <v>0</v>
      </c>
      <c r="BG154" s="206">
        <f>IF(N154="zákl. přenesená",J154,0)</f>
        <v>0</v>
      </c>
      <c r="BH154" s="206">
        <f>IF(N154="sníž. přenesená",J154,0)</f>
        <v>0</v>
      </c>
      <c r="BI154" s="206">
        <f>IF(N154="nulová",J154,0)</f>
        <v>0</v>
      </c>
      <c r="BJ154" s="18" t="s">
        <v>84</v>
      </c>
      <c r="BK154" s="206">
        <f>ROUND(I154*H154,2)</f>
        <v>0</v>
      </c>
      <c r="BL154" s="18" t="s">
        <v>166</v>
      </c>
      <c r="BM154" s="205" t="s">
        <v>253</v>
      </c>
    </row>
    <row r="155" spans="1:65" s="2" customFormat="1" ht="39">
      <c r="A155" s="35"/>
      <c r="B155" s="36"/>
      <c r="C155" s="37"/>
      <c r="D155" s="207" t="s">
        <v>167</v>
      </c>
      <c r="E155" s="37"/>
      <c r="F155" s="208" t="s">
        <v>2327</v>
      </c>
      <c r="G155" s="37"/>
      <c r="H155" s="37"/>
      <c r="I155" s="209"/>
      <c r="J155" s="37"/>
      <c r="K155" s="37"/>
      <c r="L155" s="40"/>
      <c r="M155" s="210"/>
      <c r="N155" s="211"/>
      <c r="O155" s="72"/>
      <c r="P155" s="72"/>
      <c r="Q155" s="72"/>
      <c r="R155" s="72"/>
      <c r="S155" s="72"/>
      <c r="T155" s="73"/>
      <c r="U155" s="35"/>
      <c r="V155" s="35"/>
      <c r="W155" s="35"/>
      <c r="X155" s="35"/>
      <c r="Y155" s="35"/>
      <c r="Z155" s="35"/>
      <c r="AA155" s="35"/>
      <c r="AB155" s="35"/>
      <c r="AC155" s="35"/>
      <c r="AD155" s="35"/>
      <c r="AE155" s="35"/>
      <c r="AT155" s="18" t="s">
        <v>167</v>
      </c>
      <c r="AU155" s="18" t="s">
        <v>86</v>
      </c>
    </row>
    <row r="156" spans="1:65" s="2" customFormat="1" ht="66.75" customHeight="1">
      <c r="A156" s="35"/>
      <c r="B156" s="36"/>
      <c r="C156" s="244" t="s">
        <v>256</v>
      </c>
      <c r="D156" s="244" t="s">
        <v>245</v>
      </c>
      <c r="E156" s="245" t="s">
        <v>2328</v>
      </c>
      <c r="F156" s="246" t="s">
        <v>2329</v>
      </c>
      <c r="G156" s="247" t="s">
        <v>312</v>
      </c>
      <c r="H156" s="248">
        <v>1</v>
      </c>
      <c r="I156" s="249"/>
      <c r="J156" s="250">
        <f>ROUND(I156*H156,2)</f>
        <v>0</v>
      </c>
      <c r="K156" s="251"/>
      <c r="L156" s="252"/>
      <c r="M156" s="253" t="s">
        <v>1</v>
      </c>
      <c r="N156" s="254" t="s">
        <v>41</v>
      </c>
      <c r="O156" s="72"/>
      <c r="P156" s="203">
        <f>O156*H156</f>
        <v>0</v>
      </c>
      <c r="Q156" s="203">
        <v>0</v>
      </c>
      <c r="R156" s="203">
        <f>Q156*H156</f>
        <v>0</v>
      </c>
      <c r="S156" s="203">
        <v>0</v>
      </c>
      <c r="T156" s="204">
        <f>S156*H156</f>
        <v>0</v>
      </c>
      <c r="U156" s="35"/>
      <c r="V156" s="35"/>
      <c r="W156" s="35"/>
      <c r="X156" s="35"/>
      <c r="Y156" s="35"/>
      <c r="Z156" s="35"/>
      <c r="AA156" s="35"/>
      <c r="AB156" s="35"/>
      <c r="AC156" s="35"/>
      <c r="AD156" s="35"/>
      <c r="AE156" s="35"/>
      <c r="AR156" s="205" t="s">
        <v>187</v>
      </c>
      <c r="AT156" s="205" t="s">
        <v>245</v>
      </c>
      <c r="AU156" s="205" t="s">
        <v>86</v>
      </c>
      <c r="AY156" s="18" t="s">
        <v>160</v>
      </c>
      <c r="BE156" s="206">
        <f>IF(N156="základní",J156,0)</f>
        <v>0</v>
      </c>
      <c r="BF156" s="206">
        <f>IF(N156="snížená",J156,0)</f>
        <v>0</v>
      </c>
      <c r="BG156" s="206">
        <f>IF(N156="zákl. přenesená",J156,0)</f>
        <v>0</v>
      </c>
      <c r="BH156" s="206">
        <f>IF(N156="sníž. přenesená",J156,0)</f>
        <v>0</v>
      </c>
      <c r="BI156" s="206">
        <f>IF(N156="nulová",J156,0)</f>
        <v>0</v>
      </c>
      <c r="BJ156" s="18" t="s">
        <v>84</v>
      </c>
      <c r="BK156" s="206">
        <f>ROUND(I156*H156,2)</f>
        <v>0</v>
      </c>
      <c r="BL156" s="18" t="s">
        <v>166</v>
      </c>
      <c r="BM156" s="205" t="s">
        <v>259</v>
      </c>
    </row>
    <row r="157" spans="1:65" s="2" customFormat="1" ht="39">
      <c r="A157" s="35"/>
      <c r="B157" s="36"/>
      <c r="C157" s="37"/>
      <c r="D157" s="207" t="s">
        <v>167</v>
      </c>
      <c r="E157" s="37"/>
      <c r="F157" s="208" t="s">
        <v>2329</v>
      </c>
      <c r="G157" s="37"/>
      <c r="H157" s="37"/>
      <c r="I157" s="209"/>
      <c r="J157" s="37"/>
      <c r="K157" s="37"/>
      <c r="L157" s="40"/>
      <c r="M157" s="210"/>
      <c r="N157" s="211"/>
      <c r="O157" s="72"/>
      <c r="P157" s="72"/>
      <c r="Q157" s="72"/>
      <c r="R157" s="72"/>
      <c r="S157" s="72"/>
      <c r="T157" s="73"/>
      <c r="U157" s="35"/>
      <c r="V157" s="35"/>
      <c r="W157" s="35"/>
      <c r="X157" s="35"/>
      <c r="Y157" s="35"/>
      <c r="Z157" s="35"/>
      <c r="AA157" s="35"/>
      <c r="AB157" s="35"/>
      <c r="AC157" s="35"/>
      <c r="AD157" s="35"/>
      <c r="AE157" s="35"/>
      <c r="AT157" s="18" t="s">
        <v>167</v>
      </c>
      <c r="AU157" s="18" t="s">
        <v>86</v>
      </c>
    </row>
    <row r="158" spans="1:65" s="2" customFormat="1" ht="24.2" customHeight="1">
      <c r="A158" s="35"/>
      <c r="B158" s="36"/>
      <c r="C158" s="193" t="s">
        <v>214</v>
      </c>
      <c r="D158" s="193" t="s">
        <v>162</v>
      </c>
      <c r="E158" s="194" t="s">
        <v>2330</v>
      </c>
      <c r="F158" s="195" t="s">
        <v>2331</v>
      </c>
      <c r="G158" s="196" t="s">
        <v>312</v>
      </c>
      <c r="H158" s="197">
        <v>2</v>
      </c>
      <c r="I158" s="198"/>
      <c r="J158" s="199">
        <f>ROUND(I158*H158,2)</f>
        <v>0</v>
      </c>
      <c r="K158" s="200"/>
      <c r="L158" s="40"/>
      <c r="M158" s="201" t="s">
        <v>1</v>
      </c>
      <c r="N158" s="202" t="s">
        <v>41</v>
      </c>
      <c r="O158" s="72"/>
      <c r="P158" s="203">
        <f>O158*H158</f>
        <v>0</v>
      </c>
      <c r="Q158" s="203">
        <v>0</v>
      </c>
      <c r="R158" s="203">
        <f>Q158*H158</f>
        <v>0</v>
      </c>
      <c r="S158" s="203">
        <v>0</v>
      </c>
      <c r="T158" s="204">
        <f>S158*H158</f>
        <v>0</v>
      </c>
      <c r="U158" s="35"/>
      <c r="V158" s="35"/>
      <c r="W158" s="35"/>
      <c r="X158" s="35"/>
      <c r="Y158" s="35"/>
      <c r="Z158" s="35"/>
      <c r="AA158" s="35"/>
      <c r="AB158" s="35"/>
      <c r="AC158" s="35"/>
      <c r="AD158" s="35"/>
      <c r="AE158" s="35"/>
      <c r="AR158" s="205" t="s">
        <v>166</v>
      </c>
      <c r="AT158" s="205" t="s">
        <v>162</v>
      </c>
      <c r="AU158" s="205" t="s">
        <v>86</v>
      </c>
      <c r="AY158" s="18" t="s">
        <v>160</v>
      </c>
      <c r="BE158" s="206">
        <f>IF(N158="základní",J158,0)</f>
        <v>0</v>
      </c>
      <c r="BF158" s="206">
        <f>IF(N158="snížená",J158,0)</f>
        <v>0</v>
      </c>
      <c r="BG158" s="206">
        <f>IF(N158="zákl. přenesená",J158,0)</f>
        <v>0</v>
      </c>
      <c r="BH158" s="206">
        <f>IF(N158="sníž. přenesená",J158,0)</f>
        <v>0</v>
      </c>
      <c r="BI158" s="206">
        <f>IF(N158="nulová",J158,0)</f>
        <v>0</v>
      </c>
      <c r="BJ158" s="18" t="s">
        <v>84</v>
      </c>
      <c r="BK158" s="206">
        <f>ROUND(I158*H158,2)</f>
        <v>0</v>
      </c>
      <c r="BL158" s="18" t="s">
        <v>166</v>
      </c>
      <c r="BM158" s="205" t="s">
        <v>262</v>
      </c>
    </row>
    <row r="159" spans="1:65" s="2" customFormat="1" ht="19.5">
      <c r="A159" s="35"/>
      <c r="B159" s="36"/>
      <c r="C159" s="37"/>
      <c r="D159" s="207" t="s">
        <v>167</v>
      </c>
      <c r="E159" s="37"/>
      <c r="F159" s="208" t="s">
        <v>2331</v>
      </c>
      <c r="G159" s="37"/>
      <c r="H159" s="37"/>
      <c r="I159" s="209"/>
      <c r="J159" s="37"/>
      <c r="K159" s="37"/>
      <c r="L159" s="40"/>
      <c r="M159" s="210"/>
      <c r="N159" s="211"/>
      <c r="O159" s="72"/>
      <c r="P159" s="72"/>
      <c r="Q159" s="72"/>
      <c r="R159" s="72"/>
      <c r="S159" s="72"/>
      <c r="T159" s="73"/>
      <c r="U159" s="35"/>
      <c r="V159" s="35"/>
      <c r="W159" s="35"/>
      <c r="X159" s="35"/>
      <c r="Y159" s="35"/>
      <c r="Z159" s="35"/>
      <c r="AA159" s="35"/>
      <c r="AB159" s="35"/>
      <c r="AC159" s="35"/>
      <c r="AD159" s="35"/>
      <c r="AE159" s="35"/>
      <c r="AT159" s="18" t="s">
        <v>167</v>
      </c>
      <c r="AU159" s="18" t="s">
        <v>86</v>
      </c>
    </row>
    <row r="160" spans="1:65" s="2" customFormat="1" ht="37.9" customHeight="1">
      <c r="A160" s="35"/>
      <c r="B160" s="36"/>
      <c r="C160" s="244" t="s">
        <v>271</v>
      </c>
      <c r="D160" s="244" t="s">
        <v>245</v>
      </c>
      <c r="E160" s="245" t="s">
        <v>2332</v>
      </c>
      <c r="F160" s="246" t="s">
        <v>2333</v>
      </c>
      <c r="G160" s="247" t="s">
        <v>2312</v>
      </c>
      <c r="H160" s="248">
        <v>2</v>
      </c>
      <c r="I160" s="249"/>
      <c r="J160" s="250">
        <f>ROUND(I160*H160,2)</f>
        <v>0</v>
      </c>
      <c r="K160" s="251"/>
      <c r="L160" s="252"/>
      <c r="M160" s="253" t="s">
        <v>1</v>
      </c>
      <c r="N160" s="254" t="s">
        <v>41</v>
      </c>
      <c r="O160" s="72"/>
      <c r="P160" s="203">
        <f>O160*H160</f>
        <v>0</v>
      </c>
      <c r="Q160" s="203">
        <v>0</v>
      </c>
      <c r="R160" s="203">
        <f>Q160*H160</f>
        <v>0</v>
      </c>
      <c r="S160" s="203">
        <v>0</v>
      </c>
      <c r="T160" s="204">
        <f>S160*H160</f>
        <v>0</v>
      </c>
      <c r="U160" s="35"/>
      <c r="V160" s="35"/>
      <c r="W160" s="35"/>
      <c r="X160" s="35"/>
      <c r="Y160" s="35"/>
      <c r="Z160" s="35"/>
      <c r="AA160" s="35"/>
      <c r="AB160" s="35"/>
      <c r="AC160" s="35"/>
      <c r="AD160" s="35"/>
      <c r="AE160" s="35"/>
      <c r="AR160" s="205" t="s">
        <v>187</v>
      </c>
      <c r="AT160" s="205" t="s">
        <v>245</v>
      </c>
      <c r="AU160" s="205" t="s">
        <v>86</v>
      </c>
      <c r="AY160" s="18" t="s">
        <v>160</v>
      </c>
      <c r="BE160" s="206">
        <f>IF(N160="základní",J160,0)</f>
        <v>0</v>
      </c>
      <c r="BF160" s="206">
        <f>IF(N160="snížená",J160,0)</f>
        <v>0</v>
      </c>
      <c r="BG160" s="206">
        <f>IF(N160="zákl. přenesená",J160,0)</f>
        <v>0</v>
      </c>
      <c r="BH160" s="206">
        <f>IF(N160="sníž. přenesená",J160,0)</f>
        <v>0</v>
      </c>
      <c r="BI160" s="206">
        <f>IF(N160="nulová",J160,0)</f>
        <v>0</v>
      </c>
      <c r="BJ160" s="18" t="s">
        <v>84</v>
      </c>
      <c r="BK160" s="206">
        <f>ROUND(I160*H160,2)</f>
        <v>0</v>
      </c>
      <c r="BL160" s="18" t="s">
        <v>166</v>
      </c>
      <c r="BM160" s="205" t="s">
        <v>274</v>
      </c>
    </row>
    <row r="161" spans="1:65" s="2" customFormat="1" ht="19.5">
      <c r="A161" s="35"/>
      <c r="B161" s="36"/>
      <c r="C161" s="37"/>
      <c r="D161" s="207" t="s">
        <v>167</v>
      </c>
      <c r="E161" s="37"/>
      <c r="F161" s="208" t="s">
        <v>2333</v>
      </c>
      <c r="G161" s="37"/>
      <c r="H161" s="37"/>
      <c r="I161" s="209"/>
      <c r="J161" s="37"/>
      <c r="K161" s="37"/>
      <c r="L161" s="40"/>
      <c r="M161" s="210"/>
      <c r="N161" s="211"/>
      <c r="O161" s="72"/>
      <c r="P161" s="72"/>
      <c r="Q161" s="72"/>
      <c r="R161" s="72"/>
      <c r="S161" s="72"/>
      <c r="T161" s="73"/>
      <c r="U161" s="35"/>
      <c r="V161" s="35"/>
      <c r="W161" s="35"/>
      <c r="X161" s="35"/>
      <c r="Y161" s="35"/>
      <c r="Z161" s="35"/>
      <c r="AA161" s="35"/>
      <c r="AB161" s="35"/>
      <c r="AC161" s="35"/>
      <c r="AD161" s="35"/>
      <c r="AE161" s="35"/>
      <c r="AT161" s="18" t="s">
        <v>167</v>
      </c>
      <c r="AU161" s="18" t="s">
        <v>86</v>
      </c>
    </row>
    <row r="162" spans="1:65" s="2" customFormat="1" ht="37.9" customHeight="1">
      <c r="A162" s="35"/>
      <c r="B162" s="36"/>
      <c r="C162" s="193" t="s">
        <v>221</v>
      </c>
      <c r="D162" s="193" t="s">
        <v>162</v>
      </c>
      <c r="E162" s="194" t="s">
        <v>2334</v>
      </c>
      <c r="F162" s="195" t="s">
        <v>2335</v>
      </c>
      <c r="G162" s="196" t="s">
        <v>312</v>
      </c>
      <c r="H162" s="197">
        <v>2</v>
      </c>
      <c r="I162" s="198"/>
      <c r="J162" s="199">
        <f>ROUND(I162*H162,2)</f>
        <v>0</v>
      </c>
      <c r="K162" s="200"/>
      <c r="L162" s="40"/>
      <c r="M162" s="201" t="s">
        <v>1</v>
      </c>
      <c r="N162" s="202" t="s">
        <v>41</v>
      </c>
      <c r="O162" s="72"/>
      <c r="P162" s="203">
        <f>O162*H162</f>
        <v>0</v>
      </c>
      <c r="Q162" s="203">
        <v>0</v>
      </c>
      <c r="R162" s="203">
        <f>Q162*H162</f>
        <v>0</v>
      </c>
      <c r="S162" s="203">
        <v>0</v>
      </c>
      <c r="T162" s="204">
        <f>S162*H162</f>
        <v>0</v>
      </c>
      <c r="U162" s="35"/>
      <c r="V162" s="35"/>
      <c r="W162" s="35"/>
      <c r="X162" s="35"/>
      <c r="Y162" s="35"/>
      <c r="Z162" s="35"/>
      <c r="AA162" s="35"/>
      <c r="AB162" s="35"/>
      <c r="AC162" s="35"/>
      <c r="AD162" s="35"/>
      <c r="AE162" s="35"/>
      <c r="AR162" s="205" t="s">
        <v>166</v>
      </c>
      <c r="AT162" s="205" t="s">
        <v>162</v>
      </c>
      <c r="AU162" s="205" t="s">
        <v>86</v>
      </c>
      <c r="AY162" s="18" t="s">
        <v>160</v>
      </c>
      <c r="BE162" s="206">
        <f>IF(N162="základní",J162,0)</f>
        <v>0</v>
      </c>
      <c r="BF162" s="206">
        <f>IF(N162="snížená",J162,0)</f>
        <v>0</v>
      </c>
      <c r="BG162" s="206">
        <f>IF(N162="zákl. přenesená",J162,0)</f>
        <v>0</v>
      </c>
      <c r="BH162" s="206">
        <f>IF(N162="sníž. přenesená",J162,0)</f>
        <v>0</v>
      </c>
      <c r="BI162" s="206">
        <f>IF(N162="nulová",J162,0)</f>
        <v>0</v>
      </c>
      <c r="BJ162" s="18" t="s">
        <v>84</v>
      </c>
      <c r="BK162" s="206">
        <f>ROUND(I162*H162,2)</f>
        <v>0</v>
      </c>
      <c r="BL162" s="18" t="s">
        <v>166</v>
      </c>
      <c r="BM162" s="205" t="s">
        <v>284</v>
      </c>
    </row>
    <row r="163" spans="1:65" s="2" customFormat="1" ht="19.5">
      <c r="A163" s="35"/>
      <c r="B163" s="36"/>
      <c r="C163" s="37"/>
      <c r="D163" s="207" t="s">
        <v>167</v>
      </c>
      <c r="E163" s="37"/>
      <c r="F163" s="208" t="s">
        <v>2335</v>
      </c>
      <c r="G163" s="37"/>
      <c r="H163" s="37"/>
      <c r="I163" s="209"/>
      <c r="J163" s="37"/>
      <c r="K163" s="37"/>
      <c r="L163" s="40"/>
      <c r="M163" s="210"/>
      <c r="N163" s="211"/>
      <c r="O163" s="72"/>
      <c r="P163" s="72"/>
      <c r="Q163" s="72"/>
      <c r="R163" s="72"/>
      <c r="S163" s="72"/>
      <c r="T163" s="73"/>
      <c r="U163" s="35"/>
      <c r="V163" s="35"/>
      <c r="W163" s="35"/>
      <c r="X163" s="35"/>
      <c r="Y163" s="35"/>
      <c r="Z163" s="35"/>
      <c r="AA163" s="35"/>
      <c r="AB163" s="35"/>
      <c r="AC163" s="35"/>
      <c r="AD163" s="35"/>
      <c r="AE163" s="35"/>
      <c r="AT163" s="18" t="s">
        <v>167</v>
      </c>
      <c r="AU163" s="18" t="s">
        <v>86</v>
      </c>
    </row>
    <row r="164" spans="1:65" s="2" customFormat="1" ht="37.9" customHeight="1">
      <c r="A164" s="35"/>
      <c r="B164" s="36"/>
      <c r="C164" s="244" t="s">
        <v>286</v>
      </c>
      <c r="D164" s="244" t="s">
        <v>245</v>
      </c>
      <c r="E164" s="245" t="s">
        <v>2336</v>
      </c>
      <c r="F164" s="246" t="s">
        <v>2337</v>
      </c>
      <c r="G164" s="247" t="s">
        <v>312</v>
      </c>
      <c r="H164" s="248">
        <v>1</v>
      </c>
      <c r="I164" s="249"/>
      <c r="J164" s="250">
        <f>ROUND(I164*H164,2)</f>
        <v>0</v>
      </c>
      <c r="K164" s="251"/>
      <c r="L164" s="252"/>
      <c r="M164" s="253" t="s">
        <v>1</v>
      </c>
      <c r="N164" s="254" t="s">
        <v>41</v>
      </c>
      <c r="O164" s="72"/>
      <c r="P164" s="203">
        <f>O164*H164</f>
        <v>0</v>
      </c>
      <c r="Q164" s="203">
        <v>0</v>
      </c>
      <c r="R164" s="203">
        <f>Q164*H164</f>
        <v>0</v>
      </c>
      <c r="S164" s="203">
        <v>0</v>
      </c>
      <c r="T164" s="204">
        <f>S164*H164</f>
        <v>0</v>
      </c>
      <c r="U164" s="35"/>
      <c r="V164" s="35"/>
      <c r="W164" s="35"/>
      <c r="X164" s="35"/>
      <c r="Y164" s="35"/>
      <c r="Z164" s="35"/>
      <c r="AA164" s="35"/>
      <c r="AB164" s="35"/>
      <c r="AC164" s="35"/>
      <c r="AD164" s="35"/>
      <c r="AE164" s="35"/>
      <c r="AR164" s="205" t="s">
        <v>187</v>
      </c>
      <c r="AT164" s="205" t="s">
        <v>245</v>
      </c>
      <c r="AU164" s="205" t="s">
        <v>86</v>
      </c>
      <c r="AY164" s="18" t="s">
        <v>160</v>
      </c>
      <c r="BE164" s="206">
        <f>IF(N164="základní",J164,0)</f>
        <v>0</v>
      </c>
      <c r="BF164" s="206">
        <f>IF(N164="snížená",J164,0)</f>
        <v>0</v>
      </c>
      <c r="BG164" s="206">
        <f>IF(N164="zákl. přenesená",J164,0)</f>
        <v>0</v>
      </c>
      <c r="BH164" s="206">
        <f>IF(N164="sníž. přenesená",J164,0)</f>
        <v>0</v>
      </c>
      <c r="BI164" s="206">
        <f>IF(N164="nulová",J164,0)</f>
        <v>0</v>
      </c>
      <c r="BJ164" s="18" t="s">
        <v>84</v>
      </c>
      <c r="BK164" s="206">
        <f>ROUND(I164*H164,2)</f>
        <v>0</v>
      </c>
      <c r="BL164" s="18" t="s">
        <v>166</v>
      </c>
      <c r="BM164" s="205" t="s">
        <v>289</v>
      </c>
    </row>
    <row r="165" spans="1:65" s="2" customFormat="1" ht="19.5">
      <c r="A165" s="35"/>
      <c r="B165" s="36"/>
      <c r="C165" s="37"/>
      <c r="D165" s="207" t="s">
        <v>167</v>
      </c>
      <c r="E165" s="37"/>
      <c r="F165" s="208" t="s">
        <v>2337</v>
      </c>
      <c r="G165" s="37"/>
      <c r="H165" s="37"/>
      <c r="I165" s="209"/>
      <c r="J165" s="37"/>
      <c r="K165" s="37"/>
      <c r="L165" s="40"/>
      <c r="M165" s="210"/>
      <c r="N165" s="211"/>
      <c r="O165" s="72"/>
      <c r="P165" s="72"/>
      <c r="Q165" s="72"/>
      <c r="R165" s="72"/>
      <c r="S165" s="72"/>
      <c r="T165" s="73"/>
      <c r="U165" s="35"/>
      <c r="V165" s="35"/>
      <c r="W165" s="35"/>
      <c r="X165" s="35"/>
      <c r="Y165" s="35"/>
      <c r="Z165" s="35"/>
      <c r="AA165" s="35"/>
      <c r="AB165" s="35"/>
      <c r="AC165" s="35"/>
      <c r="AD165" s="35"/>
      <c r="AE165" s="35"/>
      <c r="AT165" s="18" t="s">
        <v>167</v>
      </c>
      <c r="AU165" s="18" t="s">
        <v>86</v>
      </c>
    </row>
    <row r="166" spans="1:65" s="2" customFormat="1" ht="37.9" customHeight="1">
      <c r="A166" s="35"/>
      <c r="B166" s="36"/>
      <c r="C166" s="244" t="s">
        <v>229</v>
      </c>
      <c r="D166" s="244" t="s">
        <v>245</v>
      </c>
      <c r="E166" s="245" t="s">
        <v>2338</v>
      </c>
      <c r="F166" s="246" t="s">
        <v>2339</v>
      </c>
      <c r="G166" s="247" t="s">
        <v>312</v>
      </c>
      <c r="H166" s="248">
        <v>1</v>
      </c>
      <c r="I166" s="249"/>
      <c r="J166" s="250">
        <f>ROUND(I166*H166,2)</f>
        <v>0</v>
      </c>
      <c r="K166" s="251"/>
      <c r="L166" s="252"/>
      <c r="M166" s="253" t="s">
        <v>1</v>
      </c>
      <c r="N166" s="254" t="s">
        <v>41</v>
      </c>
      <c r="O166" s="72"/>
      <c r="P166" s="203">
        <f>O166*H166</f>
        <v>0</v>
      </c>
      <c r="Q166" s="203">
        <v>0</v>
      </c>
      <c r="R166" s="203">
        <f>Q166*H166</f>
        <v>0</v>
      </c>
      <c r="S166" s="203">
        <v>0</v>
      </c>
      <c r="T166" s="204">
        <f>S166*H166</f>
        <v>0</v>
      </c>
      <c r="U166" s="35"/>
      <c r="V166" s="35"/>
      <c r="W166" s="35"/>
      <c r="X166" s="35"/>
      <c r="Y166" s="35"/>
      <c r="Z166" s="35"/>
      <c r="AA166" s="35"/>
      <c r="AB166" s="35"/>
      <c r="AC166" s="35"/>
      <c r="AD166" s="35"/>
      <c r="AE166" s="35"/>
      <c r="AR166" s="205" t="s">
        <v>187</v>
      </c>
      <c r="AT166" s="205" t="s">
        <v>245</v>
      </c>
      <c r="AU166" s="205" t="s">
        <v>86</v>
      </c>
      <c r="AY166" s="18" t="s">
        <v>160</v>
      </c>
      <c r="BE166" s="206">
        <f>IF(N166="základní",J166,0)</f>
        <v>0</v>
      </c>
      <c r="BF166" s="206">
        <f>IF(N166="snížená",J166,0)</f>
        <v>0</v>
      </c>
      <c r="BG166" s="206">
        <f>IF(N166="zákl. přenesená",J166,0)</f>
        <v>0</v>
      </c>
      <c r="BH166" s="206">
        <f>IF(N166="sníž. přenesená",J166,0)</f>
        <v>0</v>
      </c>
      <c r="BI166" s="206">
        <f>IF(N166="nulová",J166,0)</f>
        <v>0</v>
      </c>
      <c r="BJ166" s="18" t="s">
        <v>84</v>
      </c>
      <c r="BK166" s="206">
        <f>ROUND(I166*H166,2)</f>
        <v>0</v>
      </c>
      <c r="BL166" s="18" t="s">
        <v>166</v>
      </c>
      <c r="BM166" s="205" t="s">
        <v>295</v>
      </c>
    </row>
    <row r="167" spans="1:65" s="2" customFormat="1" ht="19.5">
      <c r="A167" s="35"/>
      <c r="B167" s="36"/>
      <c r="C167" s="37"/>
      <c r="D167" s="207" t="s">
        <v>167</v>
      </c>
      <c r="E167" s="37"/>
      <c r="F167" s="208" t="s">
        <v>2339</v>
      </c>
      <c r="G167" s="37"/>
      <c r="H167" s="37"/>
      <c r="I167" s="209"/>
      <c r="J167" s="37"/>
      <c r="K167" s="37"/>
      <c r="L167" s="40"/>
      <c r="M167" s="210"/>
      <c r="N167" s="211"/>
      <c r="O167" s="72"/>
      <c r="P167" s="72"/>
      <c r="Q167" s="72"/>
      <c r="R167" s="72"/>
      <c r="S167" s="72"/>
      <c r="T167" s="73"/>
      <c r="U167" s="35"/>
      <c r="V167" s="35"/>
      <c r="W167" s="35"/>
      <c r="X167" s="35"/>
      <c r="Y167" s="35"/>
      <c r="Z167" s="35"/>
      <c r="AA167" s="35"/>
      <c r="AB167" s="35"/>
      <c r="AC167" s="35"/>
      <c r="AD167" s="35"/>
      <c r="AE167" s="35"/>
      <c r="AT167" s="18" t="s">
        <v>167</v>
      </c>
      <c r="AU167" s="18" t="s">
        <v>86</v>
      </c>
    </row>
    <row r="168" spans="1:65" s="2" customFormat="1" ht="24.2" customHeight="1">
      <c r="A168" s="35"/>
      <c r="B168" s="36"/>
      <c r="C168" s="193" t="s">
        <v>7</v>
      </c>
      <c r="D168" s="193" t="s">
        <v>162</v>
      </c>
      <c r="E168" s="194" t="s">
        <v>2340</v>
      </c>
      <c r="F168" s="195" t="s">
        <v>2341</v>
      </c>
      <c r="G168" s="196" t="s">
        <v>312</v>
      </c>
      <c r="H168" s="197">
        <v>1</v>
      </c>
      <c r="I168" s="198"/>
      <c r="J168" s="199">
        <f>ROUND(I168*H168,2)</f>
        <v>0</v>
      </c>
      <c r="K168" s="200"/>
      <c r="L168" s="40"/>
      <c r="M168" s="201" t="s">
        <v>1</v>
      </c>
      <c r="N168" s="202" t="s">
        <v>41</v>
      </c>
      <c r="O168" s="72"/>
      <c r="P168" s="203">
        <f>O168*H168</f>
        <v>0</v>
      </c>
      <c r="Q168" s="203">
        <v>0</v>
      </c>
      <c r="R168" s="203">
        <f>Q168*H168</f>
        <v>0</v>
      </c>
      <c r="S168" s="203">
        <v>0</v>
      </c>
      <c r="T168" s="204">
        <f>S168*H168</f>
        <v>0</v>
      </c>
      <c r="U168" s="35"/>
      <c r="V168" s="35"/>
      <c r="W168" s="35"/>
      <c r="X168" s="35"/>
      <c r="Y168" s="35"/>
      <c r="Z168" s="35"/>
      <c r="AA168" s="35"/>
      <c r="AB168" s="35"/>
      <c r="AC168" s="35"/>
      <c r="AD168" s="35"/>
      <c r="AE168" s="35"/>
      <c r="AR168" s="205" t="s">
        <v>166</v>
      </c>
      <c r="AT168" s="205" t="s">
        <v>162</v>
      </c>
      <c r="AU168" s="205" t="s">
        <v>86</v>
      </c>
      <c r="AY168" s="18" t="s">
        <v>160</v>
      </c>
      <c r="BE168" s="206">
        <f>IF(N168="základní",J168,0)</f>
        <v>0</v>
      </c>
      <c r="BF168" s="206">
        <f>IF(N168="snížená",J168,0)</f>
        <v>0</v>
      </c>
      <c r="BG168" s="206">
        <f>IF(N168="zákl. přenesená",J168,0)</f>
        <v>0</v>
      </c>
      <c r="BH168" s="206">
        <f>IF(N168="sníž. přenesená",J168,0)</f>
        <v>0</v>
      </c>
      <c r="BI168" s="206">
        <f>IF(N168="nulová",J168,0)</f>
        <v>0</v>
      </c>
      <c r="BJ168" s="18" t="s">
        <v>84</v>
      </c>
      <c r="BK168" s="206">
        <f>ROUND(I168*H168,2)</f>
        <v>0</v>
      </c>
      <c r="BL168" s="18" t="s">
        <v>166</v>
      </c>
      <c r="BM168" s="205" t="s">
        <v>300</v>
      </c>
    </row>
    <row r="169" spans="1:65" s="2" customFormat="1" ht="19.5">
      <c r="A169" s="35"/>
      <c r="B169" s="36"/>
      <c r="C169" s="37"/>
      <c r="D169" s="207" t="s">
        <v>167</v>
      </c>
      <c r="E169" s="37"/>
      <c r="F169" s="208" t="s">
        <v>2341</v>
      </c>
      <c r="G169" s="37"/>
      <c r="H169" s="37"/>
      <c r="I169" s="209"/>
      <c r="J169" s="37"/>
      <c r="K169" s="37"/>
      <c r="L169" s="40"/>
      <c r="M169" s="210"/>
      <c r="N169" s="211"/>
      <c r="O169" s="72"/>
      <c r="P169" s="72"/>
      <c r="Q169" s="72"/>
      <c r="R169" s="72"/>
      <c r="S169" s="72"/>
      <c r="T169" s="73"/>
      <c r="U169" s="35"/>
      <c r="V169" s="35"/>
      <c r="W169" s="35"/>
      <c r="X169" s="35"/>
      <c r="Y169" s="35"/>
      <c r="Z169" s="35"/>
      <c r="AA169" s="35"/>
      <c r="AB169" s="35"/>
      <c r="AC169" s="35"/>
      <c r="AD169" s="35"/>
      <c r="AE169" s="35"/>
      <c r="AT169" s="18" t="s">
        <v>167</v>
      </c>
      <c r="AU169" s="18" t="s">
        <v>86</v>
      </c>
    </row>
    <row r="170" spans="1:65" s="2" customFormat="1" ht="62.65" customHeight="1">
      <c r="A170" s="35"/>
      <c r="B170" s="36"/>
      <c r="C170" s="244" t="s">
        <v>236</v>
      </c>
      <c r="D170" s="244" t="s">
        <v>245</v>
      </c>
      <c r="E170" s="245" t="s">
        <v>2342</v>
      </c>
      <c r="F170" s="246" t="s">
        <v>2343</v>
      </c>
      <c r="G170" s="247" t="s">
        <v>2312</v>
      </c>
      <c r="H170" s="248">
        <v>2</v>
      </c>
      <c r="I170" s="249"/>
      <c r="J170" s="250">
        <f>ROUND(I170*H170,2)</f>
        <v>0</v>
      </c>
      <c r="K170" s="251"/>
      <c r="L170" s="252"/>
      <c r="M170" s="253" t="s">
        <v>1</v>
      </c>
      <c r="N170" s="254" t="s">
        <v>41</v>
      </c>
      <c r="O170" s="72"/>
      <c r="P170" s="203">
        <f>O170*H170</f>
        <v>0</v>
      </c>
      <c r="Q170" s="203">
        <v>0</v>
      </c>
      <c r="R170" s="203">
        <f>Q170*H170</f>
        <v>0</v>
      </c>
      <c r="S170" s="203">
        <v>0</v>
      </c>
      <c r="T170" s="204">
        <f>S170*H170</f>
        <v>0</v>
      </c>
      <c r="U170" s="35"/>
      <c r="V170" s="35"/>
      <c r="W170" s="35"/>
      <c r="X170" s="35"/>
      <c r="Y170" s="35"/>
      <c r="Z170" s="35"/>
      <c r="AA170" s="35"/>
      <c r="AB170" s="35"/>
      <c r="AC170" s="35"/>
      <c r="AD170" s="35"/>
      <c r="AE170" s="35"/>
      <c r="AR170" s="205" t="s">
        <v>187</v>
      </c>
      <c r="AT170" s="205" t="s">
        <v>245</v>
      </c>
      <c r="AU170" s="205" t="s">
        <v>86</v>
      </c>
      <c r="AY170" s="18" t="s">
        <v>160</v>
      </c>
      <c r="BE170" s="206">
        <f>IF(N170="základní",J170,0)</f>
        <v>0</v>
      </c>
      <c r="BF170" s="206">
        <f>IF(N170="snížená",J170,0)</f>
        <v>0</v>
      </c>
      <c r="BG170" s="206">
        <f>IF(N170="zákl. přenesená",J170,0)</f>
        <v>0</v>
      </c>
      <c r="BH170" s="206">
        <f>IF(N170="sníž. přenesená",J170,0)</f>
        <v>0</v>
      </c>
      <c r="BI170" s="206">
        <f>IF(N170="nulová",J170,0)</f>
        <v>0</v>
      </c>
      <c r="BJ170" s="18" t="s">
        <v>84</v>
      </c>
      <c r="BK170" s="206">
        <f>ROUND(I170*H170,2)</f>
        <v>0</v>
      </c>
      <c r="BL170" s="18" t="s">
        <v>166</v>
      </c>
      <c r="BM170" s="205" t="s">
        <v>305</v>
      </c>
    </row>
    <row r="171" spans="1:65" s="2" customFormat="1" ht="39">
      <c r="A171" s="35"/>
      <c r="B171" s="36"/>
      <c r="C171" s="37"/>
      <c r="D171" s="207" t="s">
        <v>167</v>
      </c>
      <c r="E171" s="37"/>
      <c r="F171" s="208" t="s">
        <v>2343</v>
      </c>
      <c r="G171" s="37"/>
      <c r="H171" s="37"/>
      <c r="I171" s="209"/>
      <c r="J171" s="37"/>
      <c r="K171" s="37"/>
      <c r="L171" s="40"/>
      <c r="M171" s="210"/>
      <c r="N171" s="211"/>
      <c r="O171" s="72"/>
      <c r="P171" s="72"/>
      <c r="Q171" s="72"/>
      <c r="R171" s="72"/>
      <c r="S171" s="72"/>
      <c r="T171" s="73"/>
      <c r="U171" s="35"/>
      <c r="V171" s="35"/>
      <c r="W171" s="35"/>
      <c r="X171" s="35"/>
      <c r="Y171" s="35"/>
      <c r="Z171" s="35"/>
      <c r="AA171" s="35"/>
      <c r="AB171" s="35"/>
      <c r="AC171" s="35"/>
      <c r="AD171" s="35"/>
      <c r="AE171" s="35"/>
      <c r="AT171" s="18" t="s">
        <v>167</v>
      </c>
      <c r="AU171" s="18" t="s">
        <v>86</v>
      </c>
    </row>
    <row r="172" spans="1:65" s="2" customFormat="1" ht="24.2" customHeight="1">
      <c r="A172" s="35"/>
      <c r="B172" s="36"/>
      <c r="C172" s="193" t="s">
        <v>309</v>
      </c>
      <c r="D172" s="193" t="s">
        <v>162</v>
      </c>
      <c r="E172" s="194" t="s">
        <v>2344</v>
      </c>
      <c r="F172" s="195" t="s">
        <v>2345</v>
      </c>
      <c r="G172" s="196" t="s">
        <v>312</v>
      </c>
      <c r="H172" s="197">
        <v>2</v>
      </c>
      <c r="I172" s="198"/>
      <c r="J172" s="199">
        <f>ROUND(I172*H172,2)</f>
        <v>0</v>
      </c>
      <c r="K172" s="200"/>
      <c r="L172" s="40"/>
      <c r="M172" s="201" t="s">
        <v>1</v>
      </c>
      <c r="N172" s="202" t="s">
        <v>41</v>
      </c>
      <c r="O172" s="72"/>
      <c r="P172" s="203">
        <f>O172*H172</f>
        <v>0</v>
      </c>
      <c r="Q172" s="203">
        <v>0</v>
      </c>
      <c r="R172" s="203">
        <f>Q172*H172</f>
        <v>0</v>
      </c>
      <c r="S172" s="203">
        <v>0</v>
      </c>
      <c r="T172" s="204">
        <f>S172*H172</f>
        <v>0</v>
      </c>
      <c r="U172" s="35"/>
      <c r="V172" s="35"/>
      <c r="W172" s="35"/>
      <c r="X172" s="35"/>
      <c r="Y172" s="35"/>
      <c r="Z172" s="35"/>
      <c r="AA172" s="35"/>
      <c r="AB172" s="35"/>
      <c r="AC172" s="35"/>
      <c r="AD172" s="35"/>
      <c r="AE172" s="35"/>
      <c r="AR172" s="205" t="s">
        <v>166</v>
      </c>
      <c r="AT172" s="205" t="s">
        <v>162</v>
      </c>
      <c r="AU172" s="205" t="s">
        <v>86</v>
      </c>
      <c r="AY172" s="18" t="s">
        <v>160</v>
      </c>
      <c r="BE172" s="206">
        <f>IF(N172="základní",J172,0)</f>
        <v>0</v>
      </c>
      <c r="BF172" s="206">
        <f>IF(N172="snížená",J172,0)</f>
        <v>0</v>
      </c>
      <c r="BG172" s="206">
        <f>IF(N172="zákl. přenesená",J172,0)</f>
        <v>0</v>
      </c>
      <c r="BH172" s="206">
        <f>IF(N172="sníž. přenesená",J172,0)</f>
        <v>0</v>
      </c>
      <c r="BI172" s="206">
        <f>IF(N172="nulová",J172,0)</f>
        <v>0</v>
      </c>
      <c r="BJ172" s="18" t="s">
        <v>84</v>
      </c>
      <c r="BK172" s="206">
        <f>ROUND(I172*H172,2)</f>
        <v>0</v>
      </c>
      <c r="BL172" s="18" t="s">
        <v>166</v>
      </c>
      <c r="BM172" s="205" t="s">
        <v>313</v>
      </c>
    </row>
    <row r="173" spans="1:65" s="2" customFormat="1" ht="11.25">
      <c r="A173" s="35"/>
      <c r="B173" s="36"/>
      <c r="C173" s="37"/>
      <c r="D173" s="207" t="s">
        <v>167</v>
      </c>
      <c r="E173" s="37"/>
      <c r="F173" s="208" t="s">
        <v>2345</v>
      </c>
      <c r="G173" s="37"/>
      <c r="H173" s="37"/>
      <c r="I173" s="209"/>
      <c r="J173" s="37"/>
      <c r="K173" s="37"/>
      <c r="L173" s="40"/>
      <c r="M173" s="210"/>
      <c r="N173" s="211"/>
      <c r="O173" s="72"/>
      <c r="P173" s="72"/>
      <c r="Q173" s="72"/>
      <c r="R173" s="72"/>
      <c r="S173" s="72"/>
      <c r="T173" s="73"/>
      <c r="U173" s="35"/>
      <c r="V173" s="35"/>
      <c r="W173" s="35"/>
      <c r="X173" s="35"/>
      <c r="Y173" s="35"/>
      <c r="Z173" s="35"/>
      <c r="AA173" s="35"/>
      <c r="AB173" s="35"/>
      <c r="AC173" s="35"/>
      <c r="AD173" s="35"/>
      <c r="AE173" s="35"/>
      <c r="AT173" s="18" t="s">
        <v>167</v>
      </c>
      <c r="AU173" s="18" t="s">
        <v>86</v>
      </c>
    </row>
    <row r="174" spans="1:65" s="2" customFormat="1" ht="66.75" customHeight="1">
      <c r="A174" s="35"/>
      <c r="B174" s="36"/>
      <c r="C174" s="244" t="s">
        <v>242</v>
      </c>
      <c r="D174" s="244" t="s">
        <v>245</v>
      </c>
      <c r="E174" s="245" t="s">
        <v>2346</v>
      </c>
      <c r="F174" s="246" t="s">
        <v>2347</v>
      </c>
      <c r="G174" s="247" t="s">
        <v>2312</v>
      </c>
      <c r="H174" s="248">
        <v>4</v>
      </c>
      <c r="I174" s="249"/>
      <c r="J174" s="250">
        <f>ROUND(I174*H174,2)</f>
        <v>0</v>
      </c>
      <c r="K174" s="251"/>
      <c r="L174" s="252"/>
      <c r="M174" s="253" t="s">
        <v>1</v>
      </c>
      <c r="N174" s="254" t="s">
        <v>41</v>
      </c>
      <c r="O174" s="72"/>
      <c r="P174" s="203">
        <f>O174*H174</f>
        <v>0</v>
      </c>
      <c r="Q174" s="203">
        <v>0</v>
      </c>
      <c r="R174" s="203">
        <f>Q174*H174</f>
        <v>0</v>
      </c>
      <c r="S174" s="203">
        <v>0</v>
      </c>
      <c r="T174" s="204">
        <f>S174*H174</f>
        <v>0</v>
      </c>
      <c r="U174" s="35"/>
      <c r="V174" s="35"/>
      <c r="W174" s="35"/>
      <c r="X174" s="35"/>
      <c r="Y174" s="35"/>
      <c r="Z174" s="35"/>
      <c r="AA174" s="35"/>
      <c r="AB174" s="35"/>
      <c r="AC174" s="35"/>
      <c r="AD174" s="35"/>
      <c r="AE174" s="35"/>
      <c r="AR174" s="205" t="s">
        <v>187</v>
      </c>
      <c r="AT174" s="205" t="s">
        <v>245</v>
      </c>
      <c r="AU174" s="205" t="s">
        <v>86</v>
      </c>
      <c r="AY174" s="18" t="s">
        <v>160</v>
      </c>
      <c r="BE174" s="206">
        <f>IF(N174="základní",J174,0)</f>
        <v>0</v>
      </c>
      <c r="BF174" s="206">
        <f>IF(N174="snížená",J174,0)</f>
        <v>0</v>
      </c>
      <c r="BG174" s="206">
        <f>IF(N174="zákl. přenesená",J174,0)</f>
        <v>0</v>
      </c>
      <c r="BH174" s="206">
        <f>IF(N174="sníž. přenesená",J174,0)</f>
        <v>0</v>
      </c>
      <c r="BI174" s="206">
        <f>IF(N174="nulová",J174,0)</f>
        <v>0</v>
      </c>
      <c r="BJ174" s="18" t="s">
        <v>84</v>
      </c>
      <c r="BK174" s="206">
        <f>ROUND(I174*H174,2)</f>
        <v>0</v>
      </c>
      <c r="BL174" s="18" t="s">
        <v>166</v>
      </c>
      <c r="BM174" s="205" t="s">
        <v>318</v>
      </c>
    </row>
    <row r="175" spans="1:65" s="2" customFormat="1" ht="48.75">
      <c r="A175" s="35"/>
      <c r="B175" s="36"/>
      <c r="C175" s="37"/>
      <c r="D175" s="207" t="s">
        <v>167</v>
      </c>
      <c r="E175" s="37"/>
      <c r="F175" s="208" t="s">
        <v>2347</v>
      </c>
      <c r="G175" s="37"/>
      <c r="H175" s="37"/>
      <c r="I175" s="209"/>
      <c r="J175" s="37"/>
      <c r="K175" s="37"/>
      <c r="L175" s="40"/>
      <c r="M175" s="210"/>
      <c r="N175" s="211"/>
      <c r="O175" s="72"/>
      <c r="P175" s="72"/>
      <c r="Q175" s="72"/>
      <c r="R175" s="72"/>
      <c r="S175" s="72"/>
      <c r="T175" s="73"/>
      <c r="U175" s="35"/>
      <c r="V175" s="35"/>
      <c r="W175" s="35"/>
      <c r="X175" s="35"/>
      <c r="Y175" s="35"/>
      <c r="Z175" s="35"/>
      <c r="AA175" s="35"/>
      <c r="AB175" s="35"/>
      <c r="AC175" s="35"/>
      <c r="AD175" s="35"/>
      <c r="AE175" s="35"/>
      <c r="AT175" s="18" t="s">
        <v>167</v>
      </c>
      <c r="AU175" s="18" t="s">
        <v>86</v>
      </c>
    </row>
    <row r="176" spans="1:65" s="2" customFormat="1" ht="24.2" customHeight="1">
      <c r="A176" s="35"/>
      <c r="B176" s="36"/>
      <c r="C176" s="193" t="s">
        <v>322</v>
      </c>
      <c r="D176" s="193" t="s">
        <v>162</v>
      </c>
      <c r="E176" s="194" t="s">
        <v>2340</v>
      </c>
      <c r="F176" s="195" t="s">
        <v>2341</v>
      </c>
      <c r="G176" s="196" t="s">
        <v>312</v>
      </c>
      <c r="H176" s="197">
        <v>1</v>
      </c>
      <c r="I176" s="198"/>
      <c r="J176" s="199">
        <f>ROUND(I176*H176,2)</f>
        <v>0</v>
      </c>
      <c r="K176" s="200"/>
      <c r="L176" s="40"/>
      <c r="M176" s="201" t="s">
        <v>1</v>
      </c>
      <c r="N176" s="202" t="s">
        <v>41</v>
      </c>
      <c r="O176" s="72"/>
      <c r="P176" s="203">
        <f>O176*H176</f>
        <v>0</v>
      </c>
      <c r="Q176" s="203">
        <v>0</v>
      </c>
      <c r="R176" s="203">
        <f>Q176*H176</f>
        <v>0</v>
      </c>
      <c r="S176" s="203">
        <v>0</v>
      </c>
      <c r="T176" s="204">
        <f>S176*H176</f>
        <v>0</v>
      </c>
      <c r="U176" s="35"/>
      <c r="V176" s="35"/>
      <c r="W176" s="35"/>
      <c r="X176" s="35"/>
      <c r="Y176" s="35"/>
      <c r="Z176" s="35"/>
      <c r="AA176" s="35"/>
      <c r="AB176" s="35"/>
      <c r="AC176" s="35"/>
      <c r="AD176" s="35"/>
      <c r="AE176" s="35"/>
      <c r="AR176" s="205" t="s">
        <v>166</v>
      </c>
      <c r="AT176" s="205" t="s">
        <v>162</v>
      </c>
      <c r="AU176" s="205" t="s">
        <v>86</v>
      </c>
      <c r="AY176" s="18" t="s">
        <v>160</v>
      </c>
      <c r="BE176" s="206">
        <f>IF(N176="základní",J176,0)</f>
        <v>0</v>
      </c>
      <c r="BF176" s="206">
        <f>IF(N176="snížená",J176,0)</f>
        <v>0</v>
      </c>
      <c r="BG176" s="206">
        <f>IF(N176="zákl. přenesená",J176,0)</f>
        <v>0</v>
      </c>
      <c r="BH176" s="206">
        <f>IF(N176="sníž. přenesená",J176,0)</f>
        <v>0</v>
      </c>
      <c r="BI176" s="206">
        <f>IF(N176="nulová",J176,0)</f>
        <v>0</v>
      </c>
      <c r="BJ176" s="18" t="s">
        <v>84</v>
      </c>
      <c r="BK176" s="206">
        <f>ROUND(I176*H176,2)</f>
        <v>0</v>
      </c>
      <c r="BL176" s="18" t="s">
        <v>166</v>
      </c>
      <c r="BM176" s="205" t="s">
        <v>325</v>
      </c>
    </row>
    <row r="177" spans="1:65" s="2" customFormat="1" ht="19.5">
      <c r="A177" s="35"/>
      <c r="B177" s="36"/>
      <c r="C177" s="37"/>
      <c r="D177" s="207" t="s">
        <v>167</v>
      </c>
      <c r="E177" s="37"/>
      <c r="F177" s="208" t="s">
        <v>2341</v>
      </c>
      <c r="G177" s="37"/>
      <c r="H177" s="37"/>
      <c r="I177" s="209"/>
      <c r="J177" s="37"/>
      <c r="K177" s="37"/>
      <c r="L177" s="40"/>
      <c r="M177" s="210"/>
      <c r="N177" s="211"/>
      <c r="O177" s="72"/>
      <c r="P177" s="72"/>
      <c r="Q177" s="72"/>
      <c r="R177" s="72"/>
      <c r="S177" s="72"/>
      <c r="T177" s="73"/>
      <c r="U177" s="35"/>
      <c r="V177" s="35"/>
      <c r="W177" s="35"/>
      <c r="X177" s="35"/>
      <c r="Y177" s="35"/>
      <c r="Z177" s="35"/>
      <c r="AA177" s="35"/>
      <c r="AB177" s="35"/>
      <c r="AC177" s="35"/>
      <c r="AD177" s="35"/>
      <c r="AE177" s="35"/>
      <c r="AT177" s="18" t="s">
        <v>167</v>
      </c>
      <c r="AU177" s="18" t="s">
        <v>86</v>
      </c>
    </row>
    <row r="178" spans="1:65" s="2" customFormat="1" ht="66.75" customHeight="1">
      <c r="A178" s="35"/>
      <c r="B178" s="36"/>
      <c r="C178" s="244" t="s">
        <v>249</v>
      </c>
      <c r="D178" s="244" t="s">
        <v>245</v>
      </c>
      <c r="E178" s="245" t="s">
        <v>2348</v>
      </c>
      <c r="F178" s="246" t="s">
        <v>2349</v>
      </c>
      <c r="G178" s="247" t="s">
        <v>2312</v>
      </c>
      <c r="H178" s="248">
        <v>3</v>
      </c>
      <c r="I178" s="249"/>
      <c r="J178" s="250">
        <f>ROUND(I178*H178,2)</f>
        <v>0</v>
      </c>
      <c r="K178" s="251"/>
      <c r="L178" s="252"/>
      <c r="M178" s="253" t="s">
        <v>1</v>
      </c>
      <c r="N178" s="254" t="s">
        <v>41</v>
      </c>
      <c r="O178" s="72"/>
      <c r="P178" s="203">
        <f>O178*H178</f>
        <v>0</v>
      </c>
      <c r="Q178" s="203">
        <v>0</v>
      </c>
      <c r="R178" s="203">
        <f>Q178*H178</f>
        <v>0</v>
      </c>
      <c r="S178" s="203">
        <v>0</v>
      </c>
      <c r="T178" s="204">
        <f>S178*H178</f>
        <v>0</v>
      </c>
      <c r="U178" s="35"/>
      <c r="V178" s="35"/>
      <c r="W178" s="35"/>
      <c r="X178" s="35"/>
      <c r="Y178" s="35"/>
      <c r="Z178" s="35"/>
      <c r="AA178" s="35"/>
      <c r="AB178" s="35"/>
      <c r="AC178" s="35"/>
      <c r="AD178" s="35"/>
      <c r="AE178" s="35"/>
      <c r="AR178" s="205" t="s">
        <v>187</v>
      </c>
      <c r="AT178" s="205" t="s">
        <v>245</v>
      </c>
      <c r="AU178" s="205" t="s">
        <v>86</v>
      </c>
      <c r="AY178" s="18" t="s">
        <v>160</v>
      </c>
      <c r="BE178" s="206">
        <f>IF(N178="základní",J178,0)</f>
        <v>0</v>
      </c>
      <c r="BF178" s="206">
        <f>IF(N178="snížená",J178,0)</f>
        <v>0</v>
      </c>
      <c r="BG178" s="206">
        <f>IF(N178="zákl. přenesená",J178,0)</f>
        <v>0</v>
      </c>
      <c r="BH178" s="206">
        <f>IF(N178="sníž. přenesená",J178,0)</f>
        <v>0</v>
      </c>
      <c r="BI178" s="206">
        <f>IF(N178="nulová",J178,0)</f>
        <v>0</v>
      </c>
      <c r="BJ178" s="18" t="s">
        <v>84</v>
      </c>
      <c r="BK178" s="206">
        <f>ROUND(I178*H178,2)</f>
        <v>0</v>
      </c>
      <c r="BL178" s="18" t="s">
        <v>166</v>
      </c>
      <c r="BM178" s="205" t="s">
        <v>331</v>
      </c>
    </row>
    <row r="179" spans="1:65" s="2" customFormat="1" ht="48.75">
      <c r="A179" s="35"/>
      <c r="B179" s="36"/>
      <c r="C179" s="37"/>
      <c r="D179" s="207" t="s">
        <v>167</v>
      </c>
      <c r="E179" s="37"/>
      <c r="F179" s="208" t="s">
        <v>2349</v>
      </c>
      <c r="G179" s="37"/>
      <c r="H179" s="37"/>
      <c r="I179" s="209"/>
      <c r="J179" s="37"/>
      <c r="K179" s="37"/>
      <c r="L179" s="40"/>
      <c r="M179" s="210"/>
      <c r="N179" s="211"/>
      <c r="O179" s="72"/>
      <c r="P179" s="72"/>
      <c r="Q179" s="72"/>
      <c r="R179" s="72"/>
      <c r="S179" s="72"/>
      <c r="T179" s="73"/>
      <c r="U179" s="35"/>
      <c r="V179" s="35"/>
      <c r="W179" s="35"/>
      <c r="X179" s="35"/>
      <c r="Y179" s="35"/>
      <c r="Z179" s="35"/>
      <c r="AA179" s="35"/>
      <c r="AB179" s="35"/>
      <c r="AC179" s="35"/>
      <c r="AD179" s="35"/>
      <c r="AE179" s="35"/>
      <c r="AT179" s="18" t="s">
        <v>167</v>
      </c>
      <c r="AU179" s="18" t="s">
        <v>86</v>
      </c>
    </row>
    <row r="180" spans="1:65" s="2" customFormat="1" ht="33" customHeight="1">
      <c r="A180" s="35"/>
      <c r="B180" s="36"/>
      <c r="C180" s="193" t="s">
        <v>334</v>
      </c>
      <c r="D180" s="193" t="s">
        <v>162</v>
      </c>
      <c r="E180" s="194" t="s">
        <v>2350</v>
      </c>
      <c r="F180" s="195" t="s">
        <v>2351</v>
      </c>
      <c r="G180" s="196" t="s">
        <v>181</v>
      </c>
      <c r="H180" s="197">
        <v>25</v>
      </c>
      <c r="I180" s="198"/>
      <c r="J180" s="199">
        <f>ROUND(I180*H180,2)</f>
        <v>0</v>
      </c>
      <c r="K180" s="200"/>
      <c r="L180" s="40"/>
      <c r="M180" s="201" t="s">
        <v>1</v>
      </c>
      <c r="N180" s="202" t="s">
        <v>41</v>
      </c>
      <c r="O180" s="72"/>
      <c r="P180" s="203">
        <f>O180*H180</f>
        <v>0</v>
      </c>
      <c r="Q180" s="203">
        <v>0</v>
      </c>
      <c r="R180" s="203">
        <f>Q180*H180</f>
        <v>0</v>
      </c>
      <c r="S180" s="203">
        <v>0</v>
      </c>
      <c r="T180" s="204">
        <f>S180*H180</f>
        <v>0</v>
      </c>
      <c r="U180" s="35"/>
      <c r="V180" s="35"/>
      <c r="W180" s="35"/>
      <c r="X180" s="35"/>
      <c r="Y180" s="35"/>
      <c r="Z180" s="35"/>
      <c r="AA180" s="35"/>
      <c r="AB180" s="35"/>
      <c r="AC180" s="35"/>
      <c r="AD180" s="35"/>
      <c r="AE180" s="35"/>
      <c r="AR180" s="205" t="s">
        <v>166</v>
      </c>
      <c r="AT180" s="205" t="s">
        <v>162</v>
      </c>
      <c r="AU180" s="205" t="s">
        <v>86</v>
      </c>
      <c r="AY180" s="18" t="s">
        <v>160</v>
      </c>
      <c r="BE180" s="206">
        <f>IF(N180="základní",J180,0)</f>
        <v>0</v>
      </c>
      <c r="BF180" s="206">
        <f>IF(N180="snížená",J180,0)</f>
        <v>0</v>
      </c>
      <c r="BG180" s="206">
        <f>IF(N180="zákl. přenesená",J180,0)</f>
        <v>0</v>
      </c>
      <c r="BH180" s="206">
        <f>IF(N180="sníž. přenesená",J180,0)</f>
        <v>0</v>
      </c>
      <c r="BI180" s="206">
        <f>IF(N180="nulová",J180,0)</f>
        <v>0</v>
      </c>
      <c r="BJ180" s="18" t="s">
        <v>84</v>
      </c>
      <c r="BK180" s="206">
        <f>ROUND(I180*H180,2)</f>
        <v>0</v>
      </c>
      <c r="BL180" s="18" t="s">
        <v>166</v>
      </c>
      <c r="BM180" s="205" t="s">
        <v>337</v>
      </c>
    </row>
    <row r="181" spans="1:65" s="2" customFormat="1" ht="19.5">
      <c r="A181" s="35"/>
      <c r="B181" s="36"/>
      <c r="C181" s="37"/>
      <c r="D181" s="207" t="s">
        <v>167</v>
      </c>
      <c r="E181" s="37"/>
      <c r="F181" s="208" t="s">
        <v>2351</v>
      </c>
      <c r="G181" s="37"/>
      <c r="H181" s="37"/>
      <c r="I181" s="209"/>
      <c r="J181" s="37"/>
      <c r="K181" s="37"/>
      <c r="L181" s="40"/>
      <c r="M181" s="210"/>
      <c r="N181" s="211"/>
      <c r="O181" s="72"/>
      <c r="P181" s="72"/>
      <c r="Q181" s="72"/>
      <c r="R181" s="72"/>
      <c r="S181" s="72"/>
      <c r="T181" s="73"/>
      <c r="U181" s="35"/>
      <c r="V181" s="35"/>
      <c r="W181" s="35"/>
      <c r="X181" s="35"/>
      <c r="Y181" s="35"/>
      <c r="Z181" s="35"/>
      <c r="AA181" s="35"/>
      <c r="AB181" s="35"/>
      <c r="AC181" s="35"/>
      <c r="AD181" s="35"/>
      <c r="AE181" s="35"/>
      <c r="AT181" s="18" t="s">
        <v>167</v>
      </c>
      <c r="AU181" s="18" t="s">
        <v>86</v>
      </c>
    </row>
    <row r="182" spans="1:65" s="2" customFormat="1" ht="68.25">
      <c r="A182" s="35"/>
      <c r="B182" s="36"/>
      <c r="C182" s="37"/>
      <c r="D182" s="207" t="s">
        <v>510</v>
      </c>
      <c r="E182" s="37"/>
      <c r="F182" s="255" t="s">
        <v>2352</v>
      </c>
      <c r="G182" s="37"/>
      <c r="H182" s="37"/>
      <c r="I182" s="209"/>
      <c r="J182" s="37"/>
      <c r="K182" s="37"/>
      <c r="L182" s="40"/>
      <c r="M182" s="210"/>
      <c r="N182" s="211"/>
      <c r="O182" s="72"/>
      <c r="P182" s="72"/>
      <c r="Q182" s="72"/>
      <c r="R182" s="72"/>
      <c r="S182" s="72"/>
      <c r="T182" s="73"/>
      <c r="U182" s="35"/>
      <c r="V182" s="35"/>
      <c r="W182" s="35"/>
      <c r="X182" s="35"/>
      <c r="Y182" s="35"/>
      <c r="Z182" s="35"/>
      <c r="AA182" s="35"/>
      <c r="AB182" s="35"/>
      <c r="AC182" s="35"/>
      <c r="AD182" s="35"/>
      <c r="AE182" s="35"/>
      <c r="AT182" s="18" t="s">
        <v>510</v>
      </c>
      <c r="AU182" s="18" t="s">
        <v>86</v>
      </c>
    </row>
    <row r="183" spans="1:65" s="2" customFormat="1" ht="33" customHeight="1">
      <c r="A183" s="35"/>
      <c r="B183" s="36"/>
      <c r="C183" s="193" t="s">
        <v>253</v>
      </c>
      <c r="D183" s="193" t="s">
        <v>162</v>
      </c>
      <c r="E183" s="194" t="s">
        <v>2353</v>
      </c>
      <c r="F183" s="195" t="s">
        <v>2354</v>
      </c>
      <c r="G183" s="196" t="s">
        <v>181</v>
      </c>
      <c r="H183" s="197">
        <v>7</v>
      </c>
      <c r="I183" s="198"/>
      <c r="J183" s="199">
        <f>ROUND(I183*H183,2)</f>
        <v>0</v>
      </c>
      <c r="K183" s="200"/>
      <c r="L183" s="40"/>
      <c r="M183" s="201" t="s">
        <v>1</v>
      </c>
      <c r="N183" s="202" t="s">
        <v>41</v>
      </c>
      <c r="O183" s="72"/>
      <c r="P183" s="203">
        <f>O183*H183</f>
        <v>0</v>
      </c>
      <c r="Q183" s="203">
        <v>0</v>
      </c>
      <c r="R183" s="203">
        <f>Q183*H183</f>
        <v>0</v>
      </c>
      <c r="S183" s="203">
        <v>0</v>
      </c>
      <c r="T183" s="204">
        <f>S183*H183</f>
        <v>0</v>
      </c>
      <c r="U183" s="35"/>
      <c r="V183" s="35"/>
      <c r="W183" s="35"/>
      <c r="X183" s="35"/>
      <c r="Y183" s="35"/>
      <c r="Z183" s="35"/>
      <c r="AA183" s="35"/>
      <c r="AB183" s="35"/>
      <c r="AC183" s="35"/>
      <c r="AD183" s="35"/>
      <c r="AE183" s="35"/>
      <c r="AR183" s="205" t="s">
        <v>166</v>
      </c>
      <c r="AT183" s="205" t="s">
        <v>162</v>
      </c>
      <c r="AU183" s="205" t="s">
        <v>86</v>
      </c>
      <c r="AY183" s="18" t="s">
        <v>160</v>
      </c>
      <c r="BE183" s="206">
        <f>IF(N183="základní",J183,0)</f>
        <v>0</v>
      </c>
      <c r="BF183" s="206">
        <f>IF(N183="snížená",J183,0)</f>
        <v>0</v>
      </c>
      <c r="BG183" s="206">
        <f>IF(N183="zákl. přenesená",J183,0)</f>
        <v>0</v>
      </c>
      <c r="BH183" s="206">
        <f>IF(N183="sníž. přenesená",J183,0)</f>
        <v>0</v>
      </c>
      <c r="BI183" s="206">
        <f>IF(N183="nulová",J183,0)</f>
        <v>0</v>
      </c>
      <c r="BJ183" s="18" t="s">
        <v>84</v>
      </c>
      <c r="BK183" s="206">
        <f>ROUND(I183*H183,2)</f>
        <v>0</v>
      </c>
      <c r="BL183" s="18" t="s">
        <v>166</v>
      </c>
      <c r="BM183" s="205" t="s">
        <v>342</v>
      </c>
    </row>
    <row r="184" spans="1:65" s="2" customFormat="1" ht="19.5">
      <c r="A184" s="35"/>
      <c r="B184" s="36"/>
      <c r="C184" s="37"/>
      <c r="D184" s="207" t="s">
        <v>167</v>
      </c>
      <c r="E184" s="37"/>
      <c r="F184" s="208" t="s">
        <v>2354</v>
      </c>
      <c r="G184" s="37"/>
      <c r="H184" s="37"/>
      <c r="I184" s="209"/>
      <c r="J184" s="37"/>
      <c r="K184" s="37"/>
      <c r="L184" s="40"/>
      <c r="M184" s="210"/>
      <c r="N184" s="211"/>
      <c r="O184" s="72"/>
      <c r="P184" s="72"/>
      <c r="Q184" s="72"/>
      <c r="R184" s="72"/>
      <c r="S184" s="72"/>
      <c r="T184" s="73"/>
      <c r="U184" s="35"/>
      <c r="V184" s="35"/>
      <c r="W184" s="35"/>
      <c r="X184" s="35"/>
      <c r="Y184" s="35"/>
      <c r="Z184" s="35"/>
      <c r="AA184" s="35"/>
      <c r="AB184" s="35"/>
      <c r="AC184" s="35"/>
      <c r="AD184" s="35"/>
      <c r="AE184" s="35"/>
      <c r="AT184" s="18" t="s">
        <v>167</v>
      </c>
      <c r="AU184" s="18" t="s">
        <v>86</v>
      </c>
    </row>
    <row r="185" spans="1:65" s="2" customFormat="1" ht="68.25">
      <c r="A185" s="35"/>
      <c r="B185" s="36"/>
      <c r="C185" s="37"/>
      <c r="D185" s="207" t="s">
        <v>510</v>
      </c>
      <c r="E185" s="37"/>
      <c r="F185" s="255" t="s">
        <v>2352</v>
      </c>
      <c r="G185" s="37"/>
      <c r="H185" s="37"/>
      <c r="I185" s="209"/>
      <c r="J185" s="37"/>
      <c r="K185" s="37"/>
      <c r="L185" s="40"/>
      <c r="M185" s="210"/>
      <c r="N185" s="211"/>
      <c r="O185" s="72"/>
      <c r="P185" s="72"/>
      <c r="Q185" s="72"/>
      <c r="R185" s="72"/>
      <c r="S185" s="72"/>
      <c r="T185" s="73"/>
      <c r="U185" s="35"/>
      <c r="V185" s="35"/>
      <c r="W185" s="35"/>
      <c r="X185" s="35"/>
      <c r="Y185" s="35"/>
      <c r="Z185" s="35"/>
      <c r="AA185" s="35"/>
      <c r="AB185" s="35"/>
      <c r="AC185" s="35"/>
      <c r="AD185" s="35"/>
      <c r="AE185" s="35"/>
      <c r="AT185" s="18" t="s">
        <v>510</v>
      </c>
      <c r="AU185" s="18" t="s">
        <v>86</v>
      </c>
    </row>
    <row r="186" spans="1:65" s="2" customFormat="1" ht="37.9" customHeight="1">
      <c r="A186" s="35"/>
      <c r="B186" s="36"/>
      <c r="C186" s="193" t="s">
        <v>347</v>
      </c>
      <c r="D186" s="193" t="s">
        <v>162</v>
      </c>
      <c r="E186" s="194" t="s">
        <v>2355</v>
      </c>
      <c r="F186" s="195" t="s">
        <v>2356</v>
      </c>
      <c r="G186" s="196" t="s">
        <v>2312</v>
      </c>
      <c r="H186" s="197">
        <v>12</v>
      </c>
      <c r="I186" s="198"/>
      <c r="J186" s="199">
        <f>ROUND(I186*H186,2)</f>
        <v>0</v>
      </c>
      <c r="K186" s="200"/>
      <c r="L186" s="40"/>
      <c r="M186" s="201" t="s">
        <v>1</v>
      </c>
      <c r="N186" s="202" t="s">
        <v>41</v>
      </c>
      <c r="O186" s="72"/>
      <c r="P186" s="203">
        <f>O186*H186</f>
        <v>0</v>
      </c>
      <c r="Q186" s="203">
        <v>0</v>
      </c>
      <c r="R186" s="203">
        <f>Q186*H186</f>
        <v>0</v>
      </c>
      <c r="S186" s="203">
        <v>0</v>
      </c>
      <c r="T186" s="204">
        <f>S186*H186</f>
        <v>0</v>
      </c>
      <c r="U186" s="35"/>
      <c r="V186" s="35"/>
      <c r="W186" s="35"/>
      <c r="X186" s="35"/>
      <c r="Y186" s="35"/>
      <c r="Z186" s="35"/>
      <c r="AA186" s="35"/>
      <c r="AB186" s="35"/>
      <c r="AC186" s="35"/>
      <c r="AD186" s="35"/>
      <c r="AE186" s="35"/>
      <c r="AR186" s="205" t="s">
        <v>166</v>
      </c>
      <c r="AT186" s="205" t="s">
        <v>162</v>
      </c>
      <c r="AU186" s="205" t="s">
        <v>86</v>
      </c>
      <c r="AY186" s="18" t="s">
        <v>160</v>
      </c>
      <c r="BE186" s="206">
        <f>IF(N186="základní",J186,0)</f>
        <v>0</v>
      </c>
      <c r="BF186" s="206">
        <f>IF(N186="snížená",J186,0)</f>
        <v>0</v>
      </c>
      <c r="BG186" s="206">
        <f>IF(N186="zákl. přenesená",J186,0)</f>
        <v>0</v>
      </c>
      <c r="BH186" s="206">
        <f>IF(N186="sníž. přenesená",J186,0)</f>
        <v>0</v>
      </c>
      <c r="BI186" s="206">
        <f>IF(N186="nulová",J186,0)</f>
        <v>0</v>
      </c>
      <c r="BJ186" s="18" t="s">
        <v>84</v>
      </c>
      <c r="BK186" s="206">
        <f>ROUND(I186*H186,2)</f>
        <v>0</v>
      </c>
      <c r="BL186" s="18" t="s">
        <v>166</v>
      </c>
      <c r="BM186" s="205" t="s">
        <v>350</v>
      </c>
    </row>
    <row r="187" spans="1:65" s="2" customFormat="1" ht="19.5">
      <c r="A187" s="35"/>
      <c r="B187" s="36"/>
      <c r="C187" s="37"/>
      <c r="D187" s="207" t="s">
        <v>167</v>
      </c>
      <c r="E187" s="37"/>
      <c r="F187" s="208" t="s">
        <v>2356</v>
      </c>
      <c r="G187" s="37"/>
      <c r="H187" s="37"/>
      <c r="I187" s="209"/>
      <c r="J187" s="37"/>
      <c r="K187" s="37"/>
      <c r="L187" s="40"/>
      <c r="M187" s="210"/>
      <c r="N187" s="211"/>
      <c r="O187" s="72"/>
      <c r="P187" s="72"/>
      <c r="Q187" s="72"/>
      <c r="R187" s="72"/>
      <c r="S187" s="72"/>
      <c r="T187" s="73"/>
      <c r="U187" s="35"/>
      <c r="V187" s="35"/>
      <c r="W187" s="35"/>
      <c r="X187" s="35"/>
      <c r="Y187" s="35"/>
      <c r="Z187" s="35"/>
      <c r="AA187" s="35"/>
      <c r="AB187" s="35"/>
      <c r="AC187" s="35"/>
      <c r="AD187" s="35"/>
      <c r="AE187" s="35"/>
      <c r="AT187" s="18" t="s">
        <v>167</v>
      </c>
      <c r="AU187" s="18" t="s">
        <v>86</v>
      </c>
    </row>
    <row r="188" spans="1:65" s="2" customFormat="1" ht="37.9" customHeight="1">
      <c r="A188" s="35"/>
      <c r="B188" s="36"/>
      <c r="C188" s="193" t="s">
        <v>259</v>
      </c>
      <c r="D188" s="193" t="s">
        <v>162</v>
      </c>
      <c r="E188" s="194" t="s">
        <v>2357</v>
      </c>
      <c r="F188" s="195" t="s">
        <v>2358</v>
      </c>
      <c r="G188" s="196" t="s">
        <v>2312</v>
      </c>
      <c r="H188" s="197">
        <v>6</v>
      </c>
      <c r="I188" s="198"/>
      <c r="J188" s="199">
        <f>ROUND(I188*H188,2)</f>
        <v>0</v>
      </c>
      <c r="K188" s="200"/>
      <c r="L188" s="40"/>
      <c r="M188" s="201" t="s">
        <v>1</v>
      </c>
      <c r="N188" s="202" t="s">
        <v>41</v>
      </c>
      <c r="O188" s="72"/>
      <c r="P188" s="203">
        <f>O188*H188</f>
        <v>0</v>
      </c>
      <c r="Q188" s="203">
        <v>0</v>
      </c>
      <c r="R188" s="203">
        <f>Q188*H188</f>
        <v>0</v>
      </c>
      <c r="S188" s="203">
        <v>0</v>
      </c>
      <c r="T188" s="204">
        <f>S188*H188</f>
        <v>0</v>
      </c>
      <c r="U188" s="35"/>
      <c r="V188" s="35"/>
      <c r="W188" s="35"/>
      <c r="X188" s="35"/>
      <c r="Y188" s="35"/>
      <c r="Z188" s="35"/>
      <c r="AA188" s="35"/>
      <c r="AB188" s="35"/>
      <c r="AC188" s="35"/>
      <c r="AD188" s="35"/>
      <c r="AE188" s="35"/>
      <c r="AR188" s="205" t="s">
        <v>166</v>
      </c>
      <c r="AT188" s="205" t="s">
        <v>162</v>
      </c>
      <c r="AU188" s="205" t="s">
        <v>86</v>
      </c>
      <c r="AY188" s="18" t="s">
        <v>160</v>
      </c>
      <c r="BE188" s="206">
        <f>IF(N188="základní",J188,0)</f>
        <v>0</v>
      </c>
      <c r="BF188" s="206">
        <f>IF(N188="snížená",J188,0)</f>
        <v>0</v>
      </c>
      <c r="BG188" s="206">
        <f>IF(N188="zákl. přenesená",J188,0)</f>
        <v>0</v>
      </c>
      <c r="BH188" s="206">
        <f>IF(N188="sníž. přenesená",J188,0)</f>
        <v>0</v>
      </c>
      <c r="BI188" s="206">
        <f>IF(N188="nulová",J188,0)</f>
        <v>0</v>
      </c>
      <c r="BJ188" s="18" t="s">
        <v>84</v>
      </c>
      <c r="BK188" s="206">
        <f>ROUND(I188*H188,2)</f>
        <v>0</v>
      </c>
      <c r="BL188" s="18" t="s">
        <v>166</v>
      </c>
      <c r="BM188" s="205" t="s">
        <v>374</v>
      </c>
    </row>
    <row r="189" spans="1:65" s="2" customFormat="1" ht="19.5">
      <c r="A189" s="35"/>
      <c r="B189" s="36"/>
      <c r="C189" s="37"/>
      <c r="D189" s="207" t="s">
        <v>167</v>
      </c>
      <c r="E189" s="37"/>
      <c r="F189" s="208" t="s">
        <v>2358</v>
      </c>
      <c r="G189" s="37"/>
      <c r="H189" s="37"/>
      <c r="I189" s="209"/>
      <c r="J189" s="37"/>
      <c r="K189" s="37"/>
      <c r="L189" s="40"/>
      <c r="M189" s="210"/>
      <c r="N189" s="211"/>
      <c r="O189" s="72"/>
      <c r="P189" s="72"/>
      <c r="Q189" s="72"/>
      <c r="R189" s="72"/>
      <c r="S189" s="72"/>
      <c r="T189" s="73"/>
      <c r="U189" s="35"/>
      <c r="V189" s="35"/>
      <c r="W189" s="35"/>
      <c r="X189" s="35"/>
      <c r="Y189" s="35"/>
      <c r="Z189" s="35"/>
      <c r="AA189" s="35"/>
      <c r="AB189" s="35"/>
      <c r="AC189" s="35"/>
      <c r="AD189" s="35"/>
      <c r="AE189" s="35"/>
      <c r="AT189" s="18" t="s">
        <v>167</v>
      </c>
      <c r="AU189" s="18" t="s">
        <v>86</v>
      </c>
    </row>
    <row r="190" spans="1:65" s="2" customFormat="1" ht="66.75" customHeight="1">
      <c r="A190" s="35"/>
      <c r="B190" s="36"/>
      <c r="C190" s="193" t="s">
        <v>386</v>
      </c>
      <c r="D190" s="193" t="s">
        <v>162</v>
      </c>
      <c r="E190" s="194" t="s">
        <v>2359</v>
      </c>
      <c r="F190" s="195" t="s">
        <v>2360</v>
      </c>
      <c r="G190" s="196" t="s">
        <v>165</v>
      </c>
      <c r="H190" s="197">
        <v>7</v>
      </c>
      <c r="I190" s="198"/>
      <c r="J190" s="199">
        <f>ROUND(I190*H190,2)</f>
        <v>0</v>
      </c>
      <c r="K190" s="200"/>
      <c r="L190" s="40"/>
      <c r="M190" s="201" t="s">
        <v>1</v>
      </c>
      <c r="N190" s="202" t="s">
        <v>41</v>
      </c>
      <c r="O190" s="72"/>
      <c r="P190" s="203">
        <f>O190*H190</f>
        <v>0</v>
      </c>
      <c r="Q190" s="203">
        <v>0</v>
      </c>
      <c r="R190" s="203">
        <f>Q190*H190</f>
        <v>0</v>
      </c>
      <c r="S190" s="203">
        <v>0</v>
      </c>
      <c r="T190" s="204">
        <f>S190*H190</f>
        <v>0</v>
      </c>
      <c r="U190" s="35"/>
      <c r="V190" s="35"/>
      <c r="W190" s="35"/>
      <c r="X190" s="35"/>
      <c r="Y190" s="35"/>
      <c r="Z190" s="35"/>
      <c r="AA190" s="35"/>
      <c r="AB190" s="35"/>
      <c r="AC190" s="35"/>
      <c r="AD190" s="35"/>
      <c r="AE190" s="35"/>
      <c r="AR190" s="205" t="s">
        <v>166</v>
      </c>
      <c r="AT190" s="205" t="s">
        <v>162</v>
      </c>
      <c r="AU190" s="205" t="s">
        <v>86</v>
      </c>
      <c r="AY190" s="18" t="s">
        <v>160</v>
      </c>
      <c r="BE190" s="206">
        <f>IF(N190="základní",J190,0)</f>
        <v>0</v>
      </c>
      <c r="BF190" s="206">
        <f>IF(N190="snížená",J190,0)</f>
        <v>0</v>
      </c>
      <c r="BG190" s="206">
        <f>IF(N190="zákl. přenesená",J190,0)</f>
        <v>0</v>
      </c>
      <c r="BH190" s="206">
        <f>IF(N190="sníž. přenesená",J190,0)</f>
        <v>0</v>
      </c>
      <c r="BI190" s="206">
        <f>IF(N190="nulová",J190,0)</f>
        <v>0</v>
      </c>
      <c r="BJ190" s="18" t="s">
        <v>84</v>
      </c>
      <c r="BK190" s="206">
        <f>ROUND(I190*H190,2)</f>
        <v>0</v>
      </c>
      <c r="BL190" s="18" t="s">
        <v>166</v>
      </c>
      <c r="BM190" s="205" t="s">
        <v>389</v>
      </c>
    </row>
    <row r="191" spans="1:65" s="2" customFormat="1" ht="39">
      <c r="A191" s="35"/>
      <c r="B191" s="36"/>
      <c r="C191" s="37"/>
      <c r="D191" s="207" t="s">
        <v>167</v>
      </c>
      <c r="E191" s="37"/>
      <c r="F191" s="208" t="s">
        <v>2361</v>
      </c>
      <c r="G191" s="37"/>
      <c r="H191" s="37"/>
      <c r="I191" s="209"/>
      <c r="J191" s="37"/>
      <c r="K191" s="37"/>
      <c r="L191" s="40"/>
      <c r="M191" s="210"/>
      <c r="N191" s="211"/>
      <c r="O191" s="72"/>
      <c r="P191" s="72"/>
      <c r="Q191" s="72"/>
      <c r="R191" s="72"/>
      <c r="S191" s="72"/>
      <c r="T191" s="73"/>
      <c r="U191" s="35"/>
      <c r="V191" s="35"/>
      <c r="W191" s="35"/>
      <c r="X191" s="35"/>
      <c r="Y191" s="35"/>
      <c r="Z191" s="35"/>
      <c r="AA191" s="35"/>
      <c r="AB191" s="35"/>
      <c r="AC191" s="35"/>
      <c r="AD191" s="35"/>
      <c r="AE191" s="35"/>
      <c r="AT191" s="18" t="s">
        <v>167</v>
      </c>
      <c r="AU191" s="18" t="s">
        <v>86</v>
      </c>
    </row>
    <row r="192" spans="1:65" s="2" customFormat="1" ht="37.9" customHeight="1">
      <c r="A192" s="35"/>
      <c r="B192" s="36"/>
      <c r="C192" s="193" t="s">
        <v>262</v>
      </c>
      <c r="D192" s="193" t="s">
        <v>162</v>
      </c>
      <c r="E192" s="194" t="s">
        <v>2362</v>
      </c>
      <c r="F192" s="195" t="s">
        <v>2363</v>
      </c>
      <c r="G192" s="196" t="s">
        <v>312</v>
      </c>
      <c r="H192" s="197">
        <v>4</v>
      </c>
      <c r="I192" s="198"/>
      <c r="J192" s="199">
        <f>ROUND(I192*H192,2)</f>
        <v>0</v>
      </c>
      <c r="K192" s="200"/>
      <c r="L192" s="40"/>
      <c r="M192" s="201" t="s">
        <v>1</v>
      </c>
      <c r="N192" s="202" t="s">
        <v>41</v>
      </c>
      <c r="O192" s="72"/>
      <c r="P192" s="203">
        <f>O192*H192</f>
        <v>0</v>
      </c>
      <c r="Q192" s="203">
        <v>0</v>
      </c>
      <c r="R192" s="203">
        <f>Q192*H192</f>
        <v>0</v>
      </c>
      <c r="S192" s="203">
        <v>0</v>
      </c>
      <c r="T192" s="204">
        <f>S192*H192</f>
        <v>0</v>
      </c>
      <c r="U192" s="35"/>
      <c r="V192" s="35"/>
      <c r="W192" s="35"/>
      <c r="X192" s="35"/>
      <c r="Y192" s="35"/>
      <c r="Z192" s="35"/>
      <c r="AA192" s="35"/>
      <c r="AB192" s="35"/>
      <c r="AC192" s="35"/>
      <c r="AD192" s="35"/>
      <c r="AE192" s="35"/>
      <c r="AR192" s="205" t="s">
        <v>166</v>
      </c>
      <c r="AT192" s="205" t="s">
        <v>162</v>
      </c>
      <c r="AU192" s="205" t="s">
        <v>86</v>
      </c>
      <c r="AY192" s="18" t="s">
        <v>160</v>
      </c>
      <c r="BE192" s="206">
        <f>IF(N192="základní",J192,0)</f>
        <v>0</v>
      </c>
      <c r="BF192" s="206">
        <f>IF(N192="snížená",J192,0)</f>
        <v>0</v>
      </c>
      <c r="BG192" s="206">
        <f>IF(N192="zákl. přenesená",J192,0)</f>
        <v>0</v>
      </c>
      <c r="BH192" s="206">
        <f>IF(N192="sníž. přenesená",J192,0)</f>
        <v>0</v>
      </c>
      <c r="BI192" s="206">
        <f>IF(N192="nulová",J192,0)</f>
        <v>0</v>
      </c>
      <c r="BJ192" s="18" t="s">
        <v>84</v>
      </c>
      <c r="BK192" s="206">
        <f>ROUND(I192*H192,2)</f>
        <v>0</v>
      </c>
      <c r="BL192" s="18" t="s">
        <v>166</v>
      </c>
      <c r="BM192" s="205" t="s">
        <v>394</v>
      </c>
    </row>
    <row r="193" spans="1:65" s="2" customFormat="1" ht="19.5">
      <c r="A193" s="35"/>
      <c r="B193" s="36"/>
      <c r="C193" s="37"/>
      <c r="D193" s="207" t="s">
        <v>167</v>
      </c>
      <c r="E193" s="37"/>
      <c r="F193" s="208" t="s">
        <v>2363</v>
      </c>
      <c r="G193" s="37"/>
      <c r="H193" s="37"/>
      <c r="I193" s="209"/>
      <c r="J193" s="37"/>
      <c r="K193" s="37"/>
      <c r="L193" s="40"/>
      <c r="M193" s="210"/>
      <c r="N193" s="211"/>
      <c r="O193" s="72"/>
      <c r="P193" s="72"/>
      <c r="Q193" s="72"/>
      <c r="R193" s="72"/>
      <c r="S193" s="72"/>
      <c r="T193" s="73"/>
      <c r="U193" s="35"/>
      <c r="V193" s="35"/>
      <c r="W193" s="35"/>
      <c r="X193" s="35"/>
      <c r="Y193" s="35"/>
      <c r="Z193" s="35"/>
      <c r="AA193" s="35"/>
      <c r="AB193" s="35"/>
      <c r="AC193" s="35"/>
      <c r="AD193" s="35"/>
      <c r="AE193" s="35"/>
      <c r="AT193" s="18" t="s">
        <v>167</v>
      </c>
      <c r="AU193" s="18" t="s">
        <v>86</v>
      </c>
    </row>
    <row r="194" spans="1:65" s="2" customFormat="1" ht="68.25">
      <c r="A194" s="35"/>
      <c r="B194" s="36"/>
      <c r="C194" s="37"/>
      <c r="D194" s="207" t="s">
        <v>510</v>
      </c>
      <c r="E194" s="37"/>
      <c r="F194" s="255" t="s">
        <v>2364</v>
      </c>
      <c r="G194" s="37"/>
      <c r="H194" s="37"/>
      <c r="I194" s="209"/>
      <c r="J194" s="37"/>
      <c r="K194" s="37"/>
      <c r="L194" s="40"/>
      <c r="M194" s="210"/>
      <c r="N194" s="211"/>
      <c r="O194" s="72"/>
      <c r="P194" s="72"/>
      <c r="Q194" s="72"/>
      <c r="R194" s="72"/>
      <c r="S194" s="72"/>
      <c r="T194" s="73"/>
      <c r="U194" s="35"/>
      <c r="V194" s="35"/>
      <c r="W194" s="35"/>
      <c r="X194" s="35"/>
      <c r="Y194" s="35"/>
      <c r="Z194" s="35"/>
      <c r="AA194" s="35"/>
      <c r="AB194" s="35"/>
      <c r="AC194" s="35"/>
      <c r="AD194" s="35"/>
      <c r="AE194" s="35"/>
      <c r="AT194" s="18" t="s">
        <v>510</v>
      </c>
      <c r="AU194" s="18" t="s">
        <v>86</v>
      </c>
    </row>
    <row r="195" spans="1:65" s="2" customFormat="1" ht="24.2" customHeight="1">
      <c r="A195" s="35"/>
      <c r="B195" s="36"/>
      <c r="C195" s="244" t="s">
        <v>400</v>
      </c>
      <c r="D195" s="244" t="s">
        <v>245</v>
      </c>
      <c r="E195" s="245" t="s">
        <v>2365</v>
      </c>
      <c r="F195" s="246" t="s">
        <v>2366</v>
      </c>
      <c r="G195" s="247" t="s">
        <v>248</v>
      </c>
      <c r="H195" s="248">
        <v>10</v>
      </c>
      <c r="I195" s="249"/>
      <c r="J195" s="250">
        <f>ROUND(I195*H195,2)</f>
        <v>0</v>
      </c>
      <c r="K195" s="251"/>
      <c r="L195" s="252"/>
      <c r="M195" s="253" t="s">
        <v>1</v>
      </c>
      <c r="N195" s="254" t="s">
        <v>41</v>
      </c>
      <c r="O195" s="72"/>
      <c r="P195" s="203">
        <f>O195*H195</f>
        <v>0</v>
      </c>
      <c r="Q195" s="203">
        <v>0</v>
      </c>
      <c r="R195" s="203">
        <f>Q195*H195</f>
        <v>0</v>
      </c>
      <c r="S195" s="203">
        <v>0</v>
      </c>
      <c r="T195" s="204">
        <f>S195*H195</f>
        <v>0</v>
      </c>
      <c r="U195" s="35"/>
      <c r="V195" s="35"/>
      <c r="W195" s="35"/>
      <c r="X195" s="35"/>
      <c r="Y195" s="35"/>
      <c r="Z195" s="35"/>
      <c r="AA195" s="35"/>
      <c r="AB195" s="35"/>
      <c r="AC195" s="35"/>
      <c r="AD195" s="35"/>
      <c r="AE195" s="35"/>
      <c r="AR195" s="205" t="s">
        <v>187</v>
      </c>
      <c r="AT195" s="205" t="s">
        <v>245</v>
      </c>
      <c r="AU195" s="205" t="s">
        <v>86</v>
      </c>
      <c r="AY195" s="18" t="s">
        <v>160</v>
      </c>
      <c r="BE195" s="206">
        <f>IF(N195="základní",J195,0)</f>
        <v>0</v>
      </c>
      <c r="BF195" s="206">
        <f>IF(N195="snížená",J195,0)</f>
        <v>0</v>
      </c>
      <c r="BG195" s="206">
        <f>IF(N195="zákl. přenesená",J195,0)</f>
        <v>0</v>
      </c>
      <c r="BH195" s="206">
        <f>IF(N195="sníž. přenesená",J195,0)</f>
        <v>0</v>
      </c>
      <c r="BI195" s="206">
        <f>IF(N195="nulová",J195,0)</f>
        <v>0</v>
      </c>
      <c r="BJ195" s="18" t="s">
        <v>84</v>
      </c>
      <c r="BK195" s="206">
        <f>ROUND(I195*H195,2)</f>
        <v>0</v>
      </c>
      <c r="BL195" s="18" t="s">
        <v>166</v>
      </c>
      <c r="BM195" s="205" t="s">
        <v>403</v>
      </c>
    </row>
    <row r="196" spans="1:65" s="2" customFormat="1" ht="19.5">
      <c r="A196" s="35"/>
      <c r="B196" s="36"/>
      <c r="C196" s="37"/>
      <c r="D196" s="207" t="s">
        <v>167</v>
      </c>
      <c r="E196" s="37"/>
      <c r="F196" s="208" t="s">
        <v>2366</v>
      </c>
      <c r="G196" s="37"/>
      <c r="H196" s="37"/>
      <c r="I196" s="209"/>
      <c r="J196" s="37"/>
      <c r="K196" s="37"/>
      <c r="L196" s="40"/>
      <c r="M196" s="210"/>
      <c r="N196" s="211"/>
      <c r="O196" s="72"/>
      <c r="P196" s="72"/>
      <c r="Q196" s="72"/>
      <c r="R196" s="72"/>
      <c r="S196" s="72"/>
      <c r="T196" s="73"/>
      <c r="U196" s="35"/>
      <c r="V196" s="35"/>
      <c r="W196" s="35"/>
      <c r="X196" s="35"/>
      <c r="Y196" s="35"/>
      <c r="Z196" s="35"/>
      <c r="AA196" s="35"/>
      <c r="AB196" s="35"/>
      <c r="AC196" s="35"/>
      <c r="AD196" s="35"/>
      <c r="AE196" s="35"/>
      <c r="AT196" s="18" t="s">
        <v>167</v>
      </c>
      <c r="AU196" s="18" t="s">
        <v>86</v>
      </c>
    </row>
    <row r="197" spans="1:65" s="2" customFormat="1" ht="21.75" customHeight="1">
      <c r="A197" s="35"/>
      <c r="B197" s="36"/>
      <c r="C197" s="244" t="s">
        <v>274</v>
      </c>
      <c r="D197" s="244" t="s">
        <v>245</v>
      </c>
      <c r="E197" s="245" t="s">
        <v>2367</v>
      </c>
      <c r="F197" s="246" t="s">
        <v>2368</v>
      </c>
      <c r="G197" s="247" t="s">
        <v>248</v>
      </c>
      <c r="H197" s="248">
        <v>10</v>
      </c>
      <c r="I197" s="249"/>
      <c r="J197" s="250">
        <f>ROUND(I197*H197,2)</f>
        <v>0</v>
      </c>
      <c r="K197" s="251"/>
      <c r="L197" s="252"/>
      <c r="M197" s="253" t="s">
        <v>1</v>
      </c>
      <c r="N197" s="254" t="s">
        <v>41</v>
      </c>
      <c r="O197" s="72"/>
      <c r="P197" s="203">
        <f>O197*H197</f>
        <v>0</v>
      </c>
      <c r="Q197" s="203">
        <v>0</v>
      </c>
      <c r="R197" s="203">
        <f>Q197*H197</f>
        <v>0</v>
      </c>
      <c r="S197" s="203">
        <v>0</v>
      </c>
      <c r="T197" s="204">
        <f>S197*H197</f>
        <v>0</v>
      </c>
      <c r="U197" s="35"/>
      <c r="V197" s="35"/>
      <c r="W197" s="35"/>
      <c r="X197" s="35"/>
      <c r="Y197" s="35"/>
      <c r="Z197" s="35"/>
      <c r="AA197" s="35"/>
      <c r="AB197" s="35"/>
      <c r="AC197" s="35"/>
      <c r="AD197" s="35"/>
      <c r="AE197" s="35"/>
      <c r="AR197" s="205" t="s">
        <v>187</v>
      </c>
      <c r="AT197" s="205" t="s">
        <v>245</v>
      </c>
      <c r="AU197" s="205" t="s">
        <v>86</v>
      </c>
      <c r="AY197" s="18" t="s">
        <v>160</v>
      </c>
      <c r="BE197" s="206">
        <f>IF(N197="základní",J197,0)</f>
        <v>0</v>
      </c>
      <c r="BF197" s="206">
        <f>IF(N197="snížená",J197,0)</f>
        <v>0</v>
      </c>
      <c r="BG197" s="206">
        <f>IF(N197="zákl. přenesená",J197,0)</f>
        <v>0</v>
      </c>
      <c r="BH197" s="206">
        <f>IF(N197="sníž. přenesená",J197,0)</f>
        <v>0</v>
      </c>
      <c r="BI197" s="206">
        <f>IF(N197="nulová",J197,0)</f>
        <v>0</v>
      </c>
      <c r="BJ197" s="18" t="s">
        <v>84</v>
      </c>
      <c r="BK197" s="206">
        <f>ROUND(I197*H197,2)</f>
        <v>0</v>
      </c>
      <c r="BL197" s="18" t="s">
        <v>166</v>
      </c>
      <c r="BM197" s="205" t="s">
        <v>409</v>
      </c>
    </row>
    <row r="198" spans="1:65" s="2" customFormat="1" ht="11.25">
      <c r="A198" s="35"/>
      <c r="B198" s="36"/>
      <c r="C198" s="37"/>
      <c r="D198" s="207" t="s">
        <v>167</v>
      </c>
      <c r="E198" s="37"/>
      <c r="F198" s="208" t="s">
        <v>2368</v>
      </c>
      <c r="G198" s="37"/>
      <c r="H198" s="37"/>
      <c r="I198" s="209"/>
      <c r="J198" s="37"/>
      <c r="K198" s="37"/>
      <c r="L198" s="40"/>
      <c r="M198" s="210"/>
      <c r="N198" s="211"/>
      <c r="O198" s="72"/>
      <c r="P198" s="72"/>
      <c r="Q198" s="72"/>
      <c r="R198" s="72"/>
      <c r="S198" s="72"/>
      <c r="T198" s="73"/>
      <c r="U198" s="35"/>
      <c r="V198" s="35"/>
      <c r="W198" s="35"/>
      <c r="X198" s="35"/>
      <c r="Y198" s="35"/>
      <c r="Z198" s="35"/>
      <c r="AA198" s="35"/>
      <c r="AB198" s="35"/>
      <c r="AC198" s="35"/>
      <c r="AD198" s="35"/>
      <c r="AE198" s="35"/>
      <c r="AT198" s="18" t="s">
        <v>167</v>
      </c>
      <c r="AU198" s="18" t="s">
        <v>86</v>
      </c>
    </row>
    <row r="199" spans="1:65" s="2" customFormat="1" ht="37.9" customHeight="1">
      <c r="A199" s="35"/>
      <c r="B199" s="36"/>
      <c r="C199" s="193" t="s">
        <v>412</v>
      </c>
      <c r="D199" s="193" t="s">
        <v>162</v>
      </c>
      <c r="E199" s="194" t="s">
        <v>2369</v>
      </c>
      <c r="F199" s="195" t="s">
        <v>2370</v>
      </c>
      <c r="G199" s="196" t="s">
        <v>1138</v>
      </c>
      <c r="H199" s="197">
        <v>4</v>
      </c>
      <c r="I199" s="198"/>
      <c r="J199" s="199">
        <f>ROUND(I199*H199,2)</f>
        <v>0</v>
      </c>
      <c r="K199" s="200"/>
      <c r="L199" s="40"/>
      <c r="M199" s="201" t="s">
        <v>1</v>
      </c>
      <c r="N199" s="202" t="s">
        <v>41</v>
      </c>
      <c r="O199" s="72"/>
      <c r="P199" s="203">
        <f>O199*H199</f>
        <v>0</v>
      </c>
      <c r="Q199" s="203">
        <v>0</v>
      </c>
      <c r="R199" s="203">
        <f>Q199*H199</f>
        <v>0</v>
      </c>
      <c r="S199" s="203">
        <v>0</v>
      </c>
      <c r="T199" s="204">
        <f>S199*H199</f>
        <v>0</v>
      </c>
      <c r="U199" s="35"/>
      <c r="V199" s="35"/>
      <c r="W199" s="35"/>
      <c r="X199" s="35"/>
      <c r="Y199" s="35"/>
      <c r="Z199" s="35"/>
      <c r="AA199" s="35"/>
      <c r="AB199" s="35"/>
      <c r="AC199" s="35"/>
      <c r="AD199" s="35"/>
      <c r="AE199" s="35"/>
      <c r="AR199" s="205" t="s">
        <v>166</v>
      </c>
      <c r="AT199" s="205" t="s">
        <v>162</v>
      </c>
      <c r="AU199" s="205" t="s">
        <v>86</v>
      </c>
      <c r="AY199" s="18" t="s">
        <v>160</v>
      </c>
      <c r="BE199" s="206">
        <f>IF(N199="základní",J199,0)</f>
        <v>0</v>
      </c>
      <c r="BF199" s="206">
        <f>IF(N199="snížená",J199,0)</f>
        <v>0</v>
      </c>
      <c r="BG199" s="206">
        <f>IF(N199="zákl. přenesená",J199,0)</f>
        <v>0</v>
      </c>
      <c r="BH199" s="206">
        <f>IF(N199="sníž. přenesená",J199,0)</f>
        <v>0</v>
      </c>
      <c r="BI199" s="206">
        <f>IF(N199="nulová",J199,0)</f>
        <v>0</v>
      </c>
      <c r="BJ199" s="18" t="s">
        <v>84</v>
      </c>
      <c r="BK199" s="206">
        <f>ROUND(I199*H199,2)</f>
        <v>0</v>
      </c>
      <c r="BL199" s="18" t="s">
        <v>166</v>
      </c>
      <c r="BM199" s="205" t="s">
        <v>415</v>
      </c>
    </row>
    <row r="200" spans="1:65" s="2" customFormat="1" ht="19.5">
      <c r="A200" s="35"/>
      <c r="B200" s="36"/>
      <c r="C200" s="37"/>
      <c r="D200" s="207" t="s">
        <v>167</v>
      </c>
      <c r="E200" s="37"/>
      <c r="F200" s="208" t="s">
        <v>2371</v>
      </c>
      <c r="G200" s="37"/>
      <c r="H200" s="37"/>
      <c r="I200" s="209"/>
      <c r="J200" s="37"/>
      <c r="K200" s="37"/>
      <c r="L200" s="40"/>
      <c r="M200" s="210"/>
      <c r="N200" s="211"/>
      <c r="O200" s="72"/>
      <c r="P200" s="72"/>
      <c r="Q200" s="72"/>
      <c r="R200" s="72"/>
      <c r="S200" s="72"/>
      <c r="T200" s="73"/>
      <c r="U200" s="35"/>
      <c r="V200" s="35"/>
      <c r="W200" s="35"/>
      <c r="X200" s="35"/>
      <c r="Y200" s="35"/>
      <c r="Z200" s="35"/>
      <c r="AA200" s="35"/>
      <c r="AB200" s="35"/>
      <c r="AC200" s="35"/>
      <c r="AD200" s="35"/>
      <c r="AE200" s="35"/>
      <c r="AT200" s="18" t="s">
        <v>167</v>
      </c>
      <c r="AU200" s="18" t="s">
        <v>86</v>
      </c>
    </row>
    <row r="201" spans="1:65" s="2" customFormat="1" ht="37.9" customHeight="1">
      <c r="A201" s="35"/>
      <c r="B201" s="36"/>
      <c r="C201" s="193" t="s">
        <v>284</v>
      </c>
      <c r="D201" s="193" t="s">
        <v>162</v>
      </c>
      <c r="E201" s="194" t="s">
        <v>2372</v>
      </c>
      <c r="F201" s="195" t="s">
        <v>2373</v>
      </c>
      <c r="G201" s="196" t="s">
        <v>1138</v>
      </c>
      <c r="H201" s="197">
        <v>5</v>
      </c>
      <c r="I201" s="198"/>
      <c r="J201" s="199">
        <f>ROUND(I201*H201,2)</f>
        <v>0</v>
      </c>
      <c r="K201" s="200"/>
      <c r="L201" s="40"/>
      <c r="M201" s="201" t="s">
        <v>1</v>
      </c>
      <c r="N201" s="202" t="s">
        <v>41</v>
      </c>
      <c r="O201" s="72"/>
      <c r="P201" s="203">
        <f>O201*H201</f>
        <v>0</v>
      </c>
      <c r="Q201" s="203">
        <v>0</v>
      </c>
      <c r="R201" s="203">
        <f>Q201*H201</f>
        <v>0</v>
      </c>
      <c r="S201" s="203">
        <v>0</v>
      </c>
      <c r="T201" s="204">
        <f>S201*H201</f>
        <v>0</v>
      </c>
      <c r="U201" s="35"/>
      <c r="V201" s="35"/>
      <c r="W201" s="35"/>
      <c r="X201" s="35"/>
      <c r="Y201" s="35"/>
      <c r="Z201" s="35"/>
      <c r="AA201" s="35"/>
      <c r="AB201" s="35"/>
      <c r="AC201" s="35"/>
      <c r="AD201" s="35"/>
      <c r="AE201" s="35"/>
      <c r="AR201" s="205" t="s">
        <v>166</v>
      </c>
      <c r="AT201" s="205" t="s">
        <v>162</v>
      </c>
      <c r="AU201" s="205" t="s">
        <v>86</v>
      </c>
      <c r="AY201" s="18" t="s">
        <v>160</v>
      </c>
      <c r="BE201" s="206">
        <f>IF(N201="základní",J201,0)</f>
        <v>0</v>
      </c>
      <c r="BF201" s="206">
        <f>IF(N201="snížená",J201,0)</f>
        <v>0</v>
      </c>
      <c r="BG201" s="206">
        <f>IF(N201="zákl. přenesená",J201,0)</f>
        <v>0</v>
      </c>
      <c r="BH201" s="206">
        <f>IF(N201="sníž. přenesená",J201,0)</f>
        <v>0</v>
      </c>
      <c r="BI201" s="206">
        <f>IF(N201="nulová",J201,0)</f>
        <v>0</v>
      </c>
      <c r="BJ201" s="18" t="s">
        <v>84</v>
      </c>
      <c r="BK201" s="206">
        <f>ROUND(I201*H201,2)</f>
        <v>0</v>
      </c>
      <c r="BL201" s="18" t="s">
        <v>166</v>
      </c>
      <c r="BM201" s="205" t="s">
        <v>421</v>
      </c>
    </row>
    <row r="202" spans="1:65" s="2" customFormat="1" ht="19.5">
      <c r="A202" s="35"/>
      <c r="B202" s="36"/>
      <c r="C202" s="37"/>
      <c r="D202" s="207" t="s">
        <v>167</v>
      </c>
      <c r="E202" s="37"/>
      <c r="F202" s="208" t="s">
        <v>2374</v>
      </c>
      <c r="G202" s="37"/>
      <c r="H202" s="37"/>
      <c r="I202" s="209"/>
      <c r="J202" s="37"/>
      <c r="K202" s="37"/>
      <c r="L202" s="40"/>
      <c r="M202" s="210"/>
      <c r="N202" s="211"/>
      <c r="O202" s="72"/>
      <c r="P202" s="72"/>
      <c r="Q202" s="72"/>
      <c r="R202" s="72"/>
      <c r="S202" s="72"/>
      <c r="T202" s="73"/>
      <c r="U202" s="35"/>
      <c r="V202" s="35"/>
      <c r="W202" s="35"/>
      <c r="X202" s="35"/>
      <c r="Y202" s="35"/>
      <c r="Z202" s="35"/>
      <c r="AA202" s="35"/>
      <c r="AB202" s="35"/>
      <c r="AC202" s="35"/>
      <c r="AD202" s="35"/>
      <c r="AE202" s="35"/>
      <c r="AT202" s="18" t="s">
        <v>167</v>
      </c>
      <c r="AU202" s="18" t="s">
        <v>86</v>
      </c>
    </row>
    <row r="203" spans="1:65" s="2" customFormat="1" ht="29.25">
      <c r="A203" s="35"/>
      <c r="B203" s="36"/>
      <c r="C203" s="37"/>
      <c r="D203" s="207" t="s">
        <v>510</v>
      </c>
      <c r="E203" s="37"/>
      <c r="F203" s="255" t="s">
        <v>2375</v>
      </c>
      <c r="G203" s="37"/>
      <c r="H203" s="37"/>
      <c r="I203" s="209"/>
      <c r="J203" s="37"/>
      <c r="K203" s="37"/>
      <c r="L203" s="40"/>
      <c r="M203" s="210"/>
      <c r="N203" s="211"/>
      <c r="O203" s="72"/>
      <c r="P203" s="72"/>
      <c r="Q203" s="72"/>
      <c r="R203" s="72"/>
      <c r="S203" s="72"/>
      <c r="T203" s="73"/>
      <c r="U203" s="35"/>
      <c r="V203" s="35"/>
      <c r="W203" s="35"/>
      <c r="X203" s="35"/>
      <c r="Y203" s="35"/>
      <c r="Z203" s="35"/>
      <c r="AA203" s="35"/>
      <c r="AB203" s="35"/>
      <c r="AC203" s="35"/>
      <c r="AD203" s="35"/>
      <c r="AE203" s="35"/>
      <c r="AT203" s="18" t="s">
        <v>510</v>
      </c>
      <c r="AU203" s="18" t="s">
        <v>86</v>
      </c>
    </row>
    <row r="204" spans="1:65" s="2" customFormat="1" ht="49.15" customHeight="1">
      <c r="A204" s="35"/>
      <c r="B204" s="36"/>
      <c r="C204" s="193" t="s">
        <v>424</v>
      </c>
      <c r="D204" s="193" t="s">
        <v>162</v>
      </c>
      <c r="E204" s="194" t="s">
        <v>2376</v>
      </c>
      <c r="F204" s="195" t="s">
        <v>2377</v>
      </c>
      <c r="G204" s="196" t="s">
        <v>294</v>
      </c>
      <c r="H204" s="197">
        <v>1.3240000000000001</v>
      </c>
      <c r="I204" s="198"/>
      <c r="J204" s="199">
        <f>ROUND(I204*H204,2)</f>
        <v>0</v>
      </c>
      <c r="K204" s="200"/>
      <c r="L204" s="40"/>
      <c r="M204" s="201" t="s">
        <v>1</v>
      </c>
      <c r="N204" s="202" t="s">
        <v>41</v>
      </c>
      <c r="O204" s="72"/>
      <c r="P204" s="203">
        <f>O204*H204</f>
        <v>0</v>
      </c>
      <c r="Q204" s="203">
        <v>0</v>
      </c>
      <c r="R204" s="203">
        <f>Q204*H204</f>
        <v>0</v>
      </c>
      <c r="S204" s="203">
        <v>0</v>
      </c>
      <c r="T204" s="204">
        <f>S204*H204</f>
        <v>0</v>
      </c>
      <c r="U204" s="35"/>
      <c r="V204" s="35"/>
      <c r="W204" s="35"/>
      <c r="X204" s="35"/>
      <c r="Y204" s="35"/>
      <c r="Z204" s="35"/>
      <c r="AA204" s="35"/>
      <c r="AB204" s="35"/>
      <c r="AC204" s="35"/>
      <c r="AD204" s="35"/>
      <c r="AE204" s="35"/>
      <c r="AR204" s="205" t="s">
        <v>166</v>
      </c>
      <c r="AT204" s="205" t="s">
        <v>162</v>
      </c>
      <c r="AU204" s="205" t="s">
        <v>86</v>
      </c>
      <c r="AY204" s="18" t="s">
        <v>160</v>
      </c>
      <c r="BE204" s="206">
        <f>IF(N204="základní",J204,0)</f>
        <v>0</v>
      </c>
      <c r="BF204" s="206">
        <f>IF(N204="snížená",J204,0)</f>
        <v>0</v>
      </c>
      <c r="BG204" s="206">
        <f>IF(N204="zákl. přenesená",J204,0)</f>
        <v>0</v>
      </c>
      <c r="BH204" s="206">
        <f>IF(N204="sníž. přenesená",J204,0)</f>
        <v>0</v>
      </c>
      <c r="BI204" s="206">
        <f>IF(N204="nulová",J204,0)</f>
        <v>0</v>
      </c>
      <c r="BJ204" s="18" t="s">
        <v>84</v>
      </c>
      <c r="BK204" s="206">
        <f>ROUND(I204*H204,2)</f>
        <v>0</v>
      </c>
      <c r="BL204" s="18" t="s">
        <v>166</v>
      </c>
      <c r="BM204" s="205" t="s">
        <v>427</v>
      </c>
    </row>
    <row r="205" spans="1:65" s="2" customFormat="1" ht="29.25">
      <c r="A205" s="35"/>
      <c r="B205" s="36"/>
      <c r="C205" s="37"/>
      <c r="D205" s="207" t="s">
        <v>167</v>
      </c>
      <c r="E205" s="37"/>
      <c r="F205" s="208" t="s">
        <v>2377</v>
      </c>
      <c r="G205" s="37"/>
      <c r="H205" s="37"/>
      <c r="I205" s="209"/>
      <c r="J205" s="37"/>
      <c r="K205" s="37"/>
      <c r="L205" s="40"/>
      <c r="M205" s="210"/>
      <c r="N205" s="211"/>
      <c r="O205" s="72"/>
      <c r="P205" s="72"/>
      <c r="Q205" s="72"/>
      <c r="R205" s="72"/>
      <c r="S205" s="72"/>
      <c r="T205" s="73"/>
      <c r="U205" s="35"/>
      <c r="V205" s="35"/>
      <c r="W205" s="35"/>
      <c r="X205" s="35"/>
      <c r="Y205" s="35"/>
      <c r="Z205" s="35"/>
      <c r="AA205" s="35"/>
      <c r="AB205" s="35"/>
      <c r="AC205" s="35"/>
      <c r="AD205" s="35"/>
      <c r="AE205" s="35"/>
      <c r="AT205" s="18" t="s">
        <v>167</v>
      </c>
      <c r="AU205" s="18" t="s">
        <v>86</v>
      </c>
    </row>
    <row r="206" spans="1:65" s="2" customFormat="1" ht="117">
      <c r="A206" s="35"/>
      <c r="B206" s="36"/>
      <c r="C206" s="37"/>
      <c r="D206" s="207" t="s">
        <v>510</v>
      </c>
      <c r="E206" s="37"/>
      <c r="F206" s="255" t="s">
        <v>2378</v>
      </c>
      <c r="G206" s="37"/>
      <c r="H206" s="37"/>
      <c r="I206" s="209"/>
      <c r="J206" s="37"/>
      <c r="K206" s="37"/>
      <c r="L206" s="40"/>
      <c r="M206" s="210"/>
      <c r="N206" s="211"/>
      <c r="O206" s="72"/>
      <c r="P206" s="72"/>
      <c r="Q206" s="72"/>
      <c r="R206" s="72"/>
      <c r="S206" s="72"/>
      <c r="T206" s="73"/>
      <c r="U206" s="35"/>
      <c r="V206" s="35"/>
      <c r="W206" s="35"/>
      <c r="X206" s="35"/>
      <c r="Y206" s="35"/>
      <c r="Z206" s="35"/>
      <c r="AA206" s="35"/>
      <c r="AB206" s="35"/>
      <c r="AC206" s="35"/>
      <c r="AD206" s="35"/>
      <c r="AE206" s="35"/>
      <c r="AT206" s="18" t="s">
        <v>510</v>
      </c>
      <c r="AU206" s="18" t="s">
        <v>86</v>
      </c>
    </row>
    <row r="207" spans="1:65" s="12" customFormat="1" ht="22.9" customHeight="1">
      <c r="B207" s="177"/>
      <c r="C207" s="178"/>
      <c r="D207" s="179" t="s">
        <v>75</v>
      </c>
      <c r="E207" s="191" t="s">
        <v>2379</v>
      </c>
      <c r="F207" s="191" t="s">
        <v>2380</v>
      </c>
      <c r="G207" s="178"/>
      <c r="H207" s="178"/>
      <c r="I207" s="181"/>
      <c r="J207" s="192">
        <f>BK207</f>
        <v>0</v>
      </c>
      <c r="K207" s="178"/>
      <c r="L207" s="183"/>
      <c r="M207" s="184"/>
      <c r="N207" s="185"/>
      <c r="O207" s="185"/>
      <c r="P207" s="186">
        <f>SUM(P208:P277)</f>
        <v>0</v>
      </c>
      <c r="Q207" s="185"/>
      <c r="R207" s="186">
        <f>SUM(R208:R277)</f>
        <v>0</v>
      </c>
      <c r="S207" s="185"/>
      <c r="T207" s="187">
        <f>SUM(T208:T277)</f>
        <v>0</v>
      </c>
      <c r="AR207" s="188" t="s">
        <v>84</v>
      </c>
      <c r="AT207" s="189" t="s">
        <v>75</v>
      </c>
      <c r="AU207" s="189" t="s">
        <v>84</v>
      </c>
      <c r="AY207" s="188" t="s">
        <v>160</v>
      </c>
      <c r="BK207" s="190">
        <f>SUM(BK208:BK277)</f>
        <v>0</v>
      </c>
    </row>
    <row r="208" spans="1:65" s="2" customFormat="1" ht="33" customHeight="1">
      <c r="A208" s="35"/>
      <c r="B208" s="36"/>
      <c r="C208" s="193" t="s">
        <v>289</v>
      </c>
      <c r="D208" s="193" t="s">
        <v>162</v>
      </c>
      <c r="E208" s="194" t="s">
        <v>2381</v>
      </c>
      <c r="F208" s="195" t="s">
        <v>2382</v>
      </c>
      <c r="G208" s="196" t="s">
        <v>312</v>
      </c>
      <c r="H208" s="197">
        <v>1</v>
      </c>
      <c r="I208" s="198"/>
      <c r="J208" s="199">
        <f>ROUND(I208*H208,2)</f>
        <v>0</v>
      </c>
      <c r="K208" s="200"/>
      <c r="L208" s="40"/>
      <c r="M208" s="201" t="s">
        <v>1</v>
      </c>
      <c r="N208" s="202" t="s">
        <v>41</v>
      </c>
      <c r="O208" s="72"/>
      <c r="P208" s="203">
        <f>O208*H208</f>
        <v>0</v>
      </c>
      <c r="Q208" s="203">
        <v>0</v>
      </c>
      <c r="R208" s="203">
        <f>Q208*H208</f>
        <v>0</v>
      </c>
      <c r="S208" s="203">
        <v>0</v>
      </c>
      <c r="T208" s="204">
        <f>S208*H208</f>
        <v>0</v>
      </c>
      <c r="U208" s="35"/>
      <c r="V208" s="35"/>
      <c r="W208" s="35"/>
      <c r="X208" s="35"/>
      <c r="Y208" s="35"/>
      <c r="Z208" s="35"/>
      <c r="AA208" s="35"/>
      <c r="AB208" s="35"/>
      <c r="AC208" s="35"/>
      <c r="AD208" s="35"/>
      <c r="AE208" s="35"/>
      <c r="AR208" s="205" t="s">
        <v>166</v>
      </c>
      <c r="AT208" s="205" t="s">
        <v>162</v>
      </c>
      <c r="AU208" s="205" t="s">
        <v>86</v>
      </c>
      <c r="AY208" s="18" t="s">
        <v>160</v>
      </c>
      <c r="BE208" s="206">
        <f>IF(N208="základní",J208,0)</f>
        <v>0</v>
      </c>
      <c r="BF208" s="206">
        <f>IF(N208="snížená",J208,0)</f>
        <v>0</v>
      </c>
      <c r="BG208" s="206">
        <f>IF(N208="zákl. přenesená",J208,0)</f>
        <v>0</v>
      </c>
      <c r="BH208" s="206">
        <f>IF(N208="sníž. přenesená",J208,0)</f>
        <v>0</v>
      </c>
      <c r="BI208" s="206">
        <f>IF(N208="nulová",J208,0)</f>
        <v>0</v>
      </c>
      <c r="BJ208" s="18" t="s">
        <v>84</v>
      </c>
      <c r="BK208" s="206">
        <f>ROUND(I208*H208,2)</f>
        <v>0</v>
      </c>
      <c r="BL208" s="18" t="s">
        <v>166</v>
      </c>
      <c r="BM208" s="205" t="s">
        <v>432</v>
      </c>
    </row>
    <row r="209" spans="1:65" s="2" customFormat="1" ht="19.5">
      <c r="A209" s="35"/>
      <c r="B209" s="36"/>
      <c r="C209" s="37"/>
      <c r="D209" s="207" t="s">
        <v>167</v>
      </c>
      <c r="E209" s="37"/>
      <c r="F209" s="208" t="s">
        <v>2382</v>
      </c>
      <c r="G209" s="37"/>
      <c r="H209" s="37"/>
      <c r="I209" s="209"/>
      <c r="J209" s="37"/>
      <c r="K209" s="37"/>
      <c r="L209" s="40"/>
      <c r="M209" s="210"/>
      <c r="N209" s="211"/>
      <c r="O209" s="72"/>
      <c r="P209" s="72"/>
      <c r="Q209" s="72"/>
      <c r="R209" s="72"/>
      <c r="S209" s="72"/>
      <c r="T209" s="73"/>
      <c r="U209" s="35"/>
      <c r="V209" s="35"/>
      <c r="W209" s="35"/>
      <c r="X209" s="35"/>
      <c r="Y209" s="35"/>
      <c r="Z209" s="35"/>
      <c r="AA209" s="35"/>
      <c r="AB209" s="35"/>
      <c r="AC209" s="35"/>
      <c r="AD209" s="35"/>
      <c r="AE209" s="35"/>
      <c r="AT209" s="18" t="s">
        <v>167</v>
      </c>
      <c r="AU209" s="18" t="s">
        <v>86</v>
      </c>
    </row>
    <row r="210" spans="1:65" s="2" customFormat="1" ht="48.75">
      <c r="A210" s="35"/>
      <c r="B210" s="36"/>
      <c r="C210" s="37"/>
      <c r="D210" s="207" t="s">
        <v>510</v>
      </c>
      <c r="E210" s="37"/>
      <c r="F210" s="255" t="s">
        <v>2296</v>
      </c>
      <c r="G210" s="37"/>
      <c r="H210" s="37"/>
      <c r="I210" s="209"/>
      <c r="J210" s="37"/>
      <c r="K210" s="37"/>
      <c r="L210" s="40"/>
      <c r="M210" s="210"/>
      <c r="N210" s="211"/>
      <c r="O210" s="72"/>
      <c r="P210" s="72"/>
      <c r="Q210" s="72"/>
      <c r="R210" s="72"/>
      <c r="S210" s="72"/>
      <c r="T210" s="73"/>
      <c r="U210" s="35"/>
      <c r="V210" s="35"/>
      <c r="W210" s="35"/>
      <c r="X210" s="35"/>
      <c r="Y210" s="35"/>
      <c r="Z210" s="35"/>
      <c r="AA210" s="35"/>
      <c r="AB210" s="35"/>
      <c r="AC210" s="35"/>
      <c r="AD210" s="35"/>
      <c r="AE210" s="35"/>
      <c r="AT210" s="18" t="s">
        <v>510</v>
      </c>
      <c r="AU210" s="18" t="s">
        <v>86</v>
      </c>
    </row>
    <row r="211" spans="1:65" s="2" customFormat="1" ht="76.349999999999994" customHeight="1">
      <c r="A211" s="35"/>
      <c r="B211" s="36"/>
      <c r="C211" s="244" t="s">
        <v>435</v>
      </c>
      <c r="D211" s="244" t="s">
        <v>245</v>
      </c>
      <c r="E211" s="245" t="s">
        <v>2383</v>
      </c>
      <c r="F211" s="246" t="s">
        <v>2384</v>
      </c>
      <c r="G211" s="247" t="s">
        <v>1937</v>
      </c>
      <c r="H211" s="248">
        <v>1</v>
      </c>
      <c r="I211" s="249"/>
      <c r="J211" s="250">
        <f>ROUND(I211*H211,2)</f>
        <v>0</v>
      </c>
      <c r="K211" s="251"/>
      <c r="L211" s="252"/>
      <c r="M211" s="253" t="s">
        <v>1</v>
      </c>
      <c r="N211" s="254" t="s">
        <v>41</v>
      </c>
      <c r="O211" s="72"/>
      <c r="P211" s="203">
        <f>O211*H211</f>
        <v>0</v>
      </c>
      <c r="Q211" s="203">
        <v>0</v>
      </c>
      <c r="R211" s="203">
        <f>Q211*H211</f>
        <v>0</v>
      </c>
      <c r="S211" s="203">
        <v>0</v>
      </c>
      <c r="T211" s="204">
        <f>S211*H211</f>
        <v>0</v>
      </c>
      <c r="U211" s="35"/>
      <c r="V211" s="35"/>
      <c r="W211" s="35"/>
      <c r="X211" s="35"/>
      <c r="Y211" s="35"/>
      <c r="Z211" s="35"/>
      <c r="AA211" s="35"/>
      <c r="AB211" s="35"/>
      <c r="AC211" s="35"/>
      <c r="AD211" s="35"/>
      <c r="AE211" s="35"/>
      <c r="AR211" s="205" t="s">
        <v>187</v>
      </c>
      <c r="AT211" s="205" t="s">
        <v>245</v>
      </c>
      <c r="AU211" s="205" t="s">
        <v>86</v>
      </c>
      <c r="AY211" s="18" t="s">
        <v>160</v>
      </c>
      <c r="BE211" s="206">
        <f>IF(N211="základní",J211,0)</f>
        <v>0</v>
      </c>
      <c r="BF211" s="206">
        <f>IF(N211="snížená",J211,0)</f>
        <v>0</v>
      </c>
      <c r="BG211" s="206">
        <f>IF(N211="zákl. přenesená",J211,0)</f>
        <v>0</v>
      </c>
      <c r="BH211" s="206">
        <f>IF(N211="sníž. přenesená",J211,0)</f>
        <v>0</v>
      </c>
      <c r="BI211" s="206">
        <f>IF(N211="nulová",J211,0)</f>
        <v>0</v>
      </c>
      <c r="BJ211" s="18" t="s">
        <v>84</v>
      </c>
      <c r="BK211" s="206">
        <f>ROUND(I211*H211,2)</f>
        <v>0</v>
      </c>
      <c r="BL211" s="18" t="s">
        <v>166</v>
      </c>
      <c r="BM211" s="205" t="s">
        <v>438</v>
      </c>
    </row>
    <row r="212" spans="1:65" s="2" customFormat="1" ht="48.75">
      <c r="A212" s="35"/>
      <c r="B212" s="36"/>
      <c r="C212" s="37"/>
      <c r="D212" s="207" t="s">
        <v>167</v>
      </c>
      <c r="E212" s="37"/>
      <c r="F212" s="208" t="s">
        <v>2384</v>
      </c>
      <c r="G212" s="37"/>
      <c r="H212" s="37"/>
      <c r="I212" s="209"/>
      <c r="J212" s="37"/>
      <c r="K212" s="37"/>
      <c r="L212" s="40"/>
      <c r="M212" s="210"/>
      <c r="N212" s="211"/>
      <c r="O212" s="72"/>
      <c r="P212" s="72"/>
      <c r="Q212" s="72"/>
      <c r="R212" s="72"/>
      <c r="S212" s="72"/>
      <c r="T212" s="73"/>
      <c r="U212" s="35"/>
      <c r="V212" s="35"/>
      <c r="W212" s="35"/>
      <c r="X212" s="35"/>
      <c r="Y212" s="35"/>
      <c r="Z212" s="35"/>
      <c r="AA212" s="35"/>
      <c r="AB212" s="35"/>
      <c r="AC212" s="35"/>
      <c r="AD212" s="35"/>
      <c r="AE212" s="35"/>
      <c r="AT212" s="18" t="s">
        <v>167</v>
      </c>
      <c r="AU212" s="18" t="s">
        <v>86</v>
      </c>
    </row>
    <row r="213" spans="1:65" s="2" customFormat="1" ht="66.75" customHeight="1">
      <c r="A213" s="35"/>
      <c r="B213" s="36"/>
      <c r="C213" s="193" t="s">
        <v>295</v>
      </c>
      <c r="D213" s="193" t="s">
        <v>162</v>
      </c>
      <c r="E213" s="194" t="s">
        <v>2385</v>
      </c>
      <c r="F213" s="195" t="s">
        <v>2386</v>
      </c>
      <c r="G213" s="196" t="s">
        <v>1937</v>
      </c>
      <c r="H213" s="197">
        <v>1</v>
      </c>
      <c r="I213" s="198"/>
      <c r="J213" s="199">
        <f>ROUND(I213*H213,2)</f>
        <v>0</v>
      </c>
      <c r="K213" s="200"/>
      <c r="L213" s="40"/>
      <c r="M213" s="201" t="s">
        <v>1</v>
      </c>
      <c r="N213" s="202" t="s">
        <v>41</v>
      </c>
      <c r="O213" s="72"/>
      <c r="P213" s="203">
        <f>O213*H213</f>
        <v>0</v>
      </c>
      <c r="Q213" s="203">
        <v>0</v>
      </c>
      <c r="R213" s="203">
        <f>Q213*H213</f>
        <v>0</v>
      </c>
      <c r="S213" s="203">
        <v>0</v>
      </c>
      <c r="T213" s="204">
        <f>S213*H213</f>
        <v>0</v>
      </c>
      <c r="U213" s="35"/>
      <c r="V213" s="35"/>
      <c r="W213" s="35"/>
      <c r="X213" s="35"/>
      <c r="Y213" s="35"/>
      <c r="Z213" s="35"/>
      <c r="AA213" s="35"/>
      <c r="AB213" s="35"/>
      <c r="AC213" s="35"/>
      <c r="AD213" s="35"/>
      <c r="AE213" s="35"/>
      <c r="AR213" s="205" t="s">
        <v>166</v>
      </c>
      <c r="AT213" s="205" t="s">
        <v>162</v>
      </c>
      <c r="AU213" s="205" t="s">
        <v>86</v>
      </c>
      <c r="AY213" s="18" t="s">
        <v>160</v>
      </c>
      <c r="BE213" s="206">
        <f>IF(N213="základní",J213,0)</f>
        <v>0</v>
      </c>
      <c r="BF213" s="206">
        <f>IF(N213="snížená",J213,0)</f>
        <v>0</v>
      </c>
      <c r="BG213" s="206">
        <f>IF(N213="zákl. přenesená",J213,0)</f>
        <v>0</v>
      </c>
      <c r="BH213" s="206">
        <f>IF(N213="sníž. přenesená",J213,0)</f>
        <v>0</v>
      </c>
      <c r="BI213" s="206">
        <f>IF(N213="nulová",J213,0)</f>
        <v>0</v>
      </c>
      <c r="BJ213" s="18" t="s">
        <v>84</v>
      </c>
      <c r="BK213" s="206">
        <f>ROUND(I213*H213,2)</f>
        <v>0</v>
      </c>
      <c r="BL213" s="18" t="s">
        <v>166</v>
      </c>
      <c r="BM213" s="205" t="s">
        <v>452</v>
      </c>
    </row>
    <row r="214" spans="1:65" s="2" customFormat="1" ht="39">
      <c r="A214" s="35"/>
      <c r="B214" s="36"/>
      <c r="C214" s="37"/>
      <c r="D214" s="207" t="s">
        <v>167</v>
      </c>
      <c r="E214" s="37"/>
      <c r="F214" s="208" t="s">
        <v>2387</v>
      </c>
      <c r="G214" s="37"/>
      <c r="H214" s="37"/>
      <c r="I214" s="209"/>
      <c r="J214" s="37"/>
      <c r="K214" s="37"/>
      <c r="L214" s="40"/>
      <c r="M214" s="210"/>
      <c r="N214" s="211"/>
      <c r="O214" s="72"/>
      <c r="P214" s="72"/>
      <c r="Q214" s="72"/>
      <c r="R214" s="72"/>
      <c r="S214" s="72"/>
      <c r="T214" s="73"/>
      <c r="U214" s="35"/>
      <c r="V214" s="35"/>
      <c r="W214" s="35"/>
      <c r="X214" s="35"/>
      <c r="Y214" s="35"/>
      <c r="Z214" s="35"/>
      <c r="AA214" s="35"/>
      <c r="AB214" s="35"/>
      <c r="AC214" s="35"/>
      <c r="AD214" s="35"/>
      <c r="AE214" s="35"/>
      <c r="AT214" s="18" t="s">
        <v>167</v>
      </c>
      <c r="AU214" s="18" t="s">
        <v>86</v>
      </c>
    </row>
    <row r="215" spans="1:65" s="2" customFormat="1" ht="24.2" customHeight="1">
      <c r="A215" s="35"/>
      <c r="B215" s="36"/>
      <c r="C215" s="193" t="s">
        <v>465</v>
      </c>
      <c r="D215" s="193" t="s">
        <v>162</v>
      </c>
      <c r="E215" s="194" t="s">
        <v>2388</v>
      </c>
      <c r="F215" s="195" t="s">
        <v>2389</v>
      </c>
      <c r="G215" s="196" t="s">
        <v>312</v>
      </c>
      <c r="H215" s="197">
        <v>1</v>
      </c>
      <c r="I215" s="198"/>
      <c r="J215" s="199">
        <f>ROUND(I215*H215,2)</f>
        <v>0</v>
      </c>
      <c r="K215" s="200"/>
      <c r="L215" s="40"/>
      <c r="M215" s="201" t="s">
        <v>1</v>
      </c>
      <c r="N215" s="202" t="s">
        <v>41</v>
      </c>
      <c r="O215" s="72"/>
      <c r="P215" s="203">
        <f>O215*H215</f>
        <v>0</v>
      </c>
      <c r="Q215" s="203">
        <v>0</v>
      </c>
      <c r="R215" s="203">
        <f>Q215*H215</f>
        <v>0</v>
      </c>
      <c r="S215" s="203">
        <v>0</v>
      </c>
      <c r="T215" s="204">
        <f>S215*H215</f>
        <v>0</v>
      </c>
      <c r="U215" s="35"/>
      <c r="V215" s="35"/>
      <c r="W215" s="35"/>
      <c r="X215" s="35"/>
      <c r="Y215" s="35"/>
      <c r="Z215" s="35"/>
      <c r="AA215" s="35"/>
      <c r="AB215" s="35"/>
      <c r="AC215" s="35"/>
      <c r="AD215" s="35"/>
      <c r="AE215" s="35"/>
      <c r="AR215" s="205" t="s">
        <v>166</v>
      </c>
      <c r="AT215" s="205" t="s">
        <v>162</v>
      </c>
      <c r="AU215" s="205" t="s">
        <v>86</v>
      </c>
      <c r="AY215" s="18" t="s">
        <v>160</v>
      </c>
      <c r="BE215" s="206">
        <f>IF(N215="základní",J215,0)</f>
        <v>0</v>
      </c>
      <c r="BF215" s="206">
        <f>IF(N215="snížená",J215,0)</f>
        <v>0</v>
      </c>
      <c r="BG215" s="206">
        <f>IF(N215="zákl. přenesená",J215,0)</f>
        <v>0</v>
      </c>
      <c r="BH215" s="206">
        <f>IF(N215="sníž. přenesená",J215,0)</f>
        <v>0</v>
      </c>
      <c r="BI215" s="206">
        <f>IF(N215="nulová",J215,0)</f>
        <v>0</v>
      </c>
      <c r="BJ215" s="18" t="s">
        <v>84</v>
      </c>
      <c r="BK215" s="206">
        <f>ROUND(I215*H215,2)</f>
        <v>0</v>
      </c>
      <c r="BL215" s="18" t="s">
        <v>166</v>
      </c>
      <c r="BM215" s="205" t="s">
        <v>468</v>
      </c>
    </row>
    <row r="216" spans="1:65" s="2" customFormat="1" ht="19.5">
      <c r="A216" s="35"/>
      <c r="B216" s="36"/>
      <c r="C216" s="37"/>
      <c r="D216" s="207" t="s">
        <v>167</v>
      </c>
      <c r="E216" s="37"/>
      <c r="F216" s="208" t="s">
        <v>2389</v>
      </c>
      <c r="G216" s="37"/>
      <c r="H216" s="37"/>
      <c r="I216" s="209"/>
      <c r="J216" s="37"/>
      <c r="K216" s="37"/>
      <c r="L216" s="40"/>
      <c r="M216" s="210"/>
      <c r="N216" s="211"/>
      <c r="O216" s="72"/>
      <c r="P216" s="72"/>
      <c r="Q216" s="72"/>
      <c r="R216" s="72"/>
      <c r="S216" s="72"/>
      <c r="T216" s="73"/>
      <c r="U216" s="35"/>
      <c r="V216" s="35"/>
      <c r="W216" s="35"/>
      <c r="X216" s="35"/>
      <c r="Y216" s="35"/>
      <c r="Z216" s="35"/>
      <c r="AA216" s="35"/>
      <c r="AB216" s="35"/>
      <c r="AC216" s="35"/>
      <c r="AD216" s="35"/>
      <c r="AE216" s="35"/>
      <c r="AT216" s="18" t="s">
        <v>167</v>
      </c>
      <c r="AU216" s="18" t="s">
        <v>86</v>
      </c>
    </row>
    <row r="217" spans="1:65" s="2" customFormat="1" ht="66.75" customHeight="1">
      <c r="A217" s="35"/>
      <c r="B217" s="36"/>
      <c r="C217" s="244" t="s">
        <v>300</v>
      </c>
      <c r="D217" s="244" t="s">
        <v>245</v>
      </c>
      <c r="E217" s="245" t="s">
        <v>2390</v>
      </c>
      <c r="F217" s="246" t="s">
        <v>2391</v>
      </c>
      <c r="G217" s="247" t="s">
        <v>2312</v>
      </c>
      <c r="H217" s="248">
        <v>1</v>
      </c>
      <c r="I217" s="249"/>
      <c r="J217" s="250">
        <f>ROUND(I217*H217,2)</f>
        <v>0</v>
      </c>
      <c r="K217" s="251"/>
      <c r="L217" s="252"/>
      <c r="M217" s="253" t="s">
        <v>1</v>
      </c>
      <c r="N217" s="254" t="s">
        <v>41</v>
      </c>
      <c r="O217" s="72"/>
      <c r="P217" s="203">
        <f>O217*H217</f>
        <v>0</v>
      </c>
      <c r="Q217" s="203">
        <v>0</v>
      </c>
      <c r="R217" s="203">
        <f>Q217*H217</f>
        <v>0</v>
      </c>
      <c r="S217" s="203">
        <v>0</v>
      </c>
      <c r="T217" s="204">
        <f>S217*H217</f>
        <v>0</v>
      </c>
      <c r="U217" s="35"/>
      <c r="V217" s="35"/>
      <c r="W217" s="35"/>
      <c r="X217" s="35"/>
      <c r="Y217" s="35"/>
      <c r="Z217" s="35"/>
      <c r="AA217" s="35"/>
      <c r="AB217" s="35"/>
      <c r="AC217" s="35"/>
      <c r="AD217" s="35"/>
      <c r="AE217" s="35"/>
      <c r="AR217" s="205" t="s">
        <v>187</v>
      </c>
      <c r="AT217" s="205" t="s">
        <v>245</v>
      </c>
      <c r="AU217" s="205" t="s">
        <v>86</v>
      </c>
      <c r="AY217" s="18" t="s">
        <v>160</v>
      </c>
      <c r="BE217" s="206">
        <f>IF(N217="základní",J217,0)</f>
        <v>0</v>
      </c>
      <c r="BF217" s="206">
        <f>IF(N217="snížená",J217,0)</f>
        <v>0</v>
      </c>
      <c r="BG217" s="206">
        <f>IF(N217="zákl. přenesená",J217,0)</f>
        <v>0</v>
      </c>
      <c r="BH217" s="206">
        <f>IF(N217="sníž. přenesená",J217,0)</f>
        <v>0</v>
      </c>
      <c r="BI217" s="206">
        <f>IF(N217="nulová",J217,0)</f>
        <v>0</v>
      </c>
      <c r="BJ217" s="18" t="s">
        <v>84</v>
      </c>
      <c r="BK217" s="206">
        <f>ROUND(I217*H217,2)</f>
        <v>0</v>
      </c>
      <c r="BL217" s="18" t="s">
        <v>166</v>
      </c>
      <c r="BM217" s="205" t="s">
        <v>478</v>
      </c>
    </row>
    <row r="218" spans="1:65" s="2" customFormat="1" ht="39">
      <c r="A218" s="35"/>
      <c r="B218" s="36"/>
      <c r="C218" s="37"/>
      <c r="D218" s="207" t="s">
        <v>167</v>
      </c>
      <c r="E218" s="37"/>
      <c r="F218" s="208" t="s">
        <v>2391</v>
      </c>
      <c r="G218" s="37"/>
      <c r="H218" s="37"/>
      <c r="I218" s="209"/>
      <c r="J218" s="37"/>
      <c r="K218" s="37"/>
      <c r="L218" s="40"/>
      <c r="M218" s="210"/>
      <c r="N218" s="211"/>
      <c r="O218" s="72"/>
      <c r="P218" s="72"/>
      <c r="Q218" s="72"/>
      <c r="R218" s="72"/>
      <c r="S218" s="72"/>
      <c r="T218" s="73"/>
      <c r="U218" s="35"/>
      <c r="V218" s="35"/>
      <c r="W218" s="35"/>
      <c r="X218" s="35"/>
      <c r="Y218" s="35"/>
      <c r="Z218" s="35"/>
      <c r="AA218" s="35"/>
      <c r="AB218" s="35"/>
      <c r="AC218" s="35"/>
      <c r="AD218" s="35"/>
      <c r="AE218" s="35"/>
      <c r="AT218" s="18" t="s">
        <v>167</v>
      </c>
      <c r="AU218" s="18" t="s">
        <v>86</v>
      </c>
    </row>
    <row r="219" spans="1:65" s="2" customFormat="1" ht="16.5" customHeight="1">
      <c r="A219" s="35"/>
      <c r="B219" s="36"/>
      <c r="C219" s="244" t="s">
        <v>480</v>
      </c>
      <c r="D219" s="244" t="s">
        <v>245</v>
      </c>
      <c r="E219" s="245" t="s">
        <v>2392</v>
      </c>
      <c r="F219" s="246" t="s">
        <v>2393</v>
      </c>
      <c r="G219" s="247" t="s">
        <v>2312</v>
      </c>
      <c r="H219" s="248">
        <v>1</v>
      </c>
      <c r="I219" s="249"/>
      <c r="J219" s="250">
        <f>ROUND(I219*H219,2)</f>
        <v>0</v>
      </c>
      <c r="K219" s="251"/>
      <c r="L219" s="252"/>
      <c r="M219" s="253" t="s">
        <v>1</v>
      </c>
      <c r="N219" s="254" t="s">
        <v>41</v>
      </c>
      <c r="O219" s="72"/>
      <c r="P219" s="203">
        <f>O219*H219</f>
        <v>0</v>
      </c>
      <c r="Q219" s="203">
        <v>0</v>
      </c>
      <c r="R219" s="203">
        <f>Q219*H219</f>
        <v>0</v>
      </c>
      <c r="S219" s="203">
        <v>0</v>
      </c>
      <c r="T219" s="204">
        <f>S219*H219</f>
        <v>0</v>
      </c>
      <c r="U219" s="35"/>
      <c r="V219" s="35"/>
      <c r="W219" s="35"/>
      <c r="X219" s="35"/>
      <c r="Y219" s="35"/>
      <c r="Z219" s="35"/>
      <c r="AA219" s="35"/>
      <c r="AB219" s="35"/>
      <c r="AC219" s="35"/>
      <c r="AD219" s="35"/>
      <c r="AE219" s="35"/>
      <c r="AR219" s="205" t="s">
        <v>187</v>
      </c>
      <c r="AT219" s="205" t="s">
        <v>245</v>
      </c>
      <c r="AU219" s="205" t="s">
        <v>86</v>
      </c>
      <c r="AY219" s="18" t="s">
        <v>160</v>
      </c>
      <c r="BE219" s="206">
        <f>IF(N219="základní",J219,0)</f>
        <v>0</v>
      </c>
      <c r="BF219" s="206">
        <f>IF(N219="snížená",J219,0)</f>
        <v>0</v>
      </c>
      <c r="BG219" s="206">
        <f>IF(N219="zákl. přenesená",J219,0)</f>
        <v>0</v>
      </c>
      <c r="BH219" s="206">
        <f>IF(N219="sníž. přenesená",J219,0)</f>
        <v>0</v>
      </c>
      <c r="BI219" s="206">
        <f>IF(N219="nulová",J219,0)</f>
        <v>0</v>
      </c>
      <c r="BJ219" s="18" t="s">
        <v>84</v>
      </c>
      <c r="BK219" s="206">
        <f>ROUND(I219*H219,2)</f>
        <v>0</v>
      </c>
      <c r="BL219" s="18" t="s">
        <v>166</v>
      </c>
      <c r="BM219" s="205" t="s">
        <v>483</v>
      </c>
    </row>
    <row r="220" spans="1:65" s="2" customFormat="1" ht="11.25">
      <c r="A220" s="35"/>
      <c r="B220" s="36"/>
      <c r="C220" s="37"/>
      <c r="D220" s="207" t="s">
        <v>167</v>
      </c>
      <c r="E220" s="37"/>
      <c r="F220" s="208" t="s">
        <v>2393</v>
      </c>
      <c r="G220" s="37"/>
      <c r="H220" s="37"/>
      <c r="I220" s="209"/>
      <c r="J220" s="37"/>
      <c r="K220" s="37"/>
      <c r="L220" s="40"/>
      <c r="M220" s="210"/>
      <c r="N220" s="211"/>
      <c r="O220" s="72"/>
      <c r="P220" s="72"/>
      <c r="Q220" s="72"/>
      <c r="R220" s="72"/>
      <c r="S220" s="72"/>
      <c r="T220" s="73"/>
      <c r="U220" s="35"/>
      <c r="V220" s="35"/>
      <c r="W220" s="35"/>
      <c r="X220" s="35"/>
      <c r="Y220" s="35"/>
      <c r="Z220" s="35"/>
      <c r="AA220" s="35"/>
      <c r="AB220" s="35"/>
      <c r="AC220" s="35"/>
      <c r="AD220" s="35"/>
      <c r="AE220" s="35"/>
      <c r="AT220" s="18" t="s">
        <v>167</v>
      </c>
      <c r="AU220" s="18" t="s">
        <v>86</v>
      </c>
    </row>
    <row r="221" spans="1:65" s="2" customFormat="1" ht="24.2" customHeight="1">
      <c r="A221" s="35"/>
      <c r="B221" s="36"/>
      <c r="C221" s="193" t="s">
        <v>305</v>
      </c>
      <c r="D221" s="193" t="s">
        <v>162</v>
      </c>
      <c r="E221" s="194" t="s">
        <v>2394</v>
      </c>
      <c r="F221" s="195" t="s">
        <v>2395</v>
      </c>
      <c r="G221" s="196" t="s">
        <v>312</v>
      </c>
      <c r="H221" s="197">
        <v>2</v>
      </c>
      <c r="I221" s="198"/>
      <c r="J221" s="199">
        <f>ROUND(I221*H221,2)</f>
        <v>0</v>
      </c>
      <c r="K221" s="200"/>
      <c r="L221" s="40"/>
      <c r="M221" s="201" t="s">
        <v>1</v>
      </c>
      <c r="N221" s="202" t="s">
        <v>41</v>
      </c>
      <c r="O221" s="72"/>
      <c r="P221" s="203">
        <f>O221*H221</f>
        <v>0</v>
      </c>
      <c r="Q221" s="203">
        <v>0</v>
      </c>
      <c r="R221" s="203">
        <f>Q221*H221</f>
        <v>0</v>
      </c>
      <c r="S221" s="203">
        <v>0</v>
      </c>
      <c r="T221" s="204">
        <f>S221*H221</f>
        <v>0</v>
      </c>
      <c r="U221" s="35"/>
      <c r="V221" s="35"/>
      <c r="W221" s="35"/>
      <c r="X221" s="35"/>
      <c r="Y221" s="35"/>
      <c r="Z221" s="35"/>
      <c r="AA221" s="35"/>
      <c r="AB221" s="35"/>
      <c r="AC221" s="35"/>
      <c r="AD221" s="35"/>
      <c r="AE221" s="35"/>
      <c r="AR221" s="205" t="s">
        <v>166</v>
      </c>
      <c r="AT221" s="205" t="s">
        <v>162</v>
      </c>
      <c r="AU221" s="205" t="s">
        <v>86</v>
      </c>
      <c r="AY221" s="18" t="s">
        <v>160</v>
      </c>
      <c r="BE221" s="206">
        <f>IF(N221="základní",J221,0)</f>
        <v>0</v>
      </c>
      <c r="BF221" s="206">
        <f>IF(N221="snížená",J221,0)</f>
        <v>0</v>
      </c>
      <c r="BG221" s="206">
        <f>IF(N221="zákl. přenesená",J221,0)</f>
        <v>0</v>
      </c>
      <c r="BH221" s="206">
        <f>IF(N221="sníž. přenesená",J221,0)</f>
        <v>0</v>
      </c>
      <c r="BI221" s="206">
        <f>IF(N221="nulová",J221,0)</f>
        <v>0</v>
      </c>
      <c r="BJ221" s="18" t="s">
        <v>84</v>
      </c>
      <c r="BK221" s="206">
        <f>ROUND(I221*H221,2)</f>
        <v>0</v>
      </c>
      <c r="BL221" s="18" t="s">
        <v>166</v>
      </c>
      <c r="BM221" s="205" t="s">
        <v>488</v>
      </c>
    </row>
    <row r="222" spans="1:65" s="2" customFormat="1" ht="19.5">
      <c r="A222" s="35"/>
      <c r="B222" s="36"/>
      <c r="C222" s="37"/>
      <c r="D222" s="207" t="s">
        <v>167</v>
      </c>
      <c r="E222" s="37"/>
      <c r="F222" s="208" t="s">
        <v>2395</v>
      </c>
      <c r="G222" s="37"/>
      <c r="H222" s="37"/>
      <c r="I222" s="209"/>
      <c r="J222" s="37"/>
      <c r="K222" s="37"/>
      <c r="L222" s="40"/>
      <c r="M222" s="210"/>
      <c r="N222" s="211"/>
      <c r="O222" s="72"/>
      <c r="P222" s="72"/>
      <c r="Q222" s="72"/>
      <c r="R222" s="72"/>
      <c r="S222" s="72"/>
      <c r="T222" s="73"/>
      <c r="U222" s="35"/>
      <c r="V222" s="35"/>
      <c r="W222" s="35"/>
      <c r="X222" s="35"/>
      <c r="Y222" s="35"/>
      <c r="Z222" s="35"/>
      <c r="AA222" s="35"/>
      <c r="AB222" s="35"/>
      <c r="AC222" s="35"/>
      <c r="AD222" s="35"/>
      <c r="AE222" s="35"/>
      <c r="AT222" s="18" t="s">
        <v>167</v>
      </c>
      <c r="AU222" s="18" t="s">
        <v>86</v>
      </c>
    </row>
    <row r="223" spans="1:65" s="2" customFormat="1" ht="66.75" customHeight="1">
      <c r="A223" s="35"/>
      <c r="B223" s="36"/>
      <c r="C223" s="244" t="s">
        <v>506</v>
      </c>
      <c r="D223" s="244" t="s">
        <v>245</v>
      </c>
      <c r="E223" s="245" t="s">
        <v>2396</v>
      </c>
      <c r="F223" s="246" t="s">
        <v>2397</v>
      </c>
      <c r="G223" s="247" t="s">
        <v>2312</v>
      </c>
      <c r="H223" s="248">
        <v>2</v>
      </c>
      <c r="I223" s="249"/>
      <c r="J223" s="250">
        <f>ROUND(I223*H223,2)</f>
        <v>0</v>
      </c>
      <c r="K223" s="251"/>
      <c r="L223" s="252"/>
      <c r="M223" s="253" t="s">
        <v>1</v>
      </c>
      <c r="N223" s="254" t="s">
        <v>41</v>
      </c>
      <c r="O223" s="72"/>
      <c r="P223" s="203">
        <f>O223*H223</f>
        <v>0</v>
      </c>
      <c r="Q223" s="203">
        <v>0</v>
      </c>
      <c r="R223" s="203">
        <f>Q223*H223</f>
        <v>0</v>
      </c>
      <c r="S223" s="203">
        <v>0</v>
      </c>
      <c r="T223" s="204">
        <f>S223*H223</f>
        <v>0</v>
      </c>
      <c r="U223" s="35"/>
      <c r="V223" s="35"/>
      <c r="W223" s="35"/>
      <c r="X223" s="35"/>
      <c r="Y223" s="35"/>
      <c r="Z223" s="35"/>
      <c r="AA223" s="35"/>
      <c r="AB223" s="35"/>
      <c r="AC223" s="35"/>
      <c r="AD223" s="35"/>
      <c r="AE223" s="35"/>
      <c r="AR223" s="205" t="s">
        <v>187</v>
      </c>
      <c r="AT223" s="205" t="s">
        <v>245</v>
      </c>
      <c r="AU223" s="205" t="s">
        <v>86</v>
      </c>
      <c r="AY223" s="18" t="s">
        <v>160</v>
      </c>
      <c r="BE223" s="206">
        <f>IF(N223="základní",J223,0)</f>
        <v>0</v>
      </c>
      <c r="BF223" s="206">
        <f>IF(N223="snížená",J223,0)</f>
        <v>0</v>
      </c>
      <c r="BG223" s="206">
        <f>IF(N223="zákl. přenesená",J223,0)</f>
        <v>0</v>
      </c>
      <c r="BH223" s="206">
        <f>IF(N223="sníž. přenesená",J223,0)</f>
        <v>0</v>
      </c>
      <c r="BI223" s="206">
        <f>IF(N223="nulová",J223,0)</f>
        <v>0</v>
      </c>
      <c r="BJ223" s="18" t="s">
        <v>84</v>
      </c>
      <c r="BK223" s="206">
        <f>ROUND(I223*H223,2)</f>
        <v>0</v>
      </c>
      <c r="BL223" s="18" t="s">
        <v>166</v>
      </c>
      <c r="BM223" s="205" t="s">
        <v>509</v>
      </c>
    </row>
    <row r="224" spans="1:65" s="2" customFormat="1" ht="39">
      <c r="A224" s="35"/>
      <c r="B224" s="36"/>
      <c r="C224" s="37"/>
      <c r="D224" s="207" t="s">
        <v>167</v>
      </c>
      <c r="E224" s="37"/>
      <c r="F224" s="208" t="s">
        <v>2397</v>
      </c>
      <c r="G224" s="37"/>
      <c r="H224" s="37"/>
      <c r="I224" s="209"/>
      <c r="J224" s="37"/>
      <c r="K224" s="37"/>
      <c r="L224" s="40"/>
      <c r="M224" s="210"/>
      <c r="N224" s="211"/>
      <c r="O224" s="72"/>
      <c r="P224" s="72"/>
      <c r="Q224" s="72"/>
      <c r="R224" s="72"/>
      <c r="S224" s="72"/>
      <c r="T224" s="73"/>
      <c r="U224" s="35"/>
      <c r="V224" s="35"/>
      <c r="W224" s="35"/>
      <c r="X224" s="35"/>
      <c r="Y224" s="35"/>
      <c r="Z224" s="35"/>
      <c r="AA224" s="35"/>
      <c r="AB224" s="35"/>
      <c r="AC224" s="35"/>
      <c r="AD224" s="35"/>
      <c r="AE224" s="35"/>
      <c r="AT224" s="18" t="s">
        <v>167</v>
      </c>
      <c r="AU224" s="18" t="s">
        <v>86</v>
      </c>
    </row>
    <row r="225" spans="1:65" s="2" customFormat="1" ht="24.2" customHeight="1">
      <c r="A225" s="35"/>
      <c r="B225" s="36"/>
      <c r="C225" s="193" t="s">
        <v>313</v>
      </c>
      <c r="D225" s="193" t="s">
        <v>162</v>
      </c>
      <c r="E225" s="194" t="s">
        <v>2398</v>
      </c>
      <c r="F225" s="195" t="s">
        <v>2399</v>
      </c>
      <c r="G225" s="196" t="s">
        <v>312</v>
      </c>
      <c r="H225" s="197">
        <v>3</v>
      </c>
      <c r="I225" s="198"/>
      <c r="J225" s="199">
        <f>ROUND(I225*H225,2)</f>
        <v>0</v>
      </c>
      <c r="K225" s="200"/>
      <c r="L225" s="40"/>
      <c r="M225" s="201" t="s">
        <v>1</v>
      </c>
      <c r="N225" s="202" t="s">
        <v>41</v>
      </c>
      <c r="O225" s="72"/>
      <c r="P225" s="203">
        <f>O225*H225</f>
        <v>0</v>
      </c>
      <c r="Q225" s="203">
        <v>0</v>
      </c>
      <c r="R225" s="203">
        <f>Q225*H225</f>
        <v>0</v>
      </c>
      <c r="S225" s="203">
        <v>0</v>
      </c>
      <c r="T225" s="204">
        <f>S225*H225</f>
        <v>0</v>
      </c>
      <c r="U225" s="35"/>
      <c r="V225" s="35"/>
      <c r="W225" s="35"/>
      <c r="X225" s="35"/>
      <c r="Y225" s="35"/>
      <c r="Z225" s="35"/>
      <c r="AA225" s="35"/>
      <c r="AB225" s="35"/>
      <c r="AC225" s="35"/>
      <c r="AD225" s="35"/>
      <c r="AE225" s="35"/>
      <c r="AR225" s="205" t="s">
        <v>166</v>
      </c>
      <c r="AT225" s="205" t="s">
        <v>162</v>
      </c>
      <c r="AU225" s="205" t="s">
        <v>86</v>
      </c>
      <c r="AY225" s="18" t="s">
        <v>160</v>
      </c>
      <c r="BE225" s="206">
        <f>IF(N225="základní",J225,0)</f>
        <v>0</v>
      </c>
      <c r="BF225" s="206">
        <f>IF(N225="snížená",J225,0)</f>
        <v>0</v>
      </c>
      <c r="BG225" s="206">
        <f>IF(N225="zákl. přenesená",J225,0)</f>
        <v>0</v>
      </c>
      <c r="BH225" s="206">
        <f>IF(N225="sníž. přenesená",J225,0)</f>
        <v>0</v>
      </c>
      <c r="BI225" s="206">
        <f>IF(N225="nulová",J225,0)</f>
        <v>0</v>
      </c>
      <c r="BJ225" s="18" t="s">
        <v>84</v>
      </c>
      <c r="BK225" s="206">
        <f>ROUND(I225*H225,2)</f>
        <v>0</v>
      </c>
      <c r="BL225" s="18" t="s">
        <v>166</v>
      </c>
      <c r="BM225" s="205" t="s">
        <v>515</v>
      </c>
    </row>
    <row r="226" spans="1:65" s="2" customFormat="1" ht="19.5">
      <c r="A226" s="35"/>
      <c r="B226" s="36"/>
      <c r="C226" s="37"/>
      <c r="D226" s="207" t="s">
        <v>167</v>
      </c>
      <c r="E226" s="37"/>
      <c r="F226" s="208" t="s">
        <v>2399</v>
      </c>
      <c r="G226" s="37"/>
      <c r="H226" s="37"/>
      <c r="I226" s="209"/>
      <c r="J226" s="37"/>
      <c r="K226" s="37"/>
      <c r="L226" s="40"/>
      <c r="M226" s="210"/>
      <c r="N226" s="211"/>
      <c r="O226" s="72"/>
      <c r="P226" s="72"/>
      <c r="Q226" s="72"/>
      <c r="R226" s="72"/>
      <c r="S226" s="72"/>
      <c r="T226" s="73"/>
      <c r="U226" s="35"/>
      <c r="V226" s="35"/>
      <c r="W226" s="35"/>
      <c r="X226" s="35"/>
      <c r="Y226" s="35"/>
      <c r="Z226" s="35"/>
      <c r="AA226" s="35"/>
      <c r="AB226" s="35"/>
      <c r="AC226" s="35"/>
      <c r="AD226" s="35"/>
      <c r="AE226" s="35"/>
      <c r="AT226" s="18" t="s">
        <v>167</v>
      </c>
      <c r="AU226" s="18" t="s">
        <v>86</v>
      </c>
    </row>
    <row r="227" spans="1:65" s="2" customFormat="1" ht="37.9" customHeight="1">
      <c r="A227" s="35"/>
      <c r="B227" s="36"/>
      <c r="C227" s="193" t="s">
        <v>517</v>
      </c>
      <c r="D227" s="193" t="s">
        <v>162</v>
      </c>
      <c r="E227" s="194" t="s">
        <v>2400</v>
      </c>
      <c r="F227" s="195" t="s">
        <v>2401</v>
      </c>
      <c r="G227" s="196" t="s">
        <v>312</v>
      </c>
      <c r="H227" s="197">
        <v>2</v>
      </c>
      <c r="I227" s="198"/>
      <c r="J227" s="199">
        <f>ROUND(I227*H227,2)</f>
        <v>0</v>
      </c>
      <c r="K227" s="200"/>
      <c r="L227" s="40"/>
      <c r="M227" s="201" t="s">
        <v>1</v>
      </c>
      <c r="N227" s="202" t="s">
        <v>41</v>
      </c>
      <c r="O227" s="72"/>
      <c r="P227" s="203">
        <f>O227*H227</f>
        <v>0</v>
      </c>
      <c r="Q227" s="203">
        <v>0</v>
      </c>
      <c r="R227" s="203">
        <f>Q227*H227</f>
        <v>0</v>
      </c>
      <c r="S227" s="203">
        <v>0</v>
      </c>
      <c r="T227" s="204">
        <f>S227*H227</f>
        <v>0</v>
      </c>
      <c r="U227" s="35"/>
      <c r="V227" s="35"/>
      <c r="W227" s="35"/>
      <c r="X227" s="35"/>
      <c r="Y227" s="35"/>
      <c r="Z227" s="35"/>
      <c r="AA227" s="35"/>
      <c r="AB227" s="35"/>
      <c r="AC227" s="35"/>
      <c r="AD227" s="35"/>
      <c r="AE227" s="35"/>
      <c r="AR227" s="205" t="s">
        <v>166</v>
      </c>
      <c r="AT227" s="205" t="s">
        <v>162</v>
      </c>
      <c r="AU227" s="205" t="s">
        <v>86</v>
      </c>
      <c r="AY227" s="18" t="s">
        <v>160</v>
      </c>
      <c r="BE227" s="206">
        <f>IF(N227="základní",J227,0)</f>
        <v>0</v>
      </c>
      <c r="BF227" s="206">
        <f>IF(N227="snížená",J227,0)</f>
        <v>0</v>
      </c>
      <c r="BG227" s="206">
        <f>IF(N227="zákl. přenesená",J227,0)</f>
        <v>0</v>
      </c>
      <c r="BH227" s="206">
        <f>IF(N227="sníž. přenesená",J227,0)</f>
        <v>0</v>
      </c>
      <c r="BI227" s="206">
        <f>IF(N227="nulová",J227,0)</f>
        <v>0</v>
      </c>
      <c r="BJ227" s="18" t="s">
        <v>84</v>
      </c>
      <c r="BK227" s="206">
        <f>ROUND(I227*H227,2)</f>
        <v>0</v>
      </c>
      <c r="BL227" s="18" t="s">
        <v>166</v>
      </c>
      <c r="BM227" s="205" t="s">
        <v>520</v>
      </c>
    </row>
    <row r="228" spans="1:65" s="2" customFormat="1" ht="19.5">
      <c r="A228" s="35"/>
      <c r="B228" s="36"/>
      <c r="C228" s="37"/>
      <c r="D228" s="207" t="s">
        <v>167</v>
      </c>
      <c r="E228" s="37"/>
      <c r="F228" s="208" t="s">
        <v>2401</v>
      </c>
      <c r="G228" s="37"/>
      <c r="H228" s="37"/>
      <c r="I228" s="209"/>
      <c r="J228" s="37"/>
      <c r="K228" s="37"/>
      <c r="L228" s="40"/>
      <c r="M228" s="210"/>
      <c r="N228" s="211"/>
      <c r="O228" s="72"/>
      <c r="P228" s="72"/>
      <c r="Q228" s="72"/>
      <c r="R228" s="72"/>
      <c r="S228" s="72"/>
      <c r="T228" s="73"/>
      <c r="U228" s="35"/>
      <c r="V228" s="35"/>
      <c r="W228" s="35"/>
      <c r="X228" s="35"/>
      <c r="Y228" s="35"/>
      <c r="Z228" s="35"/>
      <c r="AA228" s="35"/>
      <c r="AB228" s="35"/>
      <c r="AC228" s="35"/>
      <c r="AD228" s="35"/>
      <c r="AE228" s="35"/>
      <c r="AT228" s="18" t="s">
        <v>167</v>
      </c>
      <c r="AU228" s="18" t="s">
        <v>86</v>
      </c>
    </row>
    <row r="229" spans="1:65" s="2" customFormat="1" ht="24.2" customHeight="1">
      <c r="A229" s="35"/>
      <c r="B229" s="36"/>
      <c r="C229" s="244" t="s">
        <v>318</v>
      </c>
      <c r="D229" s="244" t="s">
        <v>245</v>
      </c>
      <c r="E229" s="245" t="s">
        <v>2402</v>
      </c>
      <c r="F229" s="246" t="s">
        <v>2403</v>
      </c>
      <c r="G229" s="247" t="s">
        <v>2312</v>
      </c>
      <c r="H229" s="248">
        <v>1</v>
      </c>
      <c r="I229" s="249"/>
      <c r="J229" s="250">
        <f>ROUND(I229*H229,2)</f>
        <v>0</v>
      </c>
      <c r="K229" s="251"/>
      <c r="L229" s="252"/>
      <c r="M229" s="253" t="s">
        <v>1</v>
      </c>
      <c r="N229" s="254" t="s">
        <v>41</v>
      </c>
      <c r="O229" s="72"/>
      <c r="P229" s="203">
        <f>O229*H229</f>
        <v>0</v>
      </c>
      <c r="Q229" s="203">
        <v>0</v>
      </c>
      <c r="R229" s="203">
        <f>Q229*H229</f>
        <v>0</v>
      </c>
      <c r="S229" s="203">
        <v>0</v>
      </c>
      <c r="T229" s="204">
        <f>S229*H229</f>
        <v>0</v>
      </c>
      <c r="U229" s="35"/>
      <c r="V229" s="35"/>
      <c r="W229" s="35"/>
      <c r="X229" s="35"/>
      <c r="Y229" s="35"/>
      <c r="Z229" s="35"/>
      <c r="AA229" s="35"/>
      <c r="AB229" s="35"/>
      <c r="AC229" s="35"/>
      <c r="AD229" s="35"/>
      <c r="AE229" s="35"/>
      <c r="AR229" s="205" t="s">
        <v>187</v>
      </c>
      <c r="AT229" s="205" t="s">
        <v>245</v>
      </c>
      <c r="AU229" s="205" t="s">
        <v>86</v>
      </c>
      <c r="AY229" s="18" t="s">
        <v>160</v>
      </c>
      <c r="BE229" s="206">
        <f>IF(N229="základní",J229,0)</f>
        <v>0</v>
      </c>
      <c r="BF229" s="206">
        <f>IF(N229="snížená",J229,0)</f>
        <v>0</v>
      </c>
      <c r="BG229" s="206">
        <f>IF(N229="zákl. přenesená",J229,0)</f>
        <v>0</v>
      </c>
      <c r="BH229" s="206">
        <f>IF(N229="sníž. přenesená",J229,0)</f>
        <v>0</v>
      </c>
      <c r="BI229" s="206">
        <f>IF(N229="nulová",J229,0)</f>
        <v>0</v>
      </c>
      <c r="BJ229" s="18" t="s">
        <v>84</v>
      </c>
      <c r="BK229" s="206">
        <f>ROUND(I229*H229,2)</f>
        <v>0</v>
      </c>
      <c r="BL229" s="18" t="s">
        <v>166</v>
      </c>
      <c r="BM229" s="205" t="s">
        <v>525</v>
      </c>
    </row>
    <row r="230" spans="1:65" s="2" customFormat="1" ht="19.5">
      <c r="A230" s="35"/>
      <c r="B230" s="36"/>
      <c r="C230" s="37"/>
      <c r="D230" s="207" t="s">
        <v>167</v>
      </c>
      <c r="E230" s="37"/>
      <c r="F230" s="208" t="s">
        <v>2403</v>
      </c>
      <c r="G230" s="37"/>
      <c r="H230" s="37"/>
      <c r="I230" s="209"/>
      <c r="J230" s="37"/>
      <c r="K230" s="37"/>
      <c r="L230" s="40"/>
      <c r="M230" s="210"/>
      <c r="N230" s="211"/>
      <c r="O230" s="72"/>
      <c r="P230" s="72"/>
      <c r="Q230" s="72"/>
      <c r="R230" s="72"/>
      <c r="S230" s="72"/>
      <c r="T230" s="73"/>
      <c r="U230" s="35"/>
      <c r="V230" s="35"/>
      <c r="W230" s="35"/>
      <c r="X230" s="35"/>
      <c r="Y230" s="35"/>
      <c r="Z230" s="35"/>
      <c r="AA230" s="35"/>
      <c r="AB230" s="35"/>
      <c r="AC230" s="35"/>
      <c r="AD230" s="35"/>
      <c r="AE230" s="35"/>
      <c r="AT230" s="18" t="s">
        <v>167</v>
      </c>
      <c r="AU230" s="18" t="s">
        <v>86</v>
      </c>
    </row>
    <row r="231" spans="1:65" s="2" customFormat="1" ht="24.2" customHeight="1">
      <c r="A231" s="35"/>
      <c r="B231" s="36"/>
      <c r="C231" s="244" t="s">
        <v>528</v>
      </c>
      <c r="D231" s="244" t="s">
        <v>245</v>
      </c>
      <c r="E231" s="245" t="s">
        <v>2404</v>
      </c>
      <c r="F231" s="246" t="s">
        <v>2405</v>
      </c>
      <c r="G231" s="247" t="s">
        <v>2312</v>
      </c>
      <c r="H231" s="248">
        <v>1</v>
      </c>
      <c r="I231" s="249"/>
      <c r="J231" s="250">
        <f>ROUND(I231*H231,2)</f>
        <v>0</v>
      </c>
      <c r="K231" s="251"/>
      <c r="L231" s="252"/>
      <c r="M231" s="253" t="s">
        <v>1</v>
      </c>
      <c r="N231" s="254" t="s">
        <v>41</v>
      </c>
      <c r="O231" s="72"/>
      <c r="P231" s="203">
        <f>O231*H231</f>
        <v>0</v>
      </c>
      <c r="Q231" s="203">
        <v>0</v>
      </c>
      <c r="R231" s="203">
        <f>Q231*H231</f>
        <v>0</v>
      </c>
      <c r="S231" s="203">
        <v>0</v>
      </c>
      <c r="T231" s="204">
        <f>S231*H231</f>
        <v>0</v>
      </c>
      <c r="U231" s="35"/>
      <c r="V231" s="35"/>
      <c r="W231" s="35"/>
      <c r="X231" s="35"/>
      <c r="Y231" s="35"/>
      <c r="Z231" s="35"/>
      <c r="AA231" s="35"/>
      <c r="AB231" s="35"/>
      <c r="AC231" s="35"/>
      <c r="AD231" s="35"/>
      <c r="AE231" s="35"/>
      <c r="AR231" s="205" t="s">
        <v>187</v>
      </c>
      <c r="AT231" s="205" t="s">
        <v>245</v>
      </c>
      <c r="AU231" s="205" t="s">
        <v>86</v>
      </c>
      <c r="AY231" s="18" t="s">
        <v>160</v>
      </c>
      <c r="BE231" s="206">
        <f>IF(N231="základní",J231,0)</f>
        <v>0</v>
      </c>
      <c r="BF231" s="206">
        <f>IF(N231="snížená",J231,0)</f>
        <v>0</v>
      </c>
      <c r="BG231" s="206">
        <f>IF(N231="zákl. přenesená",J231,0)</f>
        <v>0</v>
      </c>
      <c r="BH231" s="206">
        <f>IF(N231="sníž. přenesená",J231,0)</f>
        <v>0</v>
      </c>
      <c r="BI231" s="206">
        <f>IF(N231="nulová",J231,0)</f>
        <v>0</v>
      </c>
      <c r="BJ231" s="18" t="s">
        <v>84</v>
      </c>
      <c r="BK231" s="206">
        <f>ROUND(I231*H231,2)</f>
        <v>0</v>
      </c>
      <c r="BL231" s="18" t="s">
        <v>166</v>
      </c>
      <c r="BM231" s="205" t="s">
        <v>531</v>
      </c>
    </row>
    <row r="232" spans="1:65" s="2" customFormat="1" ht="19.5">
      <c r="A232" s="35"/>
      <c r="B232" s="36"/>
      <c r="C232" s="37"/>
      <c r="D232" s="207" t="s">
        <v>167</v>
      </c>
      <c r="E232" s="37"/>
      <c r="F232" s="208" t="s">
        <v>2405</v>
      </c>
      <c r="G232" s="37"/>
      <c r="H232" s="37"/>
      <c r="I232" s="209"/>
      <c r="J232" s="37"/>
      <c r="K232" s="37"/>
      <c r="L232" s="40"/>
      <c r="M232" s="210"/>
      <c r="N232" s="211"/>
      <c r="O232" s="72"/>
      <c r="P232" s="72"/>
      <c r="Q232" s="72"/>
      <c r="R232" s="72"/>
      <c r="S232" s="72"/>
      <c r="T232" s="73"/>
      <c r="U232" s="35"/>
      <c r="V232" s="35"/>
      <c r="W232" s="35"/>
      <c r="X232" s="35"/>
      <c r="Y232" s="35"/>
      <c r="Z232" s="35"/>
      <c r="AA232" s="35"/>
      <c r="AB232" s="35"/>
      <c r="AC232" s="35"/>
      <c r="AD232" s="35"/>
      <c r="AE232" s="35"/>
      <c r="AT232" s="18" t="s">
        <v>167</v>
      </c>
      <c r="AU232" s="18" t="s">
        <v>86</v>
      </c>
    </row>
    <row r="233" spans="1:65" s="2" customFormat="1" ht="24.2" customHeight="1">
      <c r="A233" s="35"/>
      <c r="B233" s="36"/>
      <c r="C233" s="193" t="s">
        <v>325</v>
      </c>
      <c r="D233" s="193" t="s">
        <v>162</v>
      </c>
      <c r="E233" s="194" t="s">
        <v>2406</v>
      </c>
      <c r="F233" s="195" t="s">
        <v>2407</v>
      </c>
      <c r="G233" s="196" t="s">
        <v>312</v>
      </c>
      <c r="H233" s="197">
        <v>1</v>
      </c>
      <c r="I233" s="198"/>
      <c r="J233" s="199">
        <f>ROUND(I233*H233,2)</f>
        <v>0</v>
      </c>
      <c r="K233" s="200"/>
      <c r="L233" s="40"/>
      <c r="M233" s="201" t="s">
        <v>1</v>
      </c>
      <c r="N233" s="202" t="s">
        <v>41</v>
      </c>
      <c r="O233" s="72"/>
      <c r="P233" s="203">
        <f>O233*H233</f>
        <v>0</v>
      </c>
      <c r="Q233" s="203">
        <v>0</v>
      </c>
      <c r="R233" s="203">
        <f>Q233*H233</f>
        <v>0</v>
      </c>
      <c r="S233" s="203">
        <v>0</v>
      </c>
      <c r="T233" s="204">
        <f>S233*H233</f>
        <v>0</v>
      </c>
      <c r="U233" s="35"/>
      <c r="V233" s="35"/>
      <c r="W233" s="35"/>
      <c r="X233" s="35"/>
      <c r="Y233" s="35"/>
      <c r="Z233" s="35"/>
      <c r="AA233" s="35"/>
      <c r="AB233" s="35"/>
      <c r="AC233" s="35"/>
      <c r="AD233" s="35"/>
      <c r="AE233" s="35"/>
      <c r="AR233" s="205" t="s">
        <v>166</v>
      </c>
      <c r="AT233" s="205" t="s">
        <v>162</v>
      </c>
      <c r="AU233" s="205" t="s">
        <v>86</v>
      </c>
      <c r="AY233" s="18" t="s">
        <v>160</v>
      </c>
      <c r="BE233" s="206">
        <f>IF(N233="základní",J233,0)</f>
        <v>0</v>
      </c>
      <c r="BF233" s="206">
        <f>IF(N233="snížená",J233,0)</f>
        <v>0</v>
      </c>
      <c r="BG233" s="206">
        <f>IF(N233="zákl. přenesená",J233,0)</f>
        <v>0</v>
      </c>
      <c r="BH233" s="206">
        <f>IF(N233="sníž. přenesená",J233,0)</f>
        <v>0</v>
      </c>
      <c r="BI233" s="206">
        <f>IF(N233="nulová",J233,0)</f>
        <v>0</v>
      </c>
      <c r="BJ233" s="18" t="s">
        <v>84</v>
      </c>
      <c r="BK233" s="206">
        <f>ROUND(I233*H233,2)</f>
        <v>0</v>
      </c>
      <c r="BL233" s="18" t="s">
        <v>166</v>
      </c>
      <c r="BM233" s="205" t="s">
        <v>535</v>
      </c>
    </row>
    <row r="234" spans="1:65" s="2" customFormat="1" ht="19.5">
      <c r="A234" s="35"/>
      <c r="B234" s="36"/>
      <c r="C234" s="37"/>
      <c r="D234" s="207" t="s">
        <v>167</v>
      </c>
      <c r="E234" s="37"/>
      <c r="F234" s="208" t="s">
        <v>2407</v>
      </c>
      <c r="G234" s="37"/>
      <c r="H234" s="37"/>
      <c r="I234" s="209"/>
      <c r="J234" s="37"/>
      <c r="K234" s="37"/>
      <c r="L234" s="40"/>
      <c r="M234" s="210"/>
      <c r="N234" s="211"/>
      <c r="O234" s="72"/>
      <c r="P234" s="72"/>
      <c r="Q234" s="72"/>
      <c r="R234" s="72"/>
      <c r="S234" s="72"/>
      <c r="T234" s="73"/>
      <c r="U234" s="35"/>
      <c r="V234" s="35"/>
      <c r="W234" s="35"/>
      <c r="X234" s="35"/>
      <c r="Y234" s="35"/>
      <c r="Z234" s="35"/>
      <c r="AA234" s="35"/>
      <c r="AB234" s="35"/>
      <c r="AC234" s="35"/>
      <c r="AD234" s="35"/>
      <c r="AE234" s="35"/>
      <c r="AT234" s="18" t="s">
        <v>167</v>
      </c>
      <c r="AU234" s="18" t="s">
        <v>86</v>
      </c>
    </row>
    <row r="235" spans="1:65" s="2" customFormat="1" ht="37.9" customHeight="1">
      <c r="A235" s="35"/>
      <c r="B235" s="36"/>
      <c r="C235" s="244" t="s">
        <v>539</v>
      </c>
      <c r="D235" s="244" t="s">
        <v>245</v>
      </c>
      <c r="E235" s="245" t="s">
        <v>2408</v>
      </c>
      <c r="F235" s="246" t="s">
        <v>2409</v>
      </c>
      <c r="G235" s="247" t="s">
        <v>2312</v>
      </c>
      <c r="H235" s="248">
        <v>1</v>
      </c>
      <c r="I235" s="249"/>
      <c r="J235" s="250">
        <f>ROUND(I235*H235,2)</f>
        <v>0</v>
      </c>
      <c r="K235" s="251"/>
      <c r="L235" s="252"/>
      <c r="M235" s="253" t="s">
        <v>1</v>
      </c>
      <c r="N235" s="254" t="s">
        <v>41</v>
      </c>
      <c r="O235" s="72"/>
      <c r="P235" s="203">
        <f>O235*H235</f>
        <v>0</v>
      </c>
      <c r="Q235" s="203">
        <v>0</v>
      </c>
      <c r="R235" s="203">
        <f>Q235*H235</f>
        <v>0</v>
      </c>
      <c r="S235" s="203">
        <v>0</v>
      </c>
      <c r="T235" s="204">
        <f>S235*H235</f>
        <v>0</v>
      </c>
      <c r="U235" s="35"/>
      <c r="V235" s="35"/>
      <c r="W235" s="35"/>
      <c r="X235" s="35"/>
      <c r="Y235" s="35"/>
      <c r="Z235" s="35"/>
      <c r="AA235" s="35"/>
      <c r="AB235" s="35"/>
      <c r="AC235" s="35"/>
      <c r="AD235" s="35"/>
      <c r="AE235" s="35"/>
      <c r="AR235" s="205" t="s">
        <v>187</v>
      </c>
      <c r="AT235" s="205" t="s">
        <v>245</v>
      </c>
      <c r="AU235" s="205" t="s">
        <v>86</v>
      </c>
      <c r="AY235" s="18" t="s">
        <v>160</v>
      </c>
      <c r="BE235" s="206">
        <f>IF(N235="základní",J235,0)</f>
        <v>0</v>
      </c>
      <c r="BF235" s="206">
        <f>IF(N235="snížená",J235,0)</f>
        <v>0</v>
      </c>
      <c r="BG235" s="206">
        <f>IF(N235="zákl. přenesená",J235,0)</f>
        <v>0</v>
      </c>
      <c r="BH235" s="206">
        <f>IF(N235="sníž. přenesená",J235,0)</f>
        <v>0</v>
      </c>
      <c r="BI235" s="206">
        <f>IF(N235="nulová",J235,0)</f>
        <v>0</v>
      </c>
      <c r="BJ235" s="18" t="s">
        <v>84</v>
      </c>
      <c r="BK235" s="206">
        <f>ROUND(I235*H235,2)</f>
        <v>0</v>
      </c>
      <c r="BL235" s="18" t="s">
        <v>166</v>
      </c>
      <c r="BM235" s="205" t="s">
        <v>542</v>
      </c>
    </row>
    <row r="236" spans="1:65" s="2" customFormat="1" ht="19.5">
      <c r="A236" s="35"/>
      <c r="B236" s="36"/>
      <c r="C236" s="37"/>
      <c r="D236" s="207" t="s">
        <v>167</v>
      </c>
      <c r="E236" s="37"/>
      <c r="F236" s="208" t="s">
        <v>2409</v>
      </c>
      <c r="G236" s="37"/>
      <c r="H236" s="37"/>
      <c r="I236" s="209"/>
      <c r="J236" s="37"/>
      <c r="K236" s="37"/>
      <c r="L236" s="40"/>
      <c r="M236" s="210"/>
      <c r="N236" s="211"/>
      <c r="O236" s="72"/>
      <c r="P236" s="72"/>
      <c r="Q236" s="72"/>
      <c r="R236" s="72"/>
      <c r="S236" s="72"/>
      <c r="T236" s="73"/>
      <c r="U236" s="35"/>
      <c r="V236" s="35"/>
      <c r="W236" s="35"/>
      <c r="X236" s="35"/>
      <c r="Y236" s="35"/>
      <c r="Z236" s="35"/>
      <c r="AA236" s="35"/>
      <c r="AB236" s="35"/>
      <c r="AC236" s="35"/>
      <c r="AD236" s="35"/>
      <c r="AE236" s="35"/>
      <c r="AT236" s="18" t="s">
        <v>167</v>
      </c>
      <c r="AU236" s="18" t="s">
        <v>86</v>
      </c>
    </row>
    <row r="237" spans="1:65" s="2" customFormat="1" ht="24.2" customHeight="1">
      <c r="A237" s="35"/>
      <c r="B237" s="36"/>
      <c r="C237" s="193" t="s">
        <v>331</v>
      </c>
      <c r="D237" s="193" t="s">
        <v>162</v>
      </c>
      <c r="E237" s="194" t="s">
        <v>2410</v>
      </c>
      <c r="F237" s="195" t="s">
        <v>2411</v>
      </c>
      <c r="G237" s="196" t="s">
        <v>312</v>
      </c>
      <c r="H237" s="197">
        <v>2</v>
      </c>
      <c r="I237" s="198"/>
      <c r="J237" s="199">
        <f>ROUND(I237*H237,2)</f>
        <v>0</v>
      </c>
      <c r="K237" s="200"/>
      <c r="L237" s="40"/>
      <c r="M237" s="201" t="s">
        <v>1</v>
      </c>
      <c r="N237" s="202" t="s">
        <v>41</v>
      </c>
      <c r="O237" s="72"/>
      <c r="P237" s="203">
        <f>O237*H237</f>
        <v>0</v>
      </c>
      <c r="Q237" s="203">
        <v>0</v>
      </c>
      <c r="R237" s="203">
        <f>Q237*H237</f>
        <v>0</v>
      </c>
      <c r="S237" s="203">
        <v>0</v>
      </c>
      <c r="T237" s="204">
        <f>S237*H237</f>
        <v>0</v>
      </c>
      <c r="U237" s="35"/>
      <c r="V237" s="35"/>
      <c r="W237" s="35"/>
      <c r="X237" s="35"/>
      <c r="Y237" s="35"/>
      <c r="Z237" s="35"/>
      <c r="AA237" s="35"/>
      <c r="AB237" s="35"/>
      <c r="AC237" s="35"/>
      <c r="AD237" s="35"/>
      <c r="AE237" s="35"/>
      <c r="AR237" s="205" t="s">
        <v>166</v>
      </c>
      <c r="AT237" s="205" t="s">
        <v>162</v>
      </c>
      <c r="AU237" s="205" t="s">
        <v>86</v>
      </c>
      <c r="AY237" s="18" t="s">
        <v>160</v>
      </c>
      <c r="BE237" s="206">
        <f>IF(N237="základní",J237,0)</f>
        <v>0</v>
      </c>
      <c r="BF237" s="206">
        <f>IF(N237="snížená",J237,0)</f>
        <v>0</v>
      </c>
      <c r="BG237" s="206">
        <f>IF(N237="zákl. přenesená",J237,0)</f>
        <v>0</v>
      </c>
      <c r="BH237" s="206">
        <f>IF(N237="sníž. přenesená",J237,0)</f>
        <v>0</v>
      </c>
      <c r="BI237" s="206">
        <f>IF(N237="nulová",J237,0)</f>
        <v>0</v>
      </c>
      <c r="BJ237" s="18" t="s">
        <v>84</v>
      </c>
      <c r="BK237" s="206">
        <f>ROUND(I237*H237,2)</f>
        <v>0</v>
      </c>
      <c r="BL237" s="18" t="s">
        <v>166</v>
      </c>
      <c r="BM237" s="205" t="s">
        <v>548</v>
      </c>
    </row>
    <row r="238" spans="1:65" s="2" customFormat="1" ht="19.5">
      <c r="A238" s="35"/>
      <c r="B238" s="36"/>
      <c r="C238" s="37"/>
      <c r="D238" s="207" t="s">
        <v>167</v>
      </c>
      <c r="E238" s="37"/>
      <c r="F238" s="208" t="s">
        <v>2411</v>
      </c>
      <c r="G238" s="37"/>
      <c r="H238" s="37"/>
      <c r="I238" s="209"/>
      <c r="J238" s="37"/>
      <c r="K238" s="37"/>
      <c r="L238" s="40"/>
      <c r="M238" s="210"/>
      <c r="N238" s="211"/>
      <c r="O238" s="72"/>
      <c r="P238" s="72"/>
      <c r="Q238" s="72"/>
      <c r="R238" s="72"/>
      <c r="S238" s="72"/>
      <c r="T238" s="73"/>
      <c r="U238" s="35"/>
      <c r="V238" s="35"/>
      <c r="W238" s="35"/>
      <c r="X238" s="35"/>
      <c r="Y238" s="35"/>
      <c r="Z238" s="35"/>
      <c r="AA238" s="35"/>
      <c r="AB238" s="35"/>
      <c r="AC238" s="35"/>
      <c r="AD238" s="35"/>
      <c r="AE238" s="35"/>
      <c r="AT238" s="18" t="s">
        <v>167</v>
      </c>
      <c r="AU238" s="18" t="s">
        <v>86</v>
      </c>
    </row>
    <row r="239" spans="1:65" s="2" customFormat="1" ht="76.349999999999994" customHeight="1">
      <c r="A239" s="35"/>
      <c r="B239" s="36"/>
      <c r="C239" s="244" t="s">
        <v>561</v>
      </c>
      <c r="D239" s="244" t="s">
        <v>245</v>
      </c>
      <c r="E239" s="245" t="s">
        <v>2412</v>
      </c>
      <c r="F239" s="246" t="s">
        <v>2413</v>
      </c>
      <c r="G239" s="247" t="s">
        <v>2312</v>
      </c>
      <c r="H239" s="248">
        <v>2</v>
      </c>
      <c r="I239" s="249"/>
      <c r="J239" s="250">
        <f>ROUND(I239*H239,2)</f>
        <v>0</v>
      </c>
      <c r="K239" s="251"/>
      <c r="L239" s="252"/>
      <c r="M239" s="253" t="s">
        <v>1</v>
      </c>
      <c r="N239" s="254" t="s">
        <v>41</v>
      </c>
      <c r="O239" s="72"/>
      <c r="P239" s="203">
        <f>O239*H239</f>
        <v>0</v>
      </c>
      <c r="Q239" s="203">
        <v>0</v>
      </c>
      <c r="R239" s="203">
        <f>Q239*H239</f>
        <v>0</v>
      </c>
      <c r="S239" s="203">
        <v>0</v>
      </c>
      <c r="T239" s="204">
        <f>S239*H239</f>
        <v>0</v>
      </c>
      <c r="U239" s="35"/>
      <c r="V239" s="35"/>
      <c r="W239" s="35"/>
      <c r="X239" s="35"/>
      <c r="Y239" s="35"/>
      <c r="Z239" s="35"/>
      <c r="AA239" s="35"/>
      <c r="AB239" s="35"/>
      <c r="AC239" s="35"/>
      <c r="AD239" s="35"/>
      <c r="AE239" s="35"/>
      <c r="AR239" s="205" t="s">
        <v>187</v>
      </c>
      <c r="AT239" s="205" t="s">
        <v>245</v>
      </c>
      <c r="AU239" s="205" t="s">
        <v>86</v>
      </c>
      <c r="AY239" s="18" t="s">
        <v>160</v>
      </c>
      <c r="BE239" s="206">
        <f>IF(N239="základní",J239,0)</f>
        <v>0</v>
      </c>
      <c r="BF239" s="206">
        <f>IF(N239="snížená",J239,0)</f>
        <v>0</v>
      </c>
      <c r="BG239" s="206">
        <f>IF(N239="zákl. přenesená",J239,0)</f>
        <v>0</v>
      </c>
      <c r="BH239" s="206">
        <f>IF(N239="sníž. přenesená",J239,0)</f>
        <v>0</v>
      </c>
      <c r="BI239" s="206">
        <f>IF(N239="nulová",J239,0)</f>
        <v>0</v>
      </c>
      <c r="BJ239" s="18" t="s">
        <v>84</v>
      </c>
      <c r="BK239" s="206">
        <f>ROUND(I239*H239,2)</f>
        <v>0</v>
      </c>
      <c r="BL239" s="18" t="s">
        <v>166</v>
      </c>
      <c r="BM239" s="205" t="s">
        <v>564</v>
      </c>
    </row>
    <row r="240" spans="1:65" s="2" customFormat="1" ht="39">
      <c r="A240" s="35"/>
      <c r="B240" s="36"/>
      <c r="C240" s="37"/>
      <c r="D240" s="207" t="s">
        <v>167</v>
      </c>
      <c r="E240" s="37"/>
      <c r="F240" s="208" t="s">
        <v>2413</v>
      </c>
      <c r="G240" s="37"/>
      <c r="H240" s="37"/>
      <c r="I240" s="209"/>
      <c r="J240" s="37"/>
      <c r="K240" s="37"/>
      <c r="L240" s="40"/>
      <c r="M240" s="210"/>
      <c r="N240" s="211"/>
      <c r="O240" s="72"/>
      <c r="P240" s="72"/>
      <c r="Q240" s="72"/>
      <c r="R240" s="72"/>
      <c r="S240" s="72"/>
      <c r="T240" s="73"/>
      <c r="U240" s="35"/>
      <c r="V240" s="35"/>
      <c r="W240" s="35"/>
      <c r="X240" s="35"/>
      <c r="Y240" s="35"/>
      <c r="Z240" s="35"/>
      <c r="AA240" s="35"/>
      <c r="AB240" s="35"/>
      <c r="AC240" s="35"/>
      <c r="AD240" s="35"/>
      <c r="AE240" s="35"/>
      <c r="AT240" s="18" t="s">
        <v>167</v>
      </c>
      <c r="AU240" s="18" t="s">
        <v>86</v>
      </c>
    </row>
    <row r="241" spans="1:65" s="2" customFormat="1" ht="33" customHeight="1">
      <c r="A241" s="35"/>
      <c r="B241" s="36"/>
      <c r="C241" s="193" t="s">
        <v>337</v>
      </c>
      <c r="D241" s="193" t="s">
        <v>162</v>
      </c>
      <c r="E241" s="194" t="s">
        <v>2414</v>
      </c>
      <c r="F241" s="195" t="s">
        <v>2415</v>
      </c>
      <c r="G241" s="196" t="s">
        <v>181</v>
      </c>
      <c r="H241" s="197">
        <v>2</v>
      </c>
      <c r="I241" s="198"/>
      <c r="J241" s="199">
        <f>ROUND(I241*H241,2)</f>
        <v>0</v>
      </c>
      <c r="K241" s="200"/>
      <c r="L241" s="40"/>
      <c r="M241" s="201" t="s">
        <v>1</v>
      </c>
      <c r="N241" s="202" t="s">
        <v>41</v>
      </c>
      <c r="O241" s="72"/>
      <c r="P241" s="203">
        <f>O241*H241</f>
        <v>0</v>
      </c>
      <c r="Q241" s="203">
        <v>0</v>
      </c>
      <c r="R241" s="203">
        <f>Q241*H241</f>
        <v>0</v>
      </c>
      <c r="S241" s="203">
        <v>0</v>
      </c>
      <c r="T241" s="204">
        <f>S241*H241</f>
        <v>0</v>
      </c>
      <c r="U241" s="35"/>
      <c r="V241" s="35"/>
      <c r="W241" s="35"/>
      <c r="X241" s="35"/>
      <c r="Y241" s="35"/>
      <c r="Z241" s="35"/>
      <c r="AA241" s="35"/>
      <c r="AB241" s="35"/>
      <c r="AC241" s="35"/>
      <c r="AD241" s="35"/>
      <c r="AE241" s="35"/>
      <c r="AR241" s="205" t="s">
        <v>166</v>
      </c>
      <c r="AT241" s="205" t="s">
        <v>162</v>
      </c>
      <c r="AU241" s="205" t="s">
        <v>86</v>
      </c>
      <c r="AY241" s="18" t="s">
        <v>160</v>
      </c>
      <c r="BE241" s="206">
        <f>IF(N241="základní",J241,0)</f>
        <v>0</v>
      </c>
      <c r="BF241" s="206">
        <f>IF(N241="snížená",J241,0)</f>
        <v>0</v>
      </c>
      <c r="BG241" s="206">
        <f>IF(N241="zákl. přenesená",J241,0)</f>
        <v>0</v>
      </c>
      <c r="BH241" s="206">
        <f>IF(N241="sníž. přenesená",J241,0)</f>
        <v>0</v>
      </c>
      <c r="BI241" s="206">
        <f>IF(N241="nulová",J241,0)</f>
        <v>0</v>
      </c>
      <c r="BJ241" s="18" t="s">
        <v>84</v>
      </c>
      <c r="BK241" s="206">
        <f>ROUND(I241*H241,2)</f>
        <v>0</v>
      </c>
      <c r="BL241" s="18" t="s">
        <v>166</v>
      </c>
      <c r="BM241" s="205" t="s">
        <v>568</v>
      </c>
    </row>
    <row r="242" spans="1:65" s="2" customFormat="1" ht="19.5">
      <c r="A242" s="35"/>
      <c r="B242" s="36"/>
      <c r="C242" s="37"/>
      <c r="D242" s="207" t="s">
        <v>167</v>
      </c>
      <c r="E242" s="37"/>
      <c r="F242" s="208" t="s">
        <v>2415</v>
      </c>
      <c r="G242" s="37"/>
      <c r="H242" s="37"/>
      <c r="I242" s="209"/>
      <c r="J242" s="37"/>
      <c r="K242" s="37"/>
      <c r="L242" s="40"/>
      <c r="M242" s="210"/>
      <c r="N242" s="211"/>
      <c r="O242" s="72"/>
      <c r="P242" s="72"/>
      <c r="Q242" s="72"/>
      <c r="R242" s="72"/>
      <c r="S242" s="72"/>
      <c r="T242" s="73"/>
      <c r="U242" s="35"/>
      <c r="V242" s="35"/>
      <c r="W242" s="35"/>
      <c r="X242" s="35"/>
      <c r="Y242" s="35"/>
      <c r="Z242" s="35"/>
      <c r="AA242" s="35"/>
      <c r="AB242" s="35"/>
      <c r="AC242" s="35"/>
      <c r="AD242" s="35"/>
      <c r="AE242" s="35"/>
      <c r="AT242" s="18" t="s">
        <v>167</v>
      </c>
      <c r="AU242" s="18" t="s">
        <v>86</v>
      </c>
    </row>
    <row r="243" spans="1:65" s="2" customFormat="1" ht="66.75" customHeight="1">
      <c r="A243" s="35"/>
      <c r="B243" s="36"/>
      <c r="C243" s="244" t="s">
        <v>570</v>
      </c>
      <c r="D243" s="244" t="s">
        <v>245</v>
      </c>
      <c r="E243" s="245" t="s">
        <v>2416</v>
      </c>
      <c r="F243" s="246" t="s">
        <v>2417</v>
      </c>
      <c r="G243" s="247" t="s">
        <v>2418</v>
      </c>
      <c r="H243" s="248">
        <v>2</v>
      </c>
      <c r="I243" s="249"/>
      <c r="J243" s="250">
        <f>ROUND(I243*H243,2)</f>
        <v>0</v>
      </c>
      <c r="K243" s="251"/>
      <c r="L243" s="252"/>
      <c r="M243" s="253" t="s">
        <v>1</v>
      </c>
      <c r="N243" s="254" t="s">
        <v>41</v>
      </c>
      <c r="O243" s="72"/>
      <c r="P243" s="203">
        <f>O243*H243</f>
        <v>0</v>
      </c>
      <c r="Q243" s="203">
        <v>0</v>
      </c>
      <c r="R243" s="203">
        <f>Q243*H243</f>
        <v>0</v>
      </c>
      <c r="S243" s="203">
        <v>0</v>
      </c>
      <c r="T243" s="204">
        <f>S243*H243</f>
        <v>0</v>
      </c>
      <c r="U243" s="35"/>
      <c r="V243" s="35"/>
      <c r="W243" s="35"/>
      <c r="X243" s="35"/>
      <c r="Y243" s="35"/>
      <c r="Z243" s="35"/>
      <c r="AA243" s="35"/>
      <c r="AB243" s="35"/>
      <c r="AC243" s="35"/>
      <c r="AD243" s="35"/>
      <c r="AE243" s="35"/>
      <c r="AR243" s="205" t="s">
        <v>187</v>
      </c>
      <c r="AT243" s="205" t="s">
        <v>245</v>
      </c>
      <c r="AU243" s="205" t="s">
        <v>86</v>
      </c>
      <c r="AY243" s="18" t="s">
        <v>160</v>
      </c>
      <c r="BE243" s="206">
        <f>IF(N243="základní",J243,0)</f>
        <v>0</v>
      </c>
      <c r="BF243" s="206">
        <f>IF(N243="snížená",J243,0)</f>
        <v>0</v>
      </c>
      <c r="BG243" s="206">
        <f>IF(N243="zákl. přenesená",J243,0)</f>
        <v>0</v>
      </c>
      <c r="BH243" s="206">
        <f>IF(N243="sníž. přenesená",J243,0)</f>
        <v>0</v>
      </c>
      <c r="BI243" s="206">
        <f>IF(N243="nulová",J243,0)</f>
        <v>0</v>
      </c>
      <c r="BJ243" s="18" t="s">
        <v>84</v>
      </c>
      <c r="BK243" s="206">
        <f>ROUND(I243*H243,2)</f>
        <v>0</v>
      </c>
      <c r="BL243" s="18" t="s">
        <v>166</v>
      </c>
      <c r="BM243" s="205" t="s">
        <v>573</v>
      </c>
    </row>
    <row r="244" spans="1:65" s="2" customFormat="1" ht="39">
      <c r="A244" s="35"/>
      <c r="B244" s="36"/>
      <c r="C244" s="37"/>
      <c r="D244" s="207" t="s">
        <v>167</v>
      </c>
      <c r="E244" s="37"/>
      <c r="F244" s="208" t="s">
        <v>2417</v>
      </c>
      <c r="G244" s="37"/>
      <c r="H244" s="37"/>
      <c r="I244" s="209"/>
      <c r="J244" s="37"/>
      <c r="K244" s="37"/>
      <c r="L244" s="40"/>
      <c r="M244" s="210"/>
      <c r="N244" s="211"/>
      <c r="O244" s="72"/>
      <c r="P244" s="72"/>
      <c r="Q244" s="72"/>
      <c r="R244" s="72"/>
      <c r="S244" s="72"/>
      <c r="T244" s="73"/>
      <c r="U244" s="35"/>
      <c r="V244" s="35"/>
      <c r="W244" s="35"/>
      <c r="X244" s="35"/>
      <c r="Y244" s="35"/>
      <c r="Z244" s="35"/>
      <c r="AA244" s="35"/>
      <c r="AB244" s="35"/>
      <c r="AC244" s="35"/>
      <c r="AD244" s="35"/>
      <c r="AE244" s="35"/>
      <c r="AT244" s="18" t="s">
        <v>167</v>
      </c>
      <c r="AU244" s="18" t="s">
        <v>86</v>
      </c>
    </row>
    <row r="245" spans="1:65" s="2" customFormat="1" ht="37.9" customHeight="1">
      <c r="A245" s="35"/>
      <c r="B245" s="36"/>
      <c r="C245" s="193" t="s">
        <v>342</v>
      </c>
      <c r="D245" s="193" t="s">
        <v>162</v>
      </c>
      <c r="E245" s="194" t="s">
        <v>2419</v>
      </c>
      <c r="F245" s="195" t="s">
        <v>2420</v>
      </c>
      <c r="G245" s="196" t="s">
        <v>312</v>
      </c>
      <c r="H245" s="197">
        <v>1</v>
      </c>
      <c r="I245" s="198"/>
      <c r="J245" s="199">
        <f>ROUND(I245*H245,2)</f>
        <v>0</v>
      </c>
      <c r="K245" s="200"/>
      <c r="L245" s="40"/>
      <c r="M245" s="201" t="s">
        <v>1</v>
      </c>
      <c r="N245" s="202" t="s">
        <v>41</v>
      </c>
      <c r="O245" s="72"/>
      <c r="P245" s="203">
        <f>O245*H245</f>
        <v>0</v>
      </c>
      <c r="Q245" s="203">
        <v>0</v>
      </c>
      <c r="R245" s="203">
        <f>Q245*H245</f>
        <v>0</v>
      </c>
      <c r="S245" s="203">
        <v>0</v>
      </c>
      <c r="T245" s="204">
        <f>S245*H245</f>
        <v>0</v>
      </c>
      <c r="U245" s="35"/>
      <c r="V245" s="35"/>
      <c r="W245" s="35"/>
      <c r="X245" s="35"/>
      <c r="Y245" s="35"/>
      <c r="Z245" s="35"/>
      <c r="AA245" s="35"/>
      <c r="AB245" s="35"/>
      <c r="AC245" s="35"/>
      <c r="AD245" s="35"/>
      <c r="AE245" s="35"/>
      <c r="AR245" s="205" t="s">
        <v>166</v>
      </c>
      <c r="AT245" s="205" t="s">
        <v>162</v>
      </c>
      <c r="AU245" s="205" t="s">
        <v>86</v>
      </c>
      <c r="AY245" s="18" t="s">
        <v>160</v>
      </c>
      <c r="BE245" s="206">
        <f>IF(N245="základní",J245,0)</f>
        <v>0</v>
      </c>
      <c r="BF245" s="206">
        <f>IF(N245="snížená",J245,0)</f>
        <v>0</v>
      </c>
      <c r="BG245" s="206">
        <f>IF(N245="zákl. přenesená",J245,0)</f>
        <v>0</v>
      </c>
      <c r="BH245" s="206">
        <f>IF(N245="sníž. přenesená",J245,0)</f>
        <v>0</v>
      </c>
      <c r="BI245" s="206">
        <f>IF(N245="nulová",J245,0)</f>
        <v>0</v>
      </c>
      <c r="BJ245" s="18" t="s">
        <v>84</v>
      </c>
      <c r="BK245" s="206">
        <f>ROUND(I245*H245,2)</f>
        <v>0</v>
      </c>
      <c r="BL245" s="18" t="s">
        <v>166</v>
      </c>
      <c r="BM245" s="205" t="s">
        <v>578</v>
      </c>
    </row>
    <row r="246" spans="1:65" s="2" customFormat="1" ht="19.5">
      <c r="A246" s="35"/>
      <c r="B246" s="36"/>
      <c r="C246" s="37"/>
      <c r="D246" s="207" t="s">
        <v>167</v>
      </c>
      <c r="E246" s="37"/>
      <c r="F246" s="208" t="s">
        <v>2420</v>
      </c>
      <c r="G246" s="37"/>
      <c r="H246" s="37"/>
      <c r="I246" s="209"/>
      <c r="J246" s="37"/>
      <c r="K246" s="37"/>
      <c r="L246" s="40"/>
      <c r="M246" s="210"/>
      <c r="N246" s="211"/>
      <c r="O246" s="72"/>
      <c r="P246" s="72"/>
      <c r="Q246" s="72"/>
      <c r="R246" s="72"/>
      <c r="S246" s="72"/>
      <c r="T246" s="73"/>
      <c r="U246" s="35"/>
      <c r="V246" s="35"/>
      <c r="W246" s="35"/>
      <c r="X246" s="35"/>
      <c r="Y246" s="35"/>
      <c r="Z246" s="35"/>
      <c r="AA246" s="35"/>
      <c r="AB246" s="35"/>
      <c r="AC246" s="35"/>
      <c r="AD246" s="35"/>
      <c r="AE246" s="35"/>
      <c r="AT246" s="18" t="s">
        <v>167</v>
      </c>
      <c r="AU246" s="18" t="s">
        <v>86</v>
      </c>
    </row>
    <row r="247" spans="1:65" s="2" customFormat="1" ht="62.65" customHeight="1">
      <c r="A247" s="35"/>
      <c r="B247" s="36"/>
      <c r="C247" s="244" t="s">
        <v>581</v>
      </c>
      <c r="D247" s="244" t="s">
        <v>245</v>
      </c>
      <c r="E247" s="245" t="s">
        <v>2421</v>
      </c>
      <c r="F247" s="246" t="s">
        <v>2422</v>
      </c>
      <c r="G247" s="247" t="s">
        <v>312</v>
      </c>
      <c r="H247" s="248">
        <v>1</v>
      </c>
      <c r="I247" s="249"/>
      <c r="J247" s="250">
        <f>ROUND(I247*H247,2)</f>
        <v>0</v>
      </c>
      <c r="K247" s="251"/>
      <c r="L247" s="252"/>
      <c r="M247" s="253" t="s">
        <v>1</v>
      </c>
      <c r="N247" s="254" t="s">
        <v>41</v>
      </c>
      <c r="O247" s="72"/>
      <c r="P247" s="203">
        <f>O247*H247</f>
        <v>0</v>
      </c>
      <c r="Q247" s="203">
        <v>0</v>
      </c>
      <c r="R247" s="203">
        <f>Q247*H247</f>
        <v>0</v>
      </c>
      <c r="S247" s="203">
        <v>0</v>
      </c>
      <c r="T247" s="204">
        <f>S247*H247</f>
        <v>0</v>
      </c>
      <c r="U247" s="35"/>
      <c r="V247" s="35"/>
      <c r="W247" s="35"/>
      <c r="X247" s="35"/>
      <c r="Y247" s="35"/>
      <c r="Z247" s="35"/>
      <c r="AA247" s="35"/>
      <c r="AB247" s="35"/>
      <c r="AC247" s="35"/>
      <c r="AD247" s="35"/>
      <c r="AE247" s="35"/>
      <c r="AR247" s="205" t="s">
        <v>187</v>
      </c>
      <c r="AT247" s="205" t="s">
        <v>245</v>
      </c>
      <c r="AU247" s="205" t="s">
        <v>86</v>
      </c>
      <c r="AY247" s="18" t="s">
        <v>160</v>
      </c>
      <c r="BE247" s="206">
        <f>IF(N247="základní",J247,0)</f>
        <v>0</v>
      </c>
      <c r="BF247" s="206">
        <f>IF(N247="snížená",J247,0)</f>
        <v>0</v>
      </c>
      <c r="BG247" s="206">
        <f>IF(N247="zákl. přenesená",J247,0)</f>
        <v>0</v>
      </c>
      <c r="BH247" s="206">
        <f>IF(N247="sníž. přenesená",J247,0)</f>
        <v>0</v>
      </c>
      <c r="BI247" s="206">
        <f>IF(N247="nulová",J247,0)</f>
        <v>0</v>
      </c>
      <c r="BJ247" s="18" t="s">
        <v>84</v>
      </c>
      <c r="BK247" s="206">
        <f>ROUND(I247*H247,2)</f>
        <v>0</v>
      </c>
      <c r="BL247" s="18" t="s">
        <v>166</v>
      </c>
      <c r="BM247" s="205" t="s">
        <v>584</v>
      </c>
    </row>
    <row r="248" spans="1:65" s="2" customFormat="1" ht="39">
      <c r="A248" s="35"/>
      <c r="B248" s="36"/>
      <c r="C248" s="37"/>
      <c r="D248" s="207" t="s">
        <v>167</v>
      </c>
      <c r="E248" s="37"/>
      <c r="F248" s="208" t="s">
        <v>2422</v>
      </c>
      <c r="G248" s="37"/>
      <c r="H248" s="37"/>
      <c r="I248" s="209"/>
      <c r="J248" s="37"/>
      <c r="K248" s="37"/>
      <c r="L248" s="40"/>
      <c r="M248" s="210"/>
      <c r="N248" s="211"/>
      <c r="O248" s="72"/>
      <c r="P248" s="72"/>
      <c r="Q248" s="72"/>
      <c r="R248" s="72"/>
      <c r="S248" s="72"/>
      <c r="T248" s="73"/>
      <c r="U248" s="35"/>
      <c r="V248" s="35"/>
      <c r="W248" s="35"/>
      <c r="X248" s="35"/>
      <c r="Y248" s="35"/>
      <c r="Z248" s="35"/>
      <c r="AA248" s="35"/>
      <c r="AB248" s="35"/>
      <c r="AC248" s="35"/>
      <c r="AD248" s="35"/>
      <c r="AE248" s="35"/>
      <c r="AT248" s="18" t="s">
        <v>167</v>
      </c>
      <c r="AU248" s="18" t="s">
        <v>86</v>
      </c>
    </row>
    <row r="249" spans="1:65" s="2" customFormat="1" ht="33" customHeight="1">
      <c r="A249" s="35"/>
      <c r="B249" s="36"/>
      <c r="C249" s="193" t="s">
        <v>350</v>
      </c>
      <c r="D249" s="193" t="s">
        <v>162</v>
      </c>
      <c r="E249" s="194" t="s">
        <v>2423</v>
      </c>
      <c r="F249" s="195" t="s">
        <v>2424</v>
      </c>
      <c r="G249" s="196" t="s">
        <v>181</v>
      </c>
      <c r="H249" s="197">
        <v>1.5</v>
      </c>
      <c r="I249" s="198"/>
      <c r="J249" s="199">
        <f>ROUND(I249*H249,2)</f>
        <v>0</v>
      </c>
      <c r="K249" s="200"/>
      <c r="L249" s="40"/>
      <c r="M249" s="201" t="s">
        <v>1</v>
      </c>
      <c r="N249" s="202" t="s">
        <v>41</v>
      </c>
      <c r="O249" s="72"/>
      <c r="P249" s="203">
        <f>O249*H249</f>
        <v>0</v>
      </c>
      <c r="Q249" s="203">
        <v>0</v>
      </c>
      <c r="R249" s="203">
        <f>Q249*H249</f>
        <v>0</v>
      </c>
      <c r="S249" s="203">
        <v>0</v>
      </c>
      <c r="T249" s="204">
        <f>S249*H249</f>
        <v>0</v>
      </c>
      <c r="U249" s="35"/>
      <c r="V249" s="35"/>
      <c r="W249" s="35"/>
      <c r="X249" s="35"/>
      <c r="Y249" s="35"/>
      <c r="Z249" s="35"/>
      <c r="AA249" s="35"/>
      <c r="AB249" s="35"/>
      <c r="AC249" s="35"/>
      <c r="AD249" s="35"/>
      <c r="AE249" s="35"/>
      <c r="AR249" s="205" t="s">
        <v>166</v>
      </c>
      <c r="AT249" s="205" t="s">
        <v>162</v>
      </c>
      <c r="AU249" s="205" t="s">
        <v>86</v>
      </c>
      <c r="AY249" s="18" t="s">
        <v>160</v>
      </c>
      <c r="BE249" s="206">
        <f>IF(N249="základní",J249,0)</f>
        <v>0</v>
      </c>
      <c r="BF249" s="206">
        <f>IF(N249="snížená",J249,0)</f>
        <v>0</v>
      </c>
      <c r="BG249" s="206">
        <f>IF(N249="zákl. přenesená",J249,0)</f>
        <v>0</v>
      </c>
      <c r="BH249" s="206">
        <f>IF(N249="sníž. přenesená",J249,0)</f>
        <v>0</v>
      </c>
      <c r="BI249" s="206">
        <f>IF(N249="nulová",J249,0)</f>
        <v>0</v>
      </c>
      <c r="BJ249" s="18" t="s">
        <v>84</v>
      </c>
      <c r="BK249" s="206">
        <f>ROUND(I249*H249,2)</f>
        <v>0</v>
      </c>
      <c r="BL249" s="18" t="s">
        <v>166</v>
      </c>
      <c r="BM249" s="205" t="s">
        <v>589</v>
      </c>
    </row>
    <row r="250" spans="1:65" s="2" customFormat="1" ht="19.5">
      <c r="A250" s="35"/>
      <c r="B250" s="36"/>
      <c r="C250" s="37"/>
      <c r="D250" s="207" t="s">
        <v>167</v>
      </c>
      <c r="E250" s="37"/>
      <c r="F250" s="208" t="s">
        <v>2424</v>
      </c>
      <c r="G250" s="37"/>
      <c r="H250" s="37"/>
      <c r="I250" s="209"/>
      <c r="J250" s="37"/>
      <c r="K250" s="37"/>
      <c r="L250" s="40"/>
      <c r="M250" s="210"/>
      <c r="N250" s="211"/>
      <c r="O250" s="72"/>
      <c r="P250" s="72"/>
      <c r="Q250" s="72"/>
      <c r="R250" s="72"/>
      <c r="S250" s="72"/>
      <c r="T250" s="73"/>
      <c r="U250" s="35"/>
      <c r="V250" s="35"/>
      <c r="W250" s="35"/>
      <c r="X250" s="35"/>
      <c r="Y250" s="35"/>
      <c r="Z250" s="35"/>
      <c r="AA250" s="35"/>
      <c r="AB250" s="35"/>
      <c r="AC250" s="35"/>
      <c r="AD250" s="35"/>
      <c r="AE250" s="35"/>
      <c r="AT250" s="18" t="s">
        <v>167</v>
      </c>
      <c r="AU250" s="18" t="s">
        <v>86</v>
      </c>
    </row>
    <row r="251" spans="1:65" s="2" customFormat="1" ht="68.25">
      <c r="A251" s="35"/>
      <c r="B251" s="36"/>
      <c r="C251" s="37"/>
      <c r="D251" s="207" t="s">
        <v>510</v>
      </c>
      <c r="E251" s="37"/>
      <c r="F251" s="255" t="s">
        <v>2352</v>
      </c>
      <c r="G251" s="37"/>
      <c r="H251" s="37"/>
      <c r="I251" s="209"/>
      <c r="J251" s="37"/>
      <c r="K251" s="37"/>
      <c r="L251" s="40"/>
      <c r="M251" s="210"/>
      <c r="N251" s="211"/>
      <c r="O251" s="72"/>
      <c r="P251" s="72"/>
      <c r="Q251" s="72"/>
      <c r="R251" s="72"/>
      <c r="S251" s="72"/>
      <c r="T251" s="73"/>
      <c r="U251" s="35"/>
      <c r="V251" s="35"/>
      <c r="W251" s="35"/>
      <c r="X251" s="35"/>
      <c r="Y251" s="35"/>
      <c r="Z251" s="35"/>
      <c r="AA251" s="35"/>
      <c r="AB251" s="35"/>
      <c r="AC251" s="35"/>
      <c r="AD251" s="35"/>
      <c r="AE251" s="35"/>
      <c r="AT251" s="18" t="s">
        <v>510</v>
      </c>
      <c r="AU251" s="18" t="s">
        <v>86</v>
      </c>
    </row>
    <row r="252" spans="1:65" s="2" customFormat="1" ht="37.9" customHeight="1">
      <c r="A252" s="35"/>
      <c r="B252" s="36"/>
      <c r="C252" s="193" t="s">
        <v>593</v>
      </c>
      <c r="D252" s="193" t="s">
        <v>162</v>
      </c>
      <c r="E252" s="194" t="s">
        <v>2425</v>
      </c>
      <c r="F252" s="195" t="s">
        <v>2426</v>
      </c>
      <c r="G252" s="196" t="s">
        <v>181</v>
      </c>
      <c r="H252" s="197">
        <v>7</v>
      </c>
      <c r="I252" s="198"/>
      <c r="J252" s="199">
        <f>ROUND(I252*H252,2)</f>
        <v>0</v>
      </c>
      <c r="K252" s="200"/>
      <c r="L252" s="40"/>
      <c r="M252" s="201" t="s">
        <v>1</v>
      </c>
      <c r="N252" s="202" t="s">
        <v>41</v>
      </c>
      <c r="O252" s="72"/>
      <c r="P252" s="203">
        <f>O252*H252</f>
        <v>0</v>
      </c>
      <c r="Q252" s="203">
        <v>0</v>
      </c>
      <c r="R252" s="203">
        <f>Q252*H252</f>
        <v>0</v>
      </c>
      <c r="S252" s="203">
        <v>0</v>
      </c>
      <c r="T252" s="204">
        <f>S252*H252</f>
        <v>0</v>
      </c>
      <c r="U252" s="35"/>
      <c r="V252" s="35"/>
      <c r="W252" s="35"/>
      <c r="X252" s="35"/>
      <c r="Y252" s="35"/>
      <c r="Z252" s="35"/>
      <c r="AA252" s="35"/>
      <c r="AB252" s="35"/>
      <c r="AC252" s="35"/>
      <c r="AD252" s="35"/>
      <c r="AE252" s="35"/>
      <c r="AR252" s="205" t="s">
        <v>166</v>
      </c>
      <c r="AT252" s="205" t="s">
        <v>162</v>
      </c>
      <c r="AU252" s="205" t="s">
        <v>86</v>
      </c>
      <c r="AY252" s="18" t="s">
        <v>160</v>
      </c>
      <c r="BE252" s="206">
        <f>IF(N252="základní",J252,0)</f>
        <v>0</v>
      </c>
      <c r="BF252" s="206">
        <f>IF(N252="snížená",J252,0)</f>
        <v>0</v>
      </c>
      <c r="BG252" s="206">
        <f>IF(N252="zákl. přenesená",J252,0)</f>
        <v>0</v>
      </c>
      <c r="BH252" s="206">
        <f>IF(N252="sníž. přenesená",J252,0)</f>
        <v>0</v>
      </c>
      <c r="BI252" s="206">
        <f>IF(N252="nulová",J252,0)</f>
        <v>0</v>
      </c>
      <c r="BJ252" s="18" t="s">
        <v>84</v>
      </c>
      <c r="BK252" s="206">
        <f>ROUND(I252*H252,2)</f>
        <v>0</v>
      </c>
      <c r="BL252" s="18" t="s">
        <v>166</v>
      </c>
      <c r="BM252" s="205" t="s">
        <v>596</v>
      </c>
    </row>
    <row r="253" spans="1:65" s="2" customFormat="1" ht="19.5">
      <c r="A253" s="35"/>
      <c r="B253" s="36"/>
      <c r="C253" s="37"/>
      <c r="D253" s="207" t="s">
        <v>167</v>
      </c>
      <c r="E253" s="37"/>
      <c r="F253" s="208" t="s">
        <v>2426</v>
      </c>
      <c r="G253" s="37"/>
      <c r="H253" s="37"/>
      <c r="I253" s="209"/>
      <c r="J253" s="37"/>
      <c r="K253" s="37"/>
      <c r="L253" s="40"/>
      <c r="M253" s="210"/>
      <c r="N253" s="211"/>
      <c r="O253" s="72"/>
      <c r="P253" s="72"/>
      <c r="Q253" s="72"/>
      <c r="R253" s="72"/>
      <c r="S253" s="72"/>
      <c r="T253" s="73"/>
      <c r="U253" s="35"/>
      <c r="V253" s="35"/>
      <c r="W253" s="35"/>
      <c r="X253" s="35"/>
      <c r="Y253" s="35"/>
      <c r="Z253" s="35"/>
      <c r="AA253" s="35"/>
      <c r="AB253" s="35"/>
      <c r="AC253" s="35"/>
      <c r="AD253" s="35"/>
      <c r="AE253" s="35"/>
      <c r="AT253" s="18" t="s">
        <v>167</v>
      </c>
      <c r="AU253" s="18" t="s">
        <v>86</v>
      </c>
    </row>
    <row r="254" spans="1:65" s="2" customFormat="1" ht="68.25">
      <c r="A254" s="35"/>
      <c r="B254" s="36"/>
      <c r="C254" s="37"/>
      <c r="D254" s="207" t="s">
        <v>510</v>
      </c>
      <c r="E254" s="37"/>
      <c r="F254" s="255" t="s">
        <v>2352</v>
      </c>
      <c r="G254" s="37"/>
      <c r="H254" s="37"/>
      <c r="I254" s="209"/>
      <c r="J254" s="37"/>
      <c r="K254" s="37"/>
      <c r="L254" s="40"/>
      <c r="M254" s="210"/>
      <c r="N254" s="211"/>
      <c r="O254" s="72"/>
      <c r="P254" s="72"/>
      <c r="Q254" s="72"/>
      <c r="R254" s="72"/>
      <c r="S254" s="72"/>
      <c r="T254" s="73"/>
      <c r="U254" s="35"/>
      <c r="V254" s="35"/>
      <c r="W254" s="35"/>
      <c r="X254" s="35"/>
      <c r="Y254" s="35"/>
      <c r="Z254" s="35"/>
      <c r="AA254" s="35"/>
      <c r="AB254" s="35"/>
      <c r="AC254" s="35"/>
      <c r="AD254" s="35"/>
      <c r="AE254" s="35"/>
      <c r="AT254" s="18" t="s">
        <v>510</v>
      </c>
      <c r="AU254" s="18" t="s">
        <v>86</v>
      </c>
    </row>
    <row r="255" spans="1:65" s="2" customFormat="1" ht="37.9" customHeight="1">
      <c r="A255" s="35"/>
      <c r="B255" s="36"/>
      <c r="C255" s="193" t="s">
        <v>374</v>
      </c>
      <c r="D255" s="193" t="s">
        <v>162</v>
      </c>
      <c r="E255" s="194" t="s">
        <v>2427</v>
      </c>
      <c r="F255" s="195" t="s">
        <v>2428</v>
      </c>
      <c r="G255" s="196" t="s">
        <v>181</v>
      </c>
      <c r="H255" s="197">
        <v>10</v>
      </c>
      <c r="I255" s="198"/>
      <c r="J255" s="199">
        <f>ROUND(I255*H255,2)</f>
        <v>0</v>
      </c>
      <c r="K255" s="200"/>
      <c r="L255" s="40"/>
      <c r="M255" s="201" t="s">
        <v>1</v>
      </c>
      <c r="N255" s="202" t="s">
        <v>41</v>
      </c>
      <c r="O255" s="72"/>
      <c r="P255" s="203">
        <f>O255*H255</f>
        <v>0</v>
      </c>
      <c r="Q255" s="203">
        <v>0</v>
      </c>
      <c r="R255" s="203">
        <f>Q255*H255</f>
        <v>0</v>
      </c>
      <c r="S255" s="203">
        <v>0</v>
      </c>
      <c r="T255" s="204">
        <f>S255*H255</f>
        <v>0</v>
      </c>
      <c r="U255" s="35"/>
      <c r="V255" s="35"/>
      <c r="W255" s="35"/>
      <c r="X255" s="35"/>
      <c r="Y255" s="35"/>
      <c r="Z255" s="35"/>
      <c r="AA255" s="35"/>
      <c r="AB255" s="35"/>
      <c r="AC255" s="35"/>
      <c r="AD255" s="35"/>
      <c r="AE255" s="35"/>
      <c r="AR255" s="205" t="s">
        <v>166</v>
      </c>
      <c r="AT255" s="205" t="s">
        <v>162</v>
      </c>
      <c r="AU255" s="205" t="s">
        <v>86</v>
      </c>
      <c r="AY255" s="18" t="s">
        <v>160</v>
      </c>
      <c r="BE255" s="206">
        <f>IF(N255="základní",J255,0)</f>
        <v>0</v>
      </c>
      <c r="BF255" s="206">
        <f>IF(N255="snížená",J255,0)</f>
        <v>0</v>
      </c>
      <c r="BG255" s="206">
        <f>IF(N255="zákl. přenesená",J255,0)</f>
        <v>0</v>
      </c>
      <c r="BH255" s="206">
        <f>IF(N255="sníž. přenesená",J255,0)</f>
        <v>0</v>
      </c>
      <c r="BI255" s="206">
        <f>IF(N255="nulová",J255,0)</f>
        <v>0</v>
      </c>
      <c r="BJ255" s="18" t="s">
        <v>84</v>
      </c>
      <c r="BK255" s="206">
        <f>ROUND(I255*H255,2)</f>
        <v>0</v>
      </c>
      <c r="BL255" s="18" t="s">
        <v>166</v>
      </c>
      <c r="BM255" s="205" t="s">
        <v>604</v>
      </c>
    </row>
    <row r="256" spans="1:65" s="2" customFormat="1" ht="19.5">
      <c r="A256" s="35"/>
      <c r="B256" s="36"/>
      <c r="C256" s="37"/>
      <c r="D256" s="207" t="s">
        <v>167</v>
      </c>
      <c r="E256" s="37"/>
      <c r="F256" s="208" t="s">
        <v>2428</v>
      </c>
      <c r="G256" s="37"/>
      <c r="H256" s="37"/>
      <c r="I256" s="209"/>
      <c r="J256" s="37"/>
      <c r="K256" s="37"/>
      <c r="L256" s="40"/>
      <c r="M256" s="210"/>
      <c r="N256" s="211"/>
      <c r="O256" s="72"/>
      <c r="P256" s="72"/>
      <c r="Q256" s="72"/>
      <c r="R256" s="72"/>
      <c r="S256" s="72"/>
      <c r="T256" s="73"/>
      <c r="U256" s="35"/>
      <c r="V256" s="35"/>
      <c r="W256" s="35"/>
      <c r="X256" s="35"/>
      <c r="Y256" s="35"/>
      <c r="Z256" s="35"/>
      <c r="AA256" s="35"/>
      <c r="AB256" s="35"/>
      <c r="AC256" s="35"/>
      <c r="AD256" s="35"/>
      <c r="AE256" s="35"/>
      <c r="AT256" s="18" t="s">
        <v>167</v>
      </c>
      <c r="AU256" s="18" t="s">
        <v>86</v>
      </c>
    </row>
    <row r="257" spans="1:65" s="2" customFormat="1" ht="68.25">
      <c r="A257" s="35"/>
      <c r="B257" s="36"/>
      <c r="C257" s="37"/>
      <c r="D257" s="207" t="s">
        <v>510</v>
      </c>
      <c r="E257" s="37"/>
      <c r="F257" s="255" t="s">
        <v>2352</v>
      </c>
      <c r="G257" s="37"/>
      <c r="H257" s="37"/>
      <c r="I257" s="209"/>
      <c r="J257" s="37"/>
      <c r="K257" s="37"/>
      <c r="L257" s="40"/>
      <c r="M257" s="210"/>
      <c r="N257" s="211"/>
      <c r="O257" s="72"/>
      <c r="P257" s="72"/>
      <c r="Q257" s="72"/>
      <c r="R257" s="72"/>
      <c r="S257" s="72"/>
      <c r="T257" s="73"/>
      <c r="U257" s="35"/>
      <c r="V257" s="35"/>
      <c r="W257" s="35"/>
      <c r="X257" s="35"/>
      <c r="Y257" s="35"/>
      <c r="Z257" s="35"/>
      <c r="AA257" s="35"/>
      <c r="AB257" s="35"/>
      <c r="AC257" s="35"/>
      <c r="AD257" s="35"/>
      <c r="AE257" s="35"/>
      <c r="AT257" s="18" t="s">
        <v>510</v>
      </c>
      <c r="AU257" s="18" t="s">
        <v>86</v>
      </c>
    </row>
    <row r="258" spans="1:65" s="2" customFormat="1" ht="24.2" customHeight="1">
      <c r="A258" s="35"/>
      <c r="B258" s="36"/>
      <c r="C258" s="193" t="s">
        <v>608</v>
      </c>
      <c r="D258" s="193" t="s">
        <v>162</v>
      </c>
      <c r="E258" s="194" t="s">
        <v>2429</v>
      </c>
      <c r="F258" s="195" t="s">
        <v>2430</v>
      </c>
      <c r="G258" s="196" t="s">
        <v>2312</v>
      </c>
      <c r="H258" s="197">
        <v>3</v>
      </c>
      <c r="I258" s="198"/>
      <c r="J258" s="199">
        <f>ROUND(I258*H258,2)</f>
        <v>0</v>
      </c>
      <c r="K258" s="200"/>
      <c r="L258" s="40"/>
      <c r="M258" s="201" t="s">
        <v>1</v>
      </c>
      <c r="N258" s="202" t="s">
        <v>41</v>
      </c>
      <c r="O258" s="72"/>
      <c r="P258" s="203">
        <f>O258*H258</f>
        <v>0</v>
      </c>
      <c r="Q258" s="203">
        <v>0</v>
      </c>
      <c r="R258" s="203">
        <f>Q258*H258</f>
        <v>0</v>
      </c>
      <c r="S258" s="203">
        <v>0</v>
      </c>
      <c r="T258" s="204">
        <f>S258*H258</f>
        <v>0</v>
      </c>
      <c r="U258" s="35"/>
      <c r="V258" s="35"/>
      <c r="W258" s="35"/>
      <c r="X258" s="35"/>
      <c r="Y258" s="35"/>
      <c r="Z258" s="35"/>
      <c r="AA258" s="35"/>
      <c r="AB258" s="35"/>
      <c r="AC258" s="35"/>
      <c r="AD258" s="35"/>
      <c r="AE258" s="35"/>
      <c r="AR258" s="205" t="s">
        <v>166</v>
      </c>
      <c r="AT258" s="205" t="s">
        <v>162</v>
      </c>
      <c r="AU258" s="205" t="s">
        <v>86</v>
      </c>
      <c r="AY258" s="18" t="s">
        <v>160</v>
      </c>
      <c r="BE258" s="206">
        <f>IF(N258="základní",J258,0)</f>
        <v>0</v>
      </c>
      <c r="BF258" s="206">
        <f>IF(N258="snížená",J258,0)</f>
        <v>0</v>
      </c>
      <c r="BG258" s="206">
        <f>IF(N258="zákl. přenesená",J258,0)</f>
        <v>0</v>
      </c>
      <c r="BH258" s="206">
        <f>IF(N258="sníž. přenesená",J258,0)</f>
        <v>0</v>
      </c>
      <c r="BI258" s="206">
        <f>IF(N258="nulová",J258,0)</f>
        <v>0</v>
      </c>
      <c r="BJ258" s="18" t="s">
        <v>84</v>
      </c>
      <c r="BK258" s="206">
        <f>ROUND(I258*H258,2)</f>
        <v>0</v>
      </c>
      <c r="BL258" s="18" t="s">
        <v>166</v>
      </c>
      <c r="BM258" s="205" t="s">
        <v>611</v>
      </c>
    </row>
    <row r="259" spans="1:65" s="2" customFormat="1" ht="19.5">
      <c r="A259" s="35"/>
      <c r="B259" s="36"/>
      <c r="C259" s="37"/>
      <c r="D259" s="207" t="s">
        <v>167</v>
      </c>
      <c r="E259" s="37"/>
      <c r="F259" s="208" t="s">
        <v>2430</v>
      </c>
      <c r="G259" s="37"/>
      <c r="H259" s="37"/>
      <c r="I259" s="209"/>
      <c r="J259" s="37"/>
      <c r="K259" s="37"/>
      <c r="L259" s="40"/>
      <c r="M259" s="210"/>
      <c r="N259" s="211"/>
      <c r="O259" s="72"/>
      <c r="P259" s="72"/>
      <c r="Q259" s="72"/>
      <c r="R259" s="72"/>
      <c r="S259" s="72"/>
      <c r="T259" s="73"/>
      <c r="U259" s="35"/>
      <c r="V259" s="35"/>
      <c r="W259" s="35"/>
      <c r="X259" s="35"/>
      <c r="Y259" s="35"/>
      <c r="Z259" s="35"/>
      <c r="AA259" s="35"/>
      <c r="AB259" s="35"/>
      <c r="AC259" s="35"/>
      <c r="AD259" s="35"/>
      <c r="AE259" s="35"/>
      <c r="AT259" s="18" t="s">
        <v>167</v>
      </c>
      <c r="AU259" s="18" t="s">
        <v>86</v>
      </c>
    </row>
    <row r="260" spans="1:65" s="2" customFormat="1" ht="33" customHeight="1">
      <c r="A260" s="35"/>
      <c r="B260" s="36"/>
      <c r="C260" s="193" t="s">
        <v>389</v>
      </c>
      <c r="D260" s="193" t="s">
        <v>162</v>
      </c>
      <c r="E260" s="194" t="s">
        <v>2431</v>
      </c>
      <c r="F260" s="195" t="s">
        <v>2432</v>
      </c>
      <c r="G260" s="196" t="s">
        <v>2312</v>
      </c>
      <c r="H260" s="197">
        <v>5</v>
      </c>
      <c r="I260" s="198"/>
      <c r="J260" s="199">
        <f>ROUND(I260*H260,2)</f>
        <v>0</v>
      </c>
      <c r="K260" s="200"/>
      <c r="L260" s="40"/>
      <c r="M260" s="201" t="s">
        <v>1</v>
      </c>
      <c r="N260" s="202" t="s">
        <v>41</v>
      </c>
      <c r="O260" s="72"/>
      <c r="P260" s="203">
        <f>O260*H260</f>
        <v>0</v>
      </c>
      <c r="Q260" s="203">
        <v>0</v>
      </c>
      <c r="R260" s="203">
        <f>Q260*H260</f>
        <v>0</v>
      </c>
      <c r="S260" s="203">
        <v>0</v>
      </c>
      <c r="T260" s="204">
        <f>S260*H260</f>
        <v>0</v>
      </c>
      <c r="U260" s="35"/>
      <c r="V260" s="35"/>
      <c r="W260" s="35"/>
      <c r="X260" s="35"/>
      <c r="Y260" s="35"/>
      <c r="Z260" s="35"/>
      <c r="AA260" s="35"/>
      <c r="AB260" s="35"/>
      <c r="AC260" s="35"/>
      <c r="AD260" s="35"/>
      <c r="AE260" s="35"/>
      <c r="AR260" s="205" t="s">
        <v>166</v>
      </c>
      <c r="AT260" s="205" t="s">
        <v>162</v>
      </c>
      <c r="AU260" s="205" t="s">
        <v>86</v>
      </c>
      <c r="AY260" s="18" t="s">
        <v>160</v>
      </c>
      <c r="BE260" s="206">
        <f>IF(N260="základní",J260,0)</f>
        <v>0</v>
      </c>
      <c r="BF260" s="206">
        <f>IF(N260="snížená",J260,0)</f>
        <v>0</v>
      </c>
      <c r="BG260" s="206">
        <f>IF(N260="zákl. přenesená",J260,0)</f>
        <v>0</v>
      </c>
      <c r="BH260" s="206">
        <f>IF(N260="sníž. přenesená",J260,0)</f>
        <v>0</v>
      </c>
      <c r="BI260" s="206">
        <f>IF(N260="nulová",J260,0)</f>
        <v>0</v>
      </c>
      <c r="BJ260" s="18" t="s">
        <v>84</v>
      </c>
      <c r="BK260" s="206">
        <f>ROUND(I260*H260,2)</f>
        <v>0</v>
      </c>
      <c r="BL260" s="18" t="s">
        <v>166</v>
      </c>
      <c r="BM260" s="205" t="s">
        <v>615</v>
      </c>
    </row>
    <row r="261" spans="1:65" s="2" customFormat="1" ht="19.5">
      <c r="A261" s="35"/>
      <c r="B261" s="36"/>
      <c r="C261" s="37"/>
      <c r="D261" s="207" t="s">
        <v>167</v>
      </c>
      <c r="E261" s="37"/>
      <c r="F261" s="208" t="s">
        <v>2432</v>
      </c>
      <c r="G261" s="37"/>
      <c r="H261" s="37"/>
      <c r="I261" s="209"/>
      <c r="J261" s="37"/>
      <c r="K261" s="37"/>
      <c r="L261" s="40"/>
      <c r="M261" s="210"/>
      <c r="N261" s="211"/>
      <c r="O261" s="72"/>
      <c r="P261" s="72"/>
      <c r="Q261" s="72"/>
      <c r="R261" s="72"/>
      <c r="S261" s="72"/>
      <c r="T261" s="73"/>
      <c r="U261" s="35"/>
      <c r="V261" s="35"/>
      <c r="W261" s="35"/>
      <c r="X261" s="35"/>
      <c r="Y261" s="35"/>
      <c r="Z261" s="35"/>
      <c r="AA261" s="35"/>
      <c r="AB261" s="35"/>
      <c r="AC261" s="35"/>
      <c r="AD261" s="35"/>
      <c r="AE261" s="35"/>
      <c r="AT261" s="18" t="s">
        <v>167</v>
      </c>
      <c r="AU261" s="18" t="s">
        <v>86</v>
      </c>
    </row>
    <row r="262" spans="1:65" s="2" customFormat="1" ht="16.5" customHeight="1">
      <c r="A262" s="35"/>
      <c r="B262" s="36"/>
      <c r="C262" s="193" t="s">
        <v>619</v>
      </c>
      <c r="D262" s="193" t="s">
        <v>162</v>
      </c>
      <c r="E262" s="194" t="s">
        <v>2433</v>
      </c>
      <c r="F262" s="195" t="s">
        <v>2434</v>
      </c>
      <c r="G262" s="196" t="s">
        <v>2418</v>
      </c>
      <c r="H262" s="197">
        <v>3</v>
      </c>
      <c r="I262" s="198"/>
      <c r="J262" s="199">
        <f>ROUND(I262*H262,2)</f>
        <v>0</v>
      </c>
      <c r="K262" s="200"/>
      <c r="L262" s="40"/>
      <c r="M262" s="201" t="s">
        <v>1</v>
      </c>
      <c r="N262" s="202" t="s">
        <v>41</v>
      </c>
      <c r="O262" s="72"/>
      <c r="P262" s="203">
        <f>O262*H262</f>
        <v>0</v>
      </c>
      <c r="Q262" s="203">
        <v>0</v>
      </c>
      <c r="R262" s="203">
        <f>Q262*H262</f>
        <v>0</v>
      </c>
      <c r="S262" s="203">
        <v>0</v>
      </c>
      <c r="T262" s="204">
        <f>S262*H262</f>
        <v>0</v>
      </c>
      <c r="U262" s="35"/>
      <c r="V262" s="35"/>
      <c r="W262" s="35"/>
      <c r="X262" s="35"/>
      <c r="Y262" s="35"/>
      <c r="Z262" s="35"/>
      <c r="AA262" s="35"/>
      <c r="AB262" s="35"/>
      <c r="AC262" s="35"/>
      <c r="AD262" s="35"/>
      <c r="AE262" s="35"/>
      <c r="AR262" s="205" t="s">
        <v>166</v>
      </c>
      <c r="AT262" s="205" t="s">
        <v>162</v>
      </c>
      <c r="AU262" s="205" t="s">
        <v>86</v>
      </c>
      <c r="AY262" s="18" t="s">
        <v>160</v>
      </c>
      <c r="BE262" s="206">
        <f>IF(N262="základní",J262,0)</f>
        <v>0</v>
      </c>
      <c r="BF262" s="206">
        <f>IF(N262="snížená",J262,0)</f>
        <v>0</v>
      </c>
      <c r="BG262" s="206">
        <f>IF(N262="zákl. přenesená",J262,0)</f>
        <v>0</v>
      </c>
      <c r="BH262" s="206">
        <f>IF(N262="sníž. přenesená",J262,0)</f>
        <v>0</v>
      </c>
      <c r="BI262" s="206">
        <f>IF(N262="nulová",J262,0)</f>
        <v>0</v>
      </c>
      <c r="BJ262" s="18" t="s">
        <v>84</v>
      </c>
      <c r="BK262" s="206">
        <f>ROUND(I262*H262,2)</f>
        <v>0</v>
      </c>
      <c r="BL262" s="18" t="s">
        <v>166</v>
      </c>
      <c r="BM262" s="205" t="s">
        <v>622</v>
      </c>
    </row>
    <row r="263" spans="1:65" s="2" customFormat="1" ht="11.25">
      <c r="A263" s="35"/>
      <c r="B263" s="36"/>
      <c r="C263" s="37"/>
      <c r="D263" s="207" t="s">
        <v>167</v>
      </c>
      <c r="E263" s="37"/>
      <c r="F263" s="208" t="s">
        <v>2434</v>
      </c>
      <c r="G263" s="37"/>
      <c r="H263" s="37"/>
      <c r="I263" s="209"/>
      <c r="J263" s="37"/>
      <c r="K263" s="37"/>
      <c r="L263" s="40"/>
      <c r="M263" s="210"/>
      <c r="N263" s="211"/>
      <c r="O263" s="72"/>
      <c r="P263" s="72"/>
      <c r="Q263" s="72"/>
      <c r="R263" s="72"/>
      <c r="S263" s="72"/>
      <c r="T263" s="73"/>
      <c r="U263" s="35"/>
      <c r="V263" s="35"/>
      <c r="W263" s="35"/>
      <c r="X263" s="35"/>
      <c r="Y263" s="35"/>
      <c r="Z263" s="35"/>
      <c r="AA263" s="35"/>
      <c r="AB263" s="35"/>
      <c r="AC263" s="35"/>
      <c r="AD263" s="35"/>
      <c r="AE263" s="35"/>
      <c r="AT263" s="18" t="s">
        <v>167</v>
      </c>
      <c r="AU263" s="18" t="s">
        <v>86</v>
      </c>
    </row>
    <row r="264" spans="1:65" s="2" customFormat="1" ht="44.25" customHeight="1">
      <c r="A264" s="35"/>
      <c r="B264" s="36"/>
      <c r="C264" s="244" t="s">
        <v>394</v>
      </c>
      <c r="D264" s="244" t="s">
        <v>245</v>
      </c>
      <c r="E264" s="245" t="s">
        <v>2435</v>
      </c>
      <c r="F264" s="246" t="s">
        <v>2436</v>
      </c>
      <c r="G264" s="247" t="s">
        <v>2418</v>
      </c>
      <c r="H264" s="248">
        <v>3</v>
      </c>
      <c r="I264" s="249"/>
      <c r="J264" s="250">
        <f>ROUND(I264*H264,2)</f>
        <v>0</v>
      </c>
      <c r="K264" s="251"/>
      <c r="L264" s="252"/>
      <c r="M264" s="253" t="s">
        <v>1</v>
      </c>
      <c r="N264" s="254" t="s">
        <v>41</v>
      </c>
      <c r="O264" s="72"/>
      <c r="P264" s="203">
        <f>O264*H264</f>
        <v>0</v>
      </c>
      <c r="Q264" s="203">
        <v>0</v>
      </c>
      <c r="R264" s="203">
        <f>Q264*H264</f>
        <v>0</v>
      </c>
      <c r="S264" s="203">
        <v>0</v>
      </c>
      <c r="T264" s="204">
        <f>S264*H264</f>
        <v>0</v>
      </c>
      <c r="U264" s="35"/>
      <c r="V264" s="35"/>
      <c r="W264" s="35"/>
      <c r="X264" s="35"/>
      <c r="Y264" s="35"/>
      <c r="Z264" s="35"/>
      <c r="AA264" s="35"/>
      <c r="AB264" s="35"/>
      <c r="AC264" s="35"/>
      <c r="AD264" s="35"/>
      <c r="AE264" s="35"/>
      <c r="AR264" s="205" t="s">
        <v>187</v>
      </c>
      <c r="AT264" s="205" t="s">
        <v>245</v>
      </c>
      <c r="AU264" s="205" t="s">
        <v>86</v>
      </c>
      <c r="AY264" s="18" t="s">
        <v>160</v>
      </c>
      <c r="BE264" s="206">
        <f>IF(N264="základní",J264,0)</f>
        <v>0</v>
      </c>
      <c r="BF264" s="206">
        <f>IF(N264="snížená",J264,0)</f>
        <v>0</v>
      </c>
      <c r="BG264" s="206">
        <f>IF(N264="zákl. přenesená",J264,0)</f>
        <v>0</v>
      </c>
      <c r="BH264" s="206">
        <f>IF(N264="sníž. přenesená",J264,0)</f>
        <v>0</v>
      </c>
      <c r="BI264" s="206">
        <f>IF(N264="nulová",J264,0)</f>
        <v>0</v>
      </c>
      <c r="BJ264" s="18" t="s">
        <v>84</v>
      </c>
      <c r="BK264" s="206">
        <f>ROUND(I264*H264,2)</f>
        <v>0</v>
      </c>
      <c r="BL264" s="18" t="s">
        <v>166</v>
      </c>
      <c r="BM264" s="205" t="s">
        <v>633</v>
      </c>
    </row>
    <row r="265" spans="1:65" s="2" customFormat="1" ht="29.25">
      <c r="A265" s="35"/>
      <c r="B265" s="36"/>
      <c r="C265" s="37"/>
      <c r="D265" s="207" t="s">
        <v>167</v>
      </c>
      <c r="E265" s="37"/>
      <c r="F265" s="208" t="s">
        <v>2436</v>
      </c>
      <c r="G265" s="37"/>
      <c r="H265" s="37"/>
      <c r="I265" s="209"/>
      <c r="J265" s="37"/>
      <c r="K265" s="37"/>
      <c r="L265" s="40"/>
      <c r="M265" s="210"/>
      <c r="N265" s="211"/>
      <c r="O265" s="72"/>
      <c r="P265" s="72"/>
      <c r="Q265" s="72"/>
      <c r="R265" s="72"/>
      <c r="S265" s="72"/>
      <c r="T265" s="73"/>
      <c r="U265" s="35"/>
      <c r="V265" s="35"/>
      <c r="W265" s="35"/>
      <c r="X265" s="35"/>
      <c r="Y265" s="35"/>
      <c r="Z265" s="35"/>
      <c r="AA265" s="35"/>
      <c r="AB265" s="35"/>
      <c r="AC265" s="35"/>
      <c r="AD265" s="35"/>
      <c r="AE265" s="35"/>
      <c r="AT265" s="18" t="s">
        <v>167</v>
      </c>
      <c r="AU265" s="18" t="s">
        <v>86</v>
      </c>
    </row>
    <row r="266" spans="1:65" s="2" customFormat="1" ht="21.75" customHeight="1">
      <c r="A266" s="35"/>
      <c r="B266" s="36"/>
      <c r="C266" s="244" t="s">
        <v>636</v>
      </c>
      <c r="D266" s="244" t="s">
        <v>245</v>
      </c>
      <c r="E266" s="245" t="s">
        <v>2367</v>
      </c>
      <c r="F266" s="246" t="s">
        <v>2368</v>
      </c>
      <c r="G266" s="247" t="s">
        <v>248</v>
      </c>
      <c r="H266" s="248">
        <v>2</v>
      </c>
      <c r="I266" s="249"/>
      <c r="J266" s="250">
        <f>ROUND(I266*H266,2)</f>
        <v>0</v>
      </c>
      <c r="K266" s="251"/>
      <c r="L266" s="252"/>
      <c r="M266" s="253" t="s">
        <v>1</v>
      </c>
      <c r="N266" s="254" t="s">
        <v>41</v>
      </c>
      <c r="O266" s="72"/>
      <c r="P266" s="203">
        <f>O266*H266</f>
        <v>0</v>
      </c>
      <c r="Q266" s="203">
        <v>0</v>
      </c>
      <c r="R266" s="203">
        <f>Q266*H266</f>
        <v>0</v>
      </c>
      <c r="S266" s="203">
        <v>0</v>
      </c>
      <c r="T266" s="204">
        <f>S266*H266</f>
        <v>0</v>
      </c>
      <c r="U266" s="35"/>
      <c r="V266" s="35"/>
      <c r="W266" s="35"/>
      <c r="X266" s="35"/>
      <c r="Y266" s="35"/>
      <c r="Z266" s="35"/>
      <c r="AA266" s="35"/>
      <c r="AB266" s="35"/>
      <c r="AC266" s="35"/>
      <c r="AD266" s="35"/>
      <c r="AE266" s="35"/>
      <c r="AR266" s="205" t="s">
        <v>187</v>
      </c>
      <c r="AT266" s="205" t="s">
        <v>245</v>
      </c>
      <c r="AU266" s="205" t="s">
        <v>86</v>
      </c>
      <c r="AY266" s="18" t="s">
        <v>160</v>
      </c>
      <c r="BE266" s="206">
        <f>IF(N266="základní",J266,0)</f>
        <v>0</v>
      </c>
      <c r="BF266" s="206">
        <f>IF(N266="snížená",J266,0)</f>
        <v>0</v>
      </c>
      <c r="BG266" s="206">
        <f>IF(N266="zákl. přenesená",J266,0)</f>
        <v>0</v>
      </c>
      <c r="BH266" s="206">
        <f>IF(N266="sníž. přenesená",J266,0)</f>
        <v>0</v>
      </c>
      <c r="BI266" s="206">
        <f>IF(N266="nulová",J266,0)</f>
        <v>0</v>
      </c>
      <c r="BJ266" s="18" t="s">
        <v>84</v>
      </c>
      <c r="BK266" s="206">
        <f>ROUND(I266*H266,2)</f>
        <v>0</v>
      </c>
      <c r="BL266" s="18" t="s">
        <v>166</v>
      </c>
      <c r="BM266" s="205" t="s">
        <v>639</v>
      </c>
    </row>
    <row r="267" spans="1:65" s="2" customFormat="1" ht="11.25">
      <c r="A267" s="35"/>
      <c r="B267" s="36"/>
      <c r="C267" s="37"/>
      <c r="D267" s="207" t="s">
        <v>167</v>
      </c>
      <c r="E267" s="37"/>
      <c r="F267" s="208" t="s">
        <v>2368</v>
      </c>
      <c r="G267" s="37"/>
      <c r="H267" s="37"/>
      <c r="I267" s="209"/>
      <c r="J267" s="37"/>
      <c r="K267" s="37"/>
      <c r="L267" s="40"/>
      <c r="M267" s="210"/>
      <c r="N267" s="211"/>
      <c r="O267" s="72"/>
      <c r="P267" s="72"/>
      <c r="Q267" s="72"/>
      <c r="R267" s="72"/>
      <c r="S267" s="72"/>
      <c r="T267" s="73"/>
      <c r="U267" s="35"/>
      <c r="V267" s="35"/>
      <c r="W267" s="35"/>
      <c r="X267" s="35"/>
      <c r="Y267" s="35"/>
      <c r="Z267" s="35"/>
      <c r="AA267" s="35"/>
      <c r="AB267" s="35"/>
      <c r="AC267" s="35"/>
      <c r="AD267" s="35"/>
      <c r="AE267" s="35"/>
      <c r="AT267" s="18" t="s">
        <v>167</v>
      </c>
      <c r="AU267" s="18" t="s">
        <v>86</v>
      </c>
    </row>
    <row r="268" spans="1:65" s="2" customFormat="1" ht="37.9" customHeight="1">
      <c r="A268" s="35"/>
      <c r="B268" s="36"/>
      <c r="C268" s="244" t="s">
        <v>403</v>
      </c>
      <c r="D268" s="244" t="s">
        <v>245</v>
      </c>
      <c r="E268" s="245" t="s">
        <v>2437</v>
      </c>
      <c r="F268" s="246" t="s">
        <v>2438</v>
      </c>
      <c r="G268" s="247" t="s">
        <v>2312</v>
      </c>
      <c r="H268" s="248">
        <v>4</v>
      </c>
      <c r="I268" s="249"/>
      <c r="J268" s="250">
        <f>ROUND(I268*H268,2)</f>
        <v>0</v>
      </c>
      <c r="K268" s="251"/>
      <c r="L268" s="252"/>
      <c r="M268" s="253" t="s">
        <v>1</v>
      </c>
      <c r="N268" s="254" t="s">
        <v>41</v>
      </c>
      <c r="O268" s="72"/>
      <c r="P268" s="203">
        <f>O268*H268</f>
        <v>0</v>
      </c>
      <c r="Q268" s="203">
        <v>0</v>
      </c>
      <c r="R268" s="203">
        <f>Q268*H268</f>
        <v>0</v>
      </c>
      <c r="S268" s="203">
        <v>0</v>
      </c>
      <c r="T268" s="204">
        <f>S268*H268</f>
        <v>0</v>
      </c>
      <c r="U268" s="35"/>
      <c r="V268" s="35"/>
      <c r="W268" s="35"/>
      <c r="X268" s="35"/>
      <c r="Y268" s="35"/>
      <c r="Z268" s="35"/>
      <c r="AA268" s="35"/>
      <c r="AB268" s="35"/>
      <c r="AC268" s="35"/>
      <c r="AD268" s="35"/>
      <c r="AE268" s="35"/>
      <c r="AR268" s="205" t="s">
        <v>187</v>
      </c>
      <c r="AT268" s="205" t="s">
        <v>245</v>
      </c>
      <c r="AU268" s="205" t="s">
        <v>86</v>
      </c>
      <c r="AY268" s="18" t="s">
        <v>160</v>
      </c>
      <c r="BE268" s="206">
        <f>IF(N268="základní",J268,0)</f>
        <v>0</v>
      </c>
      <c r="BF268" s="206">
        <f>IF(N268="snížená",J268,0)</f>
        <v>0</v>
      </c>
      <c r="BG268" s="206">
        <f>IF(N268="zákl. přenesená",J268,0)</f>
        <v>0</v>
      </c>
      <c r="BH268" s="206">
        <f>IF(N268="sníž. přenesená",J268,0)</f>
        <v>0</v>
      </c>
      <c r="BI268" s="206">
        <f>IF(N268="nulová",J268,0)</f>
        <v>0</v>
      </c>
      <c r="BJ268" s="18" t="s">
        <v>84</v>
      </c>
      <c r="BK268" s="206">
        <f>ROUND(I268*H268,2)</f>
        <v>0</v>
      </c>
      <c r="BL268" s="18" t="s">
        <v>166</v>
      </c>
      <c r="BM268" s="205" t="s">
        <v>644</v>
      </c>
    </row>
    <row r="269" spans="1:65" s="2" customFormat="1" ht="19.5">
      <c r="A269" s="35"/>
      <c r="B269" s="36"/>
      <c r="C269" s="37"/>
      <c r="D269" s="207" t="s">
        <v>167</v>
      </c>
      <c r="E269" s="37"/>
      <c r="F269" s="208" t="s">
        <v>2438</v>
      </c>
      <c r="G269" s="37"/>
      <c r="H269" s="37"/>
      <c r="I269" s="209"/>
      <c r="J269" s="37"/>
      <c r="K269" s="37"/>
      <c r="L269" s="40"/>
      <c r="M269" s="210"/>
      <c r="N269" s="211"/>
      <c r="O269" s="72"/>
      <c r="P269" s="72"/>
      <c r="Q269" s="72"/>
      <c r="R269" s="72"/>
      <c r="S269" s="72"/>
      <c r="T269" s="73"/>
      <c r="U269" s="35"/>
      <c r="V269" s="35"/>
      <c r="W269" s="35"/>
      <c r="X269" s="35"/>
      <c r="Y269" s="35"/>
      <c r="Z269" s="35"/>
      <c r="AA269" s="35"/>
      <c r="AB269" s="35"/>
      <c r="AC269" s="35"/>
      <c r="AD269" s="35"/>
      <c r="AE269" s="35"/>
      <c r="AT269" s="18" t="s">
        <v>167</v>
      </c>
      <c r="AU269" s="18" t="s">
        <v>86</v>
      </c>
    </row>
    <row r="270" spans="1:65" s="2" customFormat="1" ht="37.9" customHeight="1">
      <c r="A270" s="35"/>
      <c r="B270" s="36"/>
      <c r="C270" s="193" t="s">
        <v>648</v>
      </c>
      <c r="D270" s="193" t="s">
        <v>162</v>
      </c>
      <c r="E270" s="194" t="s">
        <v>2369</v>
      </c>
      <c r="F270" s="195" t="s">
        <v>2370</v>
      </c>
      <c r="G270" s="196" t="s">
        <v>1138</v>
      </c>
      <c r="H270" s="197">
        <v>2</v>
      </c>
      <c r="I270" s="198"/>
      <c r="J270" s="199">
        <f>ROUND(I270*H270,2)</f>
        <v>0</v>
      </c>
      <c r="K270" s="200"/>
      <c r="L270" s="40"/>
      <c r="M270" s="201" t="s">
        <v>1</v>
      </c>
      <c r="N270" s="202" t="s">
        <v>41</v>
      </c>
      <c r="O270" s="72"/>
      <c r="P270" s="203">
        <f>O270*H270</f>
        <v>0</v>
      </c>
      <c r="Q270" s="203">
        <v>0</v>
      </c>
      <c r="R270" s="203">
        <f>Q270*H270</f>
        <v>0</v>
      </c>
      <c r="S270" s="203">
        <v>0</v>
      </c>
      <c r="T270" s="204">
        <f>S270*H270</f>
        <v>0</v>
      </c>
      <c r="U270" s="35"/>
      <c r="V270" s="35"/>
      <c r="W270" s="35"/>
      <c r="X270" s="35"/>
      <c r="Y270" s="35"/>
      <c r="Z270" s="35"/>
      <c r="AA270" s="35"/>
      <c r="AB270" s="35"/>
      <c r="AC270" s="35"/>
      <c r="AD270" s="35"/>
      <c r="AE270" s="35"/>
      <c r="AR270" s="205" t="s">
        <v>166</v>
      </c>
      <c r="AT270" s="205" t="s">
        <v>162</v>
      </c>
      <c r="AU270" s="205" t="s">
        <v>86</v>
      </c>
      <c r="AY270" s="18" t="s">
        <v>160</v>
      </c>
      <c r="BE270" s="206">
        <f>IF(N270="základní",J270,0)</f>
        <v>0</v>
      </c>
      <c r="BF270" s="206">
        <f>IF(N270="snížená",J270,0)</f>
        <v>0</v>
      </c>
      <c r="BG270" s="206">
        <f>IF(N270="zákl. přenesená",J270,0)</f>
        <v>0</v>
      </c>
      <c r="BH270" s="206">
        <f>IF(N270="sníž. přenesená",J270,0)</f>
        <v>0</v>
      </c>
      <c r="BI270" s="206">
        <f>IF(N270="nulová",J270,0)</f>
        <v>0</v>
      </c>
      <c r="BJ270" s="18" t="s">
        <v>84</v>
      </c>
      <c r="BK270" s="206">
        <f>ROUND(I270*H270,2)</f>
        <v>0</v>
      </c>
      <c r="BL270" s="18" t="s">
        <v>166</v>
      </c>
      <c r="BM270" s="205" t="s">
        <v>651</v>
      </c>
    </row>
    <row r="271" spans="1:65" s="2" customFormat="1" ht="19.5">
      <c r="A271" s="35"/>
      <c r="B271" s="36"/>
      <c r="C271" s="37"/>
      <c r="D271" s="207" t="s">
        <v>167</v>
      </c>
      <c r="E271" s="37"/>
      <c r="F271" s="208" t="s">
        <v>2371</v>
      </c>
      <c r="G271" s="37"/>
      <c r="H271" s="37"/>
      <c r="I271" s="209"/>
      <c r="J271" s="37"/>
      <c r="K271" s="37"/>
      <c r="L271" s="40"/>
      <c r="M271" s="210"/>
      <c r="N271" s="211"/>
      <c r="O271" s="72"/>
      <c r="P271" s="72"/>
      <c r="Q271" s="72"/>
      <c r="R271" s="72"/>
      <c r="S271" s="72"/>
      <c r="T271" s="73"/>
      <c r="U271" s="35"/>
      <c r="V271" s="35"/>
      <c r="W271" s="35"/>
      <c r="X271" s="35"/>
      <c r="Y271" s="35"/>
      <c r="Z271" s="35"/>
      <c r="AA271" s="35"/>
      <c r="AB271" s="35"/>
      <c r="AC271" s="35"/>
      <c r="AD271" s="35"/>
      <c r="AE271" s="35"/>
      <c r="AT271" s="18" t="s">
        <v>167</v>
      </c>
      <c r="AU271" s="18" t="s">
        <v>86</v>
      </c>
    </row>
    <row r="272" spans="1:65" s="2" customFormat="1" ht="37.9" customHeight="1">
      <c r="A272" s="35"/>
      <c r="B272" s="36"/>
      <c r="C272" s="193" t="s">
        <v>409</v>
      </c>
      <c r="D272" s="193" t="s">
        <v>162</v>
      </c>
      <c r="E272" s="194" t="s">
        <v>2372</v>
      </c>
      <c r="F272" s="195" t="s">
        <v>2373</v>
      </c>
      <c r="G272" s="196" t="s">
        <v>1138</v>
      </c>
      <c r="H272" s="197">
        <v>3</v>
      </c>
      <c r="I272" s="198"/>
      <c r="J272" s="199">
        <f>ROUND(I272*H272,2)</f>
        <v>0</v>
      </c>
      <c r="K272" s="200"/>
      <c r="L272" s="40"/>
      <c r="M272" s="201" t="s">
        <v>1</v>
      </c>
      <c r="N272" s="202" t="s">
        <v>41</v>
      </c>
      <c r="O272" s="72"/>
      <c r="P272" s="203">
        <f>O272*H272</f>
        <v>0</v>
      </c>
      <c r="Q272" s="203">
        <v>0</v>
      </c>
      <c r="R272" s="203">
        <f>Q272*H272</f>
        <v>0</v>
      </c>
      <c r="S272" s="203">
        <v>0</v>
      </c>
      <c r="T272" s="204">
        <f>S272*H272</f>
        <v>0</v>
      </c>
      <c r="U272" s="35"/>
      <c r="V272" s="35"/>
      <c r="W272" s="35"/>
      <c r="X272" s="35"/>
      <c r="Y272" s="35"/>
      <c r="Z272" s="35"/>
      <c r="AA272" s="35"/>
      <c r="AB272" s="35"/>
      <c r="AC272" s="35"/>
      <c r="AD272" s="35"/>
      <c r="AE272" s="35"/>
      <c r="AR272" s="205" t="s">
        <v>166</v>
      </c>
      <c r="AT272" s="205" t="s">
        <v>162</v>
      </c>
      <c r="AU272" s="205" t="s">
        <v>86</v>
      </c>
      <c r="AY272" s="18" t="s">
        <v>160</v>
      </c>
      <c r="BE272" s="206">
        <f>IF(N272="základní",J272,0)</f>
        <v>0</v>
      </c>
      <c r="BF272" s="206">
        <f>IF(N272="snížená",J272,0)</f>
        <v>0</v>
      </c>
      <c r="BG272" s="206">
        <f>IF(N272="zákl. přenesená",J272,0)</f>
        <v>0</v>
      </c>
      <c r="BH272" s="206">
        <f>IF(N272="sníž. přenesená",J272,0)</f>
        <v>0</v>
      </c>
      <c r="BI272" s="206">
        <f>IF(N272="nulová",J272,0)</f>
        <v>0</v>
      </c>
      <c r="BJ272" s="18" t="s">
        <v>84</v>
      </c>
      <c r="BK272" s="206">
        <f>ROUND(I272*H272,2)</f>
        <v>0</v>
      </c>
      <c r="BL272" s="18" t="s">
        <v>166</v>
      </c>
      <c r="BM272" s="205" t="s">
        <v>655</v>
      </c>
    </row>
    <row r="273" spans="1:65" s="2" customFormat="1" ht="19.5">
      <c r="A273" s="35"/>
      <c r="B273" s="36"/>
      <c r="C273" s="37"/>
      <c r="D273" s="207" t="s">
        <v>167</v>
      </c>
      <c r="E273" s="37"/>
      <c r="F273" s="208" t="s">
        <v>2374</v>
      </c>
      <c r="G273" s="37"/>
      <c r="H273" s="37"/>
      <c r="I273" s="209"/>
      <c r="J273" s="37"/>
      <c r="K273" s="37"/>
      <c r="L273" s="40"/>
      <c r="M273" s="210"/>
      <c r="N273" s="211"/>
      <c r="O273" s="72"/>
      <c r="P273" s="72"/>
      <c r="Q273" s="72"/>
      <c r="R273" s="72"/>
      <c r="S273" s="72"/>
      <c r="T273" s="73"/>
      <c r="U273" s="35"/>
      <c r="V273" s="35"/>
      <c r="W273" s="35"/>
      <c r="X273" s="35"/>
      <c r="Y273" s="35"/>
      <c r="Z273" s="35"/>
      <c r="AA273" s="35"/>
      <c r="AB273" s="35"/>
      <c r="AC273" s="35"/>
      <c r="AD273" s="35"/>
      <c r="AE273" s="35"/>
      <c r="AT273" s="18" t="s">
        <v>167</v>
      </c>
      <c r="AU273" s="18" t="s">
        <v>86</v>
      </c>
    </row>
    <row r="274" spans="1:65" s="2" customFormat="1" ht="29.25">
      <c r="A274" s="35"/>
      <c r="B274" s="36"/>
      <c r="C274" s="37"/>
      <c r="D274" s="207" t="s">
        <v>510</v>
      </c>
      <c r="E274" s="37"/>
      <c r="F274" s="255" t="s">
        <v>2375</v>
      </c>
      <c r="G274" s="37"/>
      <c r="H274" s="37"/>
      <c r="I274" s="209"/>
      <c r="J274" s="37"/>
      <c r="K274" s="37"/>
      <c r="L274" s="40"/>
      <c r="M274" s="210"/>
      <c r="N274" s="211"/>
      <c r="O274" s="72"/>
      <c r="P274" s="72"/>
      <c r="Q274" s="72"/>
      <c r="R274" s="72"/>
      <c r="S274" s="72"/>
      <c r="T274" s="73"/>
      <c r="U274" s="35"/>
      <c r="V274" s="35"/>
      <c r="W274" s="35"/>
      <c r="X274" s="35"/>
      <c r="Y274" s="35"/>
      <c r="Z274" s="35"/>
      <c r="AA274" s="35"/>
      <c r="AB274" s="35"/>
      <c r="AC274" s="35"/>
      <c r="AD274" s="35"/>
      <c r="AE274" s="35"/>
      <c r="AT274" s="18" t="s">
        <v>510</v>
      </c>
      <c r="AU274" s="18" t="s">
        <v>86</v>
      </c>
    </row>
    <row r="275" spans="1:65" s="2" customFormat="1" ht="49.15" customHeight="1">
      <c r="A275" s="35"/>
      <c r="B275" s="36"/>
      <c r="C275" s="193" t="s">
        <v>661</v>
      </c>
      <c r="D275" s="193" t="s">
        <v>162</v>
      </c>
      <c r="E275" s="194" t="s">
        <v>2376</v>
      </c>
      <c r="F275" s="195" t="s">
        <v>2377</v>
      </c>
      <c r="G275" s="196" t="s">
        <v>294</v>
      </c>
      <c r="H275" s="197">
        <v>0.17899999999999999</v>
      </c>
      <c r="I275" s="198"/>
      <c r="J275" s="199">
        <f>ROUND(I275*H275,2)</f>
        <v>0</v>
      </c>
      <c r="K275" s="200"/>
      <c r="L275" s="40"/>
      <c r="M275" s="201" t="s">
        <v>1</v>
      </c>
      <c r="N275" s="202" t="s">
        <v>41</v>
      </c>
      <c r="O275" s="72"/>
      <c r="P275" s="203">
        <f>O275*H275</f>
        <v>0</v>
      </c>
      <c r="Q275" s="203">
        <v>0</v>
      </c>
      <c r="R275" s="203">
        <f>Q275*H275</f>
        <v>0</v>
      </c>
      <c r="S275" s="203">
        <v>0</v>
      </c>
      <c r="T275" s="204">
        <f>S275*H275</f>
        <v>0</v>
      </c>
      <c r="U275" s="35"/>
      <c r="V275" s="35"/>
      <c r="W275" s="35"/>
      <c r="X275" s="35"/>
      <c r="Y275" s="35"/>
      <c r="Z275" s="35"/>
      <c r="AA275" s="35"/>
      <c r="AB275" s="35"/>
      <c r="AC275" s="35"/>
      <c r="AD275" s="35"/>
      <c r="AE275" s="35"/>
      <c r="AR275" s="205" t="s">
        <v>166</v>
      </c>
      <c r="AT275" s="205" t="s">
        <v>162</v>
      </c>
      <c r="AU275" s="205" t="s">
        <v>86</v>
      </c>
      <c r="AY275" s="18" t="s">
        <v>160</v>
      </c>
      <c r="BE275" s="206">
        <f>IF(N275="základní",J275,0)</f>
        <v>0</v>
      </c>
      <c r="BF275" s="206">
        <f>IF(N275="snížená",J275,0)</f>
        <v>0</v>
      </c>
      <c r="BG275" s="206">
        <f>IF(N275="zákl. přenesená",J275,0)</f>
        <v>0</v>
      </c>
      <c r="BH275" s="206">
        <f>IF(N275="sníž. přenesená",J275,0)</f>
        <v>0</v>
      </c>
      <c r="BI275" s="206">
        <f>IF(N275="nulová",J275,0)</f>
        <v>0</v>
      </c>
      <c r="BJ275" s="18" t="s">
        <v>84</v>
      </c>
      <c r="BK275" s="206">
        <f>ROUND(I275*H275,2)</f>
        <v>0</v>
      </c>
      <c r="BL275" s="18" t="s">
        <v>166</v>
      </c>
      <c r="BM275" s="205" t="s">
        <v>664</v>
      </c>
    </row>
    <row r="276" spans="1:65" s="2" customFormat="1" ht="29.25">
      <c r="A276" s="35"/>
      <c r="B276" s="36"/>
      <c r="C276" s="37"/>
      <c r="D276" s="207" t="s">
        <v>167</v>
      </c>
      <c r="E276" s="37"/>
      <c r="F276" s="208" t="s">
        <v>2377</v>
      </c>
      <c r="G276" s="37"/>
      <c r="H276" s="37"/>
      <c r="I276" s="209"/>
      <c r="J276" s="37"/>
      <c r="K276" s="37"/>
      <c r="L276" s="40"/>
      <c r="M276" s="210"/>
      <c r="N276" s="211"/>
      <c r="O276" s="72"/>
      <c r="P276" s="72"/>
      <c r="Q276" s="72"/>
      <c r="R276" s="72"/>
      <c r="S276" s="72"/>
      <c r="T276" s="73"/>
      <c r="U276" s="35"/>
      <c r="V276" s="35"/>
      <c r="W276" s="35"/>
      <c r="X276" s="35"/>
      <c r="Y276" s="35"/>
      <c r="Z276" s="35"/>
      <c r="AA276" s="35"/>
      <c r="AB276" s="35"/>
      <c r="AC276" s="35"/>
      <c r="AD276" s="35"/>
      <c r="AE276" s="35"/>
      <c r="AT276" s="18" t="s">
        <v>167</v>
      </c>
      <c r="AU276" s="18" t="s">
        <v>86</v>
      </c>
    </row>
    <row r="277" spans="1:65" s="2" customFormat="1" ht="117">
      <c r="A277" s="35"/>
      <c r="B277" s="36"/>
      <c r="C277" s="37"/>
      <c r="D277" s="207" t="s">
        <v>510</v>
      </c>
      <c r="E277" s="37"/>
      <c r="F277" s="255" t="s">
        <v>2378</v>
      </c>
      <c r="G277" s="37"/>
      <c r="H277" s="37"/>
      <c r="I277" s="209"/>
      <c r="J277" s="37"/>
      <c r="K277" s="37"/>
      <c r="L277" s="40"/>
      <c r="M277" s="210"/>
      <c r="N277" s="211"/>
      <c r="O277" s="72"/>
      <c r="P277" s="72"/>
      <c r="Q277" s="72"/>
      <c r="R277" s="72"/>
      <c r="S277" s="72"/>
      <c r="T277" s="73"/>
      <c r="U277" s="35"/>
      <c r="V277" s="35"/>
      <c r="W277" s="35"/>
      <c r="X277" s="35"/>
      <c r="Y277" s="35"/>
      <c r="Z277" s="35"/>
      <c r="AA277" s="35"/>
      <c r="AB277" s="35"/>
      <c r="AC277" s="35"/>
      <c r="AD277" s="35"/>
      <c r="AE277" s="35"/>
      <c r="AT277" s="18" t="s">
        <v>510</v>
      </c>
      <c r="AU277" s="18" t="s">
        <v>86</v>
      </c>
    </row>
    <row r="278" spans="1:65" s="12" customFormat="1" ht="22.9" customHeight="1">
      <c r="B278" s="177"/>
      <c r="C278" s="178"/>
      <c r="D278" s="179" t="s">
        <v>75</v>
      </c>
      <c r="E278" s="191" t="s">
        <v>2439</v>
      </c>
      <c r="F278" s="191" t="s">
        <v>2440</v>
      </c>
      <c r="G278" s="178"/>
      <c r="H278" s="178"/>
      <c r="I278" s="181"/>
      <c r="J278" s="192">
        <f>BK278</f>
        <v>0</v>
      </c>
      <c r="K278" s="178"/>
      <c r="L278" s="183"/>
      <c r="M278" s="184"/>
      <c r="N278" s="185"/>
      <c r="O278" s="185"/>
      <c r="P278" s="186">
        <f>SUM(P279:P315)</f>
        <v>0</v>
      </c>
      <c r="Q278" s="185"/>
      <c r="R278" s="186">
        <f>SUM(R279:R315)</f>
        <v>0</v>
      </c>
      <c r="S278" s="185"/>
      <c r="T278" s="187">
        <f>SUM(T279:T315)</f>
        <v>0</v>
      </c>
      <c r="AR278" s="188" t="s">
        <v>84</v>
      </c>
      <c r="AT278" s="189" t="s">
        <v>75</v>
      </c>
      <c r="AU278" s="189" t="s">
        <v>84</v>
      </c>
      <c r="AY278" s="188" t="s">
        <v>160</v>
      </c>
      <c r="BK278" s="190">
        <f>SUM(BK279:BK315)</f>
        <v>0</v>
      </c>
    </row>
    <row r="279" spans="1:65" s="2" customFormat="1" ht="24.2" customHeight="1">
      <c r="A279" s="35"/>
      <c r="B279" s="36"/>
      <c r="C279" s="193" t="s">
        <v>415</v>
      </c>
      <c r="D279" s="193" t="s">
        <v>162</v>
      </c>
      <c r="E279" s="194" t="s">
        <v>2441</v>
      </c>
      <c r="F279" s="195" t="s">
        <v>2442</v>
      </c>
      <c r="G279" s="196" t="s">
        <v>312</v>
      </c>
      <c r="H279" s="197">
        <v>1</v>
      </c>
      <c r="I279" s="198"/>
      <c r="J279" s="199">
        <f>ROUND(I279*H279,2)</f>
        <v>0</v>
      </c>
      <c r="K279" s="200"/>
      <c r="L279" s="40"/>
      <c r="M279" s="201" t="s">
        <v>1</v>
      </c>
      <c r="N279" s="202" t="s">
        <v>41</v>
      </c>
      <c r="O279" s="72"/>
      <c r="P279" s="203">
        <f>O279*H279</f>
        <v>0</v>
      </c>
      <c r="Q279" s="203">
        <v>0</v>
      </c>
      <c r="R279" s="203">
        <f>Q279*H279</f>
        <v>0</v>
      </c>
      <c r="S279" s="203">
        <v>0</v>
      </c>
      <c r="T279" s="204">
        <f>S279*H279</f>
        <v>0</v>
      </c>
      <c r="U279" s="35"/>
      <c r="V279" s="35"/>
      <c r="W279" s="35"/>
      <c r="X279" s="35"/>
      <c r="Y279" s="35"/>
      <c r="Z279" s="35"/>
      <c r="AA279" s="35"/>
      <c r="AB279" s="35"/>
      <c r="AC279" s="35"/>
      <c r="AD279" s="35"/>
      <c r="AE279" s="35"/>
      <c r="AR279" s="205" t="s">
        <v>166</v>
      </c>
      <c r="AT279" s="205" t="s">
        <v>162</v>
      </c>
      <c r="AU279" s="205" t="s">
        <v>86</v>
      </c>
      <c r="AY279" s="18" t="s">
        <v>160</v>
      </c>
      <c r="BE279" s="206">
        <f>IF(N279="základní",J279,0)</f>
        <v>0</v>
      </c>
      <c r="BF279" s="206">
        <f>IF(N279="snížená",J279,0)</f>
        <v>0</v>
      </c>
      <c r="BG279" s="206">
        <f>IF(N279="zákl. přenesená",J279,0)</f>
        <v>0</v>
      </c>
      <c r="BH279" s="206">
        <f>IF(N279="sníž. přenesená",J279,0)</f>
        <v>0</v>
      </c>
      <c r="BI279" s="206">
        <f>IF(N279="nulová",J279,0)</f>
        <v>0</v>
      </c>
      <c r="BJ279" s="18" t="s">
        <v>84</v>
      </c>
      <c r="BK279" s="206">
        <f>ROUND(I279*H279,2)</f>
        <v>0</v>
      </c>
      <c r="BL279" s="18" t="s">
        <v>166</v>
      </c>
      <c r="BM279" s="205" t="s">
        <v>670</v>
      </c>
    </row>
    <row r="280" spans="1:65" s="2" customFormat="1" ht="19.5">
      <c r="A280" s="35"/>
      <c r="B280" s="36"/>
      <c r="C280" s="37"/>
      <c r="D280" s="207" t="s">
        <v>167</v>
      </c>
      <c r="E280" s="37"/>
      <c r="F280" s="208" t="s">
        <v>2442</v>
      </c>
      <c r="G280" s="37"/>
      <c r="H280" s="37"/>
      <c r="I280" s="209"/>
      <c r="J280" s="37"/>
      <c r="K280" s="37"/>
      <c r="L280" s="40"/>
      <c r="M280" s="210"/>
      <c r="N280" s="211"/>
      <c r="O280" s="72"/>
      <c r="P280" s="72"/>
      <c r="Q280" s="72"/>
      <c r="R280" s="72"/>
      <c r="S280" s="72"/>
      <c r="T280" s="73"/>
      <c r="U280" s="35"/>
      <c r="V280" s="35"/>
      <c r="W280" s="35"/>
      <c r="X280" s="35"/>
      <c r="Y280" s="35"/>
      <c r="Z280" s="35"/>
      <c r="AA280" s="35"/>
      <c r="AB280" s="35"/>
      <c r="AC280" s="35"/>
      <c r="AD280" s="35"/>
      <c r="AE280" s="35"/>
      <c r="AT280" s="18" t="s">
        <v>167</v>
      </c>
      <c r="AU280" s="18" t="s">
        <v>86</v>
      </c>
    </row>
    <row r="281" spans="1:65" s="2" customFormat="1" ht="66.75" customHeight="1">
      <c r="A281" s="35"/>
      <c r="B281" s="36"/>
      <c r="C281" s="244" t="s">
        <v>674</v>
      </c>
      <c r="D281" s="244" t="s">
        <v>245</v>
      </c>
      <c r="E281" s="245" t="s">
        <v>2443</v>
      </c>
      <c r="F281" s="246" t="s">
        <v>2444</v>
      </c>
      <c r="G281" s="247" t="s">
        <v>2312</v>
      </c>
      <c r="H281" s="248">
        <v>1</v>
      </c>
      <c r="I281" s="249"/>
      <c r="J281" s="250">
        <f>ROUND(I281*H281,2)</f>
        <v>0</v>
      </c>
      <c r="K281" s="251"/>
      <c r="L281" s="252"/>
      <c r="M281" s="253" t="s">
        <v>1</v>
      </c>
      <c r="N281" s="254" t="s">
        <v>41</v>
      </c>
      <c r="O281" s="72"/>
      <c r="P281" s="203">
        <f>O281*H281</f>
        <v>0</v>
      </c>
      <c r="Q281" s="203">
        <v>0</v>
      </c>
      <c r="R281" s="203">
        <f>Q281*H281</f>
        <v>0</v>
      </c>
      <c r="S281" s="203">
        <v>0</v>
      </c>
      <c r="T281" s="204">
        <f>S281*H281</f>
        <v>0</v>
      </c>
      <c r="U281" s="35"/>
      <c r="V281" s="35"/>
      <c r="W281" s="35"/>
      <c r="X281" s="35"/>
      <c r="Y281" s="35"/>
      <c r="Z281" s="35"/>
      <c r="AA281" s="35"/>
      <c r="AB281" s="35"/>
      <c r="AC281" s="35"/>
      <c r="AD281" s="35"/>
      <c r="AE281" s="35"/>
      <c r="AR281" s="205" t="s">
        <v>187</v>
      </c>
      <c r="AT281" s="205" t="s">
        <v>245</v>
      </c>
      <c r="AU281" s="205" t="s">
        <v>86</v>
      </c>
      <c r="AY281" s="18" t="s">
        <v>160</v>
      </c>
      <c r="BE281" s="206">
        <f>IF(N281="základní",J281,0)</f>
        <v>0</v>
      </c>
      <c r="BF281" s="206">
        <f>IF(N281="snížená",J281,0)</f>
        <v>0</v>
      </c>
      <c r="BG281" s="206">
        <f>IF(N281="zákl. přenesená",J281,0)</f>
        <v>0</v>
      </c>
      <c r="BH281" s="206">
        <f>IF(N281="sníž. přenesená",J281,0)</f>
        <v>0</v>
      </c>
      <c r="BI281" s="206">
        <f>IF(N281="nulová",J281,0)</f>
        <v>0</v>
      </c>
      <c r="BJ281" s="18" t="s">
        <v>84</v>
      </c>
      <c r="BK281" s="206">
        <f>ROUND(I281*H281,2)</f>
        <v>0</v>
      </c>
      <c r="BL281" s="18" t="s">
        <v>166</v>
      </c>
      <c r="BM281" s="205" t="s">
        <v>677</v>
      </c>
    </row>
    <row r="282" spans="1:65" s="2" customFormat="1" ht="39">
      <c r="A282" s="35"/>
      <c r="B282" s="36"/>
      <c r="C282" s="37"/>
      <c r="D282" s="207" t="s">
        <v>167</v>
      </c>
      <c r="E282" s="37"/>
      <c r="F282" s="208" t="s">
        <v>2444</v>
      </c>
      <c r="G282" s="37"/>
      <c r="H282" s="37"/>
      <c r="I282" s="209"/>
      <c r="J282" s="37"/>
      <c r="K282" s="37"/>
      <c r="L282" s="40"/>
      <c r="M282" s="210"/>
      <c r="N282" s="211"/>
      <c r="O282" s="72"/>
      <c r="P282" s="72"/>
      <c r="Q282" s="72"/>
      <c r="R282" s="72"/>
      <c r="S282" s="72"/>
      <c r="T282" s="73"/>
      <c r="U282" s="35"/>
      <c r="V282" s="35"/>
      <c r="W282" s="35"/>
      <c r="X282" s="35"/>
      <c r="Y282" s="35"/>
      <c r="Z282" s="35"/>
      <c r="AA282" s="35"/>
      <c r="AB282" s="35"/>
      <c r="AC282" s="35"/>
      <c r="AD282" s="35"/>
      <c r="AE282" s="35"/>
      <c r="AT282" s="18" t="s">
        <v>167</v>
      </c>
      <c r="AU282" s="18" t="s">
        <v>86</v>
      </c>
    </row>
    <row r="283" spans="1:65" s="2" customFormat="1" ht="24.2" customHeight="1">
      <c r="A283" s="35"/>
      <c r="B283" s="36"/>
      <c r="C283" s="193" t="s">
        <v>421</v>
      </c>
      <c r="D283" s="193" t="s">
        <v>162</v>
      </c>
      <c r="E283" s="194" t="s">
        <v>2388</v>
      </c>
      <c r="F283" s="195" t="s">
        <v>2389</v>
      </c>
      <c r="G283" s="196" t="s">
        <v>312</v>
      </c>
      <c r="H283" s="197">
        <v>1</v>
      </c>
      <c r="I283" s="198"/>
      <c r="J283" s="199">
        <f>ROUND(I283*H283,2)</f>
        <v>0</v>
      </c>
      <c r="K283" s="200"/>
      <c r="L283" s="40"/>
      <c r="M283" s="201" t="s">
        <v>1</v>
      </c>
      <c r="N283" s="202" t="s">
        <v>41</v>
      </c>
      <c r="O283" s="72"/>
      <c r="P283" s="203">
        <f>O283*H283</f>
        <v>0</v>
      </c>
      <c r="Q283" s="203">
        <v>0</v>
      </c>
      <c r="R283" s="203">
        <f>Q283*H283</f>
        <v>0</v>
      </c>
      <c r="S283" s="203">
        <v>0</v>
      </c>
      <c r="T283" s="204">
        <f>S283*H283</f>
        <v>0</v>
      </c>
      <c r="U283" s="35"/>
      <c r="V283" s="35"/>
      <c r="W283" s="35"/>
      <c r="X283" s="35"/>
      <c r="Y283" s="35"/>
      <c r="Z283" s="35"/>
      <c r="AA283" s="35"/>
      <c r="AB283" s="35"/>
      <c r="AC283" s="35"/>
      <c r="AD283" s="35"/>
      <c r="AE283" s="35"/>
      <c r="AR283" s="205" t="s">
        <v>166</v>
      </c>
      <c r="AT283" s="205" t="s">
        <v>162</v>
      </c>
      <c r="AU283" s="205" t="s">
        <v>86</v>
      </c>
      <c r="AY283" s="18" t="s">
        <v>160</v>
      </c>
      <c r="BE283" s="206">
        <f>IF(N283="základní",J283,0)</f>
        <v>0</v>
      </c>
      <c r="BF283" s="206">
        <f>IF(N283="snížená",J283,0)</f>
        <v>0</v>
      </c>
      <c r="BG283" s="206">
        <f>IF(N283="zákl. přenesená",J283,0)</f>
        <v>0</v>
      </c>
      <c r="BH283" s="206">
        <f>IF(N283="sníž. přenesená",J283,0)</f>
        <v>0</v>
      </c>
      <c r="BI283" s="206">
        <f>IF(N283="nulová",J283,0)</f>
        <v>0</v>
      </c>
      <c r="BJ283" s="18" t="s">
        <v>84</v>
      </c>
      <c r="BK283" s="206">
        <f>ROUND(I283*H283,2)</f>
        <v>0</v>
      </c>
      <c r="BL283" s="18" t="s">
        <v>166</v>
      </c>
      <c r="BM283" s="205" t="s">
        <v>683</v>
      </c>
    </row>
    <row r="284" spans="1:65" s="2" customFormat="1" ht="19.5">
      <c r="A284" s="35"/>
      <c r="B284" s="36"/>
      <c r="C284" s="37"/>
      <c r="D284" s="207" t="s">
        <v>167</v>
      </c>
      <c r="E284" s="37"/>
      <c r="F284" s="208" t="s">
        <v>2389</v>
      </c>
      <c r="G284" s="37"/>
      <c r="H284" s="37"/>
      <c r="I284" s="209"/>
      <c r="J284" s="37"/>
      <c r="K284" s="37"/>
      <c r="L284" s="40"/>
      <c r="M284" s="210"/>
      <c r="N284" s="211"/>
      <c r="O284" s="72"/>
      <c r="P284" s="72"/>
      <c r="Q284" s="72"/>
      <c r="R284" s="72"/>
      <c r="S284" s="72"/>
      <c r="T284" s="73"/>
      <c r="U284" s="35"/>
      <c r="V284" s="35"/>
      <c r="W284" s="35"/>
      <c r="X284" s="35"/>
      <c r="Y284" s="35"/>
      <c r="Z284" s="35"/>
      <c r="AA284" s="35"/>
      <c r="AB284" s="35"/>
      <c r="AC284" s="35"/>
      <c r="AD284" s="35"/>
      <c r="AE284" s="35"/>
      <c r="AT284" s="18" t="s">
        <v>167</v>
      </c>
      <c r="AU284" s="18" t="s">
        <v>86</v>
      </c>
    </row>
    <row r="285" spans="1:65" s="2" customFormat="1" ht="24.2" customHeight="1">
      <c r="A285" s="35"/>
      <c r="B285" s="36"/>
      <c r="C285" s="244" t="s">
        <v>691</v>
      </c>
      <c r="D285" s="244" t="s">
        <v>245</v>
      </c>
      <c r="E285" s="245" t="s">
        <v>2445</v>
      </c>
      <c r="F285" s="246" t="s">
        <v>2446</v>
      </c>
      <c r="G285" s="247" t="s">
        <v>2312</v>
      </c>
      <c r="H285" s="248">
        <v>1</v>
      </c>
      <c r="I285" s="249"/>
      <c r="J285" s="250">
        <f>ROUND(I285*H285,2)</f>
        <v>0</v>
      </c>
      <c r="K285" s="251"/>
      <c r="L285" s="252"/>
      <c r="M285" s="253" t="s">
        <v>1</v>
      </c>
      <c r="N285" s="254" t="s">
        <v>41</v>
      </c>
      <c r="O285" s="72"/>
      <c r="P285" s="203">
        <f>O285*H285</f>
        <v>0</v>
      </c>
      <c r="Q285" s="203">
        <v>0</v>
      </c>
      <c r="R285" s="203">
        <f>Q285*H285</f>
        <v>0</v>
      </c>
      <c r="S285" s="203">
        <v>0</v>
      </c>
      <c r="T285" s="204">
        <f>S285*H285</f>
        <v>0</v>
      </c>
      <c r="U285" s="35"/>
      <c r="V285" s="35"/>
      <c r="W285" s="35"/>
      <c r="X285" s="35"/>
      <c r="Y285" s="35"/>
      <c r="Z285" s="35"/>
      <c r="AA285" s="35"/>
      <c r="AB285" s="35"/>
      <c r="AC285" s="35"/>
      <c r="AD285" s="35"/>
      <c r="AE285" s="35"/>
      <c r="AR285" s="205" t="s">
        <v>187</v>
      </c>
      <c r="AT285" s="205" t="s">
        <v>245</v>
      </c>
      <c r="AU285" s="205" t="s">
        <v>86</v>
      </c>
      <c r="AY285" s="18" t="s">
        <v>160</v>
      </c>
      <c r="BE285" s="206">
        <f>IF(N285="základní",J285,0)</f>
        <v>0</v>
      </c>
      <c r="BF285" s="206">
        <f>IF(N285="snížená",J285,0)</f>
        <v>0</v>
      </c>
      <c r="BG285" s="206">
        <f>IF(N285="zákl. přenesená",J285,0)</f>
        <v>0</v>
      </c>
      <c r="BH285" s="206">
        <f>IF(N285="sníž. přenesená",J285,0)</f>
        <v>0</v>
      </c>
      <c r="BI285" s="206">
        <f>IF(N285="nulová",J285,0)</f>
        <v>0</v>
      </c>
      <c r="BJ285" s="18" t="s">
        <v>84</v>
      </c>
      <c r="BK285" s="206">
        <f>ROUND(I285*H285,2)</f>
        <v>0</v>
      </c>
      <c r="BL285" s="18" t="s">
        <v>166</v>
      </c>
      <c r="BM285" s="205" t="s">
        <v>694</v>
      </c>
    </row>
    <row r="286" spans="1:65" s="2" customFormat="1" ht="19.5">
      <c r="A286" s="35"/>
      <c r="B286" s="36"/>
      <c r="C286" s="37"/>
      <c r="D286" s="207" t="s">
        <v>167</v>
      </c>
      <c r="E286" s="37"/>
      <c r="F286" s="208" t="s">
        <v>2446</v>
      </c>
      <c r="G286" s="37"/>
      <c r="H286" s="37"/>
      <c r="I286" s="209"/>
      <c r="J286" s="37"/>
      <c r="K286" s="37"/>
      <c r="L286" s="40"/>
      <c r="M286" s="210"/>
      <c r="N286" s="211"/>
      <c r="O286" s="72"/>
      <c r="P286" s="72"/>
      <c r="Q286" s="72"/>
      <c r="R286" s="72"/>
      <c r="S286" s="72"/>
      <c r="T286" s="73"/>
      <c r="U286" s="35"/>
      <c r="V286" s="35"/>
      <c r="W286" s="35"/>
      <c r="X286" s="35"/>
      <c r="Y286" s="35"/>
      <c r="Z286" s="35"/>
      <c r="AA286" s="35"/>
      <c r="AB286" s="35"/>
      <c r="AC286" s="35"/>
      <c r="AD286" s="35"/>
      <c r="AE286" s="35"/>
      <c r="AT286" s="18" t="s">
        <v>167</v>
      </c>
      <c r="AU286" s="18" t="s">
        <v>86</v>
      </c>
    </row>
    <row r="287" spans="1:65" s="2" customFormat="1" ht="33" customHeight="1">
      <c r="A287" s="35"/>
      <c r="B287" s="36"/>
      <c r="C287" s="193" t="s">
        <v>427</v>
      </c>
      <c r="D287" s="193" t="s">
        <v>162</v>
      </c>
      <c r="E287" s="194" t="s">
        <v>2447</v>
      </c>
      <c r="F287" s="195" t="s">
        <v>2448</v>
      </c>
      <c r="G287" s="196" t="s">
        <v>312</v>
      </c>
      <c r="H287" s="197">
        <v>2</v>
      </c>
      <c r="I287" s="198"/>
      <c r="J287" s="199">
        <f>ROUND(I287*H287,2)</f>
        <v>0</v>
      </c>
      <c r="K287" s="200"/>
      <c r="L287" s="40"/>
      <c r="M287" s="201" t="s">
        <v>1</v>
      </c>
      <c r="N287" s="202" t="s">
        <v>41</v>
      </c>
      <c r="O287" s="72"/>
      <c r="P287" s="203">
        <f>O287*H287</f>
        <v>0</v>
      </c>
      <c r="Q287" s="203">
        <v>0</v>
      </c>
      <c r="R287" s="203">
        <f>Q287*H287</f>
        <v>0</v>
      </c>
      <c r="S287" s="203">
        <v>0</v>
      </c>
      <c r="T287" s="204">
        <f>S287*H287</f>
        <v>0</v>
      </c>
      <c r="U287" s="35"/>
      <c r="V287" s="35"/>
      <c r="W287" s="35"/>
      <c r="X287" s="35"/>
      <c r="Y287" s="35"/>
      <c r="Z287" s="35"/>
      <c r="AA287" s="35"/>
      <c r="AB287" s="35"/>
      <c r="AC287" s="35"/>
      <c r="AD287" s="35"/>
      <c r="AE287" s="35"/>
      <c r="AR287" s="205" t="s">
        <v>166</v>
      </c>
      <c r="AT287" s="205" t="s">
        <v>162</v>
      </c>
      <c r="AU287" s="205" t="s">
        <v>86</v>
      </c>
      <c r="AY287" s="18" t="s">
        <v>160</v>
      </c>
      <c r="BE287" s="206">
        <f>IF(N287="základní",J287,0)</f>
        <v>0</v>
      </c>
      <c r="BF287" s="206">
        <f>IF(N287="snížená",J287,0)</f>
        <v>0</v>
      </c>
      <c r="BG287" s="206">
        <f>IF(N287="zákl. přenesená",J287,0)</f>
        <v>0</v>
      </c>
      <c r="BH287" s="206">
        <f>IF(N287="sníž. přenesená",J287,0)</f>
        <v>0</v>
      </c>
      <c r="BI287" s="206">
        <f>IF(N287="nulová",J287,0)</f>
        <v>0</v>
      </c>
      <c r="BJ287" s="18" t="s">
        <v>84</v>
      </c>
      <c r="BK287" s="206">
        <f>ROUND(I287*H287,2)</f>
        <v>0</v>
      </c>
      <c r="BL287" s="18" t="s">
        <v>166</v>
      </c>
      <c r="BM287" s="205" t="s">
        <v>698</v>
      </c>
    </row>
    <row r="288" spans="1:65" s="2" customFormat="1" ht="19.5">
      <c r="A288" s="35"/>
      <c r="B288" s="36"/>
      <c r="C288" s="37"/>
      <c r="D288" s="207" t="s">
        <v>167</v>
      </c>
      <c r="E288" s="37"/>
      <c r="F288" s="208" t="s">
        <v>2448</v>
      </c>
      <c r="G288" s="37"/>
      <c r="H288" s="37"/>
      <c r="I288" s="209"/>
      <c r="J288" s="37"/>
      <c r="K288" s="37"/>
      <c r="L288" s="40"/>
      <c r="M288" s="210"/>
      <c r="N288" s="211"/>
      <c r="O288" s="72"/>
      <c r="P288" s="72"/>
      <c r="Q288" s="72"/>
      <c r="R288" s="72"/>
      <c r="S288" s="72"/>
      <c r="T288" s="73"/>
      <c r="U288" s="35"/>
      <c r="V288" s="35"/>
      <c r="W288" s="35"/>
      <c r="X288" s="35"/>
      <c r="Y288" s="35"/>
      <c r="Z288" s="35"/>
      <c r="AA288" s="35"/>
      <c r="AB288" s="35"/>
      <c r="AC288" s="35"/>
      <c r="AD288" s="35"/>
      <c r="AE288" s="35"/>
      <c r="AT288" s="18" t="s">
        <v>167</v>
      </c>
      <c r="AU288" s="18" t="s">
        <v>86</v>
      </c>
    </row>
    <row r="289" spans="1:65" s="2" customFormat="1" ht="24.2" customHeight="1">
      <c r="A289" s="35"/>
      <c r="B289" s="36"/>
      <c r="C289" s="244" t="s">
        <v>702</v>
      </c>
      <c r="D289" s="244" t="s">
        <v>245</v>
      </c>
      <c r="E289" s="245" t="s">
        <v>2449</v>
      </c>
      <c r="F289" s="246" t="s">
        <v>2450</v>
      </c>
      <c r="G289" s="247" t="s">
        <v>2312</v>
      </c>
      <c r="H289" s="248">
        <v>2</v>
      </c>
      <c r="I289" s="249"/>
      <c r="J289" s="250">
        <f>ROUND(I289*H289,2)</f>
        <v>0</v>
      </c>
      <c r="K289" s="251"/>
      <c r="L289" s="252"/>
      <c r="M289" s="253" t="s">
        <v>1</v>
      </c>
      <c r="N289" s="254" t="s">
        <v>41</v>
      </c>
      <c r="O289" s="72"/>
      <c r="P289" s="203">
        <f>O289*H289</f>
        <v>0</v>
      </c>
      <c r="Q289" s="203">
        <v>0</v>
      </c>
      <c r="R289" s="203">
        <f>Q289*H289</f>
        <v>0</v>
      </c>
      <c r="S289" s="203">
        <v>0</v>
      </c>
      <c r="T289" s="204">
        <f>S289*H289</f>
        <v>0</v>
      </c>
      <c r="U289" s="35"/>
      <c r="V289" s="35"/>
      <c r="W289" s="35"/>
      <c r="X289" s="35"/>
      <c r="Y289" s="35"/>
      <c r="Z289" s="35"/>
      <c r="AA289" s="35"/>
      <c r="AB289" s="35"/>
      <c r="AC289" s="35"/>
      <c r="AD289" s="35"/>
      <c r="AE289" s="35"/>
      <c r="AR289" s="205" t="s">
        <v>187</v>
      </c>
      <c r="AT289" s="205" t="s">
        <v>245</v>
      </c>
      <c r="AU289" s="205" t="s">
        <v>86</v>
      </c>
      <c r="AY289" s="18" t="s">
        <v>160</v>
      </c>
      <c r="BE289" s="206">
        <f>IF(N289="základní",J289,0)</f>
        <v>0</v>
      </c>
      <c r="BF289" s="206">
        <f>IF(N289="snížená",J289,0)</f>
        <v>0</v>
      </c>
      <c r="BG289" s="206">
        <f>IF(N289="zákl. přenesená",J289,0)</f>
        <v>0</v>
      </c>
      <c r="BH289" s="206">
        <f>IF(N289="sníž. přenesená",J289,0)</f>
        <v>0</v>
      </c>
      <c r="BI289" s="206">
        <f>IF(N289="nulová",J289,0)</f>
        <v>0</v>
      </c>
      <c r="BJ289" s="18" t="s">
        <v>84</v>
      </c>
      <c r="BK289" s="206">
        <f>ROUND(I289*H289,2)</f>
        <v>0</v>
      </c>
      <c r="BL289" s="18" t="s">
        <v>166</v>
      </c>
      <c r="BM289" s="205" t="s">
        <v>705</v>
      </c>
    </row>
    <row r="290" spans="1:65" s="2" customFormat="1" ht="19.5">
      <c r="A290" s="35"/>
      <c r="B290" s="36"/>
      <c r="C290" s="37"/>
      <c r="D290" s="207" t="s">
        <v>167</v>
      </c>
      <c r="E290" s="37"/>
      <c r="F290" s="208" t="s">
        <v>2450</v>
      </c>
      <c r="G290" s="37"/>
      <c r="H290" s="37"/>
      <c r="I290" s="209"/>
      <c r="J290" s="37"/>
      <c r="K290" s="37"/>
      <c r="L290" s="40"/>
      <c r="M290" s="210"/>
      <c r="N290" s="211"/>
      <c r="O290" s="72"/>
      <c r="P290" s="72"/>
      <c r="Q290" s="72"/>
      <c r="R290" s="72"/>
      <c r="S290" s="72"/>
      <c r="T290" s="73"/>
      <c r="U290" s="35"/>
      <c r="V290" s="35"/>
      <c r="W290" s="35"/>
      <c r="X290" s="35"/>
      <c r="Y290" s="35"/>
      <c r="Z290" s="35"/>
      <c r="AA290" s="35"/>
      <c r="AB290" s="35"/>
      <c r="AC290" s="35"/>
      <c r="AD290" s="35"/>
      <c r="AE290" s="35"/>
      <c r="AT290" s="18" t="s">
        <v>167</v>
      </c>
      <c r="AU290" s="18" t="s">
        <v>86</v>
      </c>
    </row>
    <row r="291" spans="1:65" s="2" customFormat="1" ht="24.2" customHeight="1">
      <c r="A291" s="35"/>
      <c r="B291" s="36"/>
      <c r="C291" s="193" t="s">
        <v>432</v>
      </c>
      <c r="D291" s="193" t="s">
        <v>162</v>
      </c>
      <c r="E291" s="194" t="s">
        <v>2398</v>
      </c>
      <c r="F291" s="195" t="s">
        <v>2399</v>
      </c>
      <c r="G291" s="196" t="s">
        <v>312</v>
      </c>
      <c r="H291" s="197">
        <v>3</v>
      </c>
      <c r="I291" s="198"/>
      <c r="J291" s="199">
        <f>ROUND(I291*H291,2)</f>
        <v>0</v>
      </c>
      <c r="K291" s="200"/>
      <c r="L291" s="40"/>
      <c r="M291" s="201" t="s">
        <v>1</v>
      </c>
      <c r="N291" s="202" t="s">
        <v>41</v>
      </c>
      <c r="O291" s="72"/>
      <c r="P291" s="203">
        <f>O291*H291</f>
        <v>0</v>
      </c>
      <c r="Q291" s="203">
        <v>0</v>
      </c>
      <c r="R291" s="203">
        <f>Q291*H291</f>
        <v>0</v>
      </c>
      <c r="S291" s="203">
        <v>0</v>
      </c>
      <c r="T291" s="204">
        <f>S291*H291</f>
        <v>0</v>
      </c>
      <c r="U291" s="35"/>
      <c r="V291" s="35"/>
      <c r="W291" s="35"/>
      <c r="X291" s="35"/>
      <c r="Y291" s="35"/>
      <c r="Z291" s="35"/>
      <c r="AA291" s="35"/>
      <c r="AB291" s="35"/>
      <c r="AC291" s="35"/>
      <c r="AD291" s="35"/>
      <c r="AE291" s="35"/>
      <c r="AR291" s="205" t="s">
        <v>166</v>
      </c>
      <c r="AT291" s="205" t="s">
        <v>162</v>
      </c>
      <c r="AU291" s="205" t="s">
        <v>86</v>
      </c>
      <c r="AY291" s="18" t="s">
        <v>160</v>
      </c>
      <c r="BE291" s="206">
        <f>IF(N291="základní",J291,0)</f>
        <v>0</v>
      </c>
      <c r="BF291" s="206">
        <f>IF(N291="snížená",J291,0)</f>
        <v>0</v>
      </c>
      <c r="BG291" s="206">
        <f>IF(N291="zákl. přenesená",J291,0)</f>
        <v>0</v>
      </c>
      <c r="BH291" s="206">
        <f>IF(N291="sníž. přenesená",J291,0)</f>
        <v>0</v>
      </c>
      <c r="BI291" s="206">
        <f>IF(N291="nulová",J291,0)</f>
        <v>0</v>
      </c>
      <c r="BJ291" s="18" t="s">
        <v>84</v>
      </c>
      <c r="BK291" s="206">
        <f>ROUND(I291*H291,2)</f>
        <v>0</v>
      </c>
      <c r="BL291" s="18" t="s">
        <v>166</v>
      </c>
      <c r="BM291" s="205" t="s">
        <v>709</v>
      </c>
    </row>
    <row r="292" spans="1:65" s="2" customFormat="1" ht="19.5">
      <c r="A292" s="35"/>
      <c r="B292" s="36"/>
      <c r="C292" s="37"/>
      <c r="D292" s="207" t="s">
        <v>167</v>
      </c>
      <c r="E292" s="37"/>
      <c r="F292" s="208" t="s">
        <v>2399</v>
      </c>
      <c r="G292" s="37"/>
      <c r="H292" s="37"/>
      <c r="I292" s="209"/>
      <c r="J292" s="37"/>
      <c r="K292" s="37"/>
      <c r="L292" s="40"/>
      <c r="M292" s="210"/>
      <c r="N292" s="211"/>
      <c r="O292" s="72"/>
      <c r="P292" s="72"/>
      <c r="Q292" s="72"/>
      <c r="R292" s="72"/>
      <c r="S292" s="72"/>
      <c r="T292" s="73"/>
      <c r="U292" s="35"/>
      <c r="V292" s="35"/>
      <c r="W292" s="35"/>
      <c r="X292" s="35"/>
      <c r="Y292" s="35"/>
      <c r="Z292" s="35"/>
      <c r="AA292" s="35"/>
      <c r="AB292" s="35"/>
      <c r="AC292" s="35"/>
      <c r="AD292" s="35"/>
      <c r="AE292" s="35"/>
      <c r="AT292" s="18" t="s">
        <v>167</v>
      </c>
      <c r="AU292" s="18" t="s">
        <v>86</v>
      </c>
    </row>
    <row r="293" spans="1:65" s="2" customFormat="1" ht="37.9" customHeight="1">
      <c r="A293" s="35"/>
      <c r="B293" s="36"/>
      <c r="C293" s="193" t="s">
        <v>712</v>
      </c>
      <c r="D293" s="193" t="s">
        <v>162</v>
      </c>
      <c r="E293" s="194" t="s">
        <v>2451</v>
      </c>
      <c r="F293" s="195" t="s">
        <v>2452</v>
      </c>
      <c r="G293" s="196" t="s">
        <v>312</v>
      </c>
      <c r="H293" s="197">
        <v>1</v>
      </c>
      <c r="I293" s="198"/>
      <c r="J293" s="199">
        <f>ROUND(I293*H293,2)</f>
        <v>0</v>
      </c>
      <c r="K293" s="200"/>
      <c r="L293" s="40"/>
      <c r="M293" s="201" t="s">
        <v>1</v>
      </c>
      <c r="N293" s="202" t="s">
        <v>41</v>
      </c>
      <c r="O293" s="72"/>
      <c r="P293" s="203">
        <f>O293*H293</f>
        <v>0</v>
      </c>
      <c r="Q293" s="203">
        <v>0</v>
      </c>
      <c r="R293" s="203">
        <f>Q293*H293</f>
        <v>0</v>
      </c>
      <c r="S293" s="203">
        <v>0</v>
      </c>
      <c r="T293" s="204">
        <f>S293*H293</f>
        <v>0</v>
      </c>
      <c r="U293" s="35"/>
      <c r="V293" s="35"/>
      <c r="W293" s="35"/>
      <c r="X293" s="35"/>
      <c r="Y293" s="35"/>
      <c r="Z293" s="35"/>
      <c r="AA293" s="35"/>
      <c r="AB293" s="35"/>
      <c r="AC293" s="35"/>
      <c r="AD293" s="35"/>
      <c r="AE293" s="35"/>
      <c r="AR293" s="205" t="s">
        <v>166</v>
      </c>
      <c r="AT293" s="205" t="s">
        <v>162</v>
      </c>
      <c r="AU293" s="205" t="s">
        <v>86</v>
      </c>
      <c r="AY293" s="18" t="s">
        <v>160</v>
      </c>
      <c r="BE293" s="206">
        <f>IF(N293="základní",J293,0)</f>
        <v>0</v>
      </c>
      <c r="BF293" s="206">
        <f>IF(N293="snížená",J293,0)</f>
        <v>0</v>
      </c>
      <c r="BG293" s="206">
        <f>IF(N293="zákl. přenesená",J293,0)</f>
        <v>0</v>
      </c>
      <c r="BH293" s="206">
        <f>IF(N293="sníž. přenesená",J293,0)</f>
        <v>0</v>
      </c>
      <c r="BI293" s="206">
        <f>IF(N293="nulová",J293,0)</f>
        <v>0</v>
      </c>
      <c r="BJ293" s="18" t="s">
        <v>84</v>
      </c>
      <c r="BK293" s="206">
        <f>ROUND(I293*H293,2)</f>
        <v>0</v>
      </c>
      <c r="BL293" s="18" t="s">
        <v>166</v>
      </c>
      <c r="BM293" s="205" t="s">
        <v>715</v>
      </c>
    </row>
    <row r="294" spans="1:65" s="2" customFormat="1" ht="19.5">
      <c r="A294" s="35"/>
      <c r="B294" s="36"/>
      <c r="C294" s="37"/>
      <c r="D294" s="207" t="s">
        <v>167</v>
      </c>
      <c r="E294" s="37"/>
      <c r="F294" s="208" t="s">
        <v>2452</v>
      </c>
      <c r="G294" s="37"/>
      <c r="H294" s="37"/>
      <c r="I294" s="209"/>
      <c r="J294" s="37"/>
      <c r="K294" s="37"/>
      <c r="L294" s="40"/>
      <c r="M294" s="210"/>
      <c r="N294" s="211"/>
      <c r="O294" s="72"/>
      <c r="P294" s="72"/>
      <c r="Q294" s="72"/>
      <c r="R294" s="72"/>
      <c r="S294" s="72"/>
      <c r="T294" s="73"/>
      <c r="U294" s="35"/>
      <c r="V294" s="35"/>
      <c r="W294" s="35"/>
      <c r="X294" s="35"/>
      <c r="Y294" s="35"/>
      <c r="Z294" s="35"/>
      <c r="AA294" s="35"/>
      <c r="AB294" s="35"/>
      <c r="AC294" s="35"/>
      <c r="AD294" s="35"/>
      <c r="AE294" s="35"/>
      <c r="AT294" s="18" t="s">
        <v>167</v>
      </c>
      <c r="AU294" s="18" t="s">
        <v>86</v>
      </c>
    </row>
    <row r="295" spans="1:65" s="2" customFormat="1" ht="55.5" customHeight="1">
      <c r="A295" s="35"/>
      <c r="B295" s="36"/>
      <c r="C295" s="244" t="s">
        <v>438</v>
      </c>
      <c r="D295" s="244" t="s">
        <v>245</v>
      </c>
      <c r="E295" s="245" t="s">
        <v>2453</v>
      </c>
      <c r="F295" s="246" t="s">
        <v>2454</v>
      </c>
      <c r="G295" s="247" t="s">
        <v>2312</v>
      </c>
      <c r="H295" s="248">
        <v>1</v>
      </c>
      <c r="I295" s="249"/>
      <c r="J295" s="250">
        <f>ROUND(I295*H295,2)</f>
        <v>0</v>
      </c>
      <c r="K295" s="251"/>
      <c r="L295" s="252"/>
      <c r="M295" s="253" t="s">
        <v>1</v>
      </c>
      <c r="N295" s="254" t="s">
        <v>41</v>
      </c>
      <c r="O295" s="72"/>
      <c r="P295" s="203">
        <f>O295*H295</f>
        <v>0</v>
      </c>
      <c r="Q295" s="203">
        <v>0</v>
      </c>
      <c r="R295" s="203">
        <f>Q295*H295</f>
        <v>0</v>
      </c>
      <c r="S295" s="203">
        <v>0</v>
      </c>
      <c r="T295" s="204">
        <f>S295*H295</f>
        <v>0</v>
      </c>
      <c r="U295" s="35"/>
      <c r="V295" s="35"/>
      <c r="W295" s="35"/>
      <c r="X295" s="35"/>
      <c r="Y295" s="35"/>
      <c r="Z295" s="35"/>
      <c r="AA295" s="35"/>
      <c r="AB295" s="35"/>
      <c r="AC295" s="35"/>
      <c r="AD295" s="35"/>
      <c r="AE295" s="35"/>
      <c r="AR295" s="205" t="s">
        <v>187</v>
      </c>
      <c r="AT295" s="205" t="s">
        <v>245</v>
      </c>
      <c r="AU295" s="205" t="s">
        <v>86</v>
      </c>
      <c r="AY295" s="18" t="s">
        <v>160</v>
      </c>
      <c r="BE295" s="206">
        <f>IF(N295="základní",J295,0)</f>
        <v>0</v>
      </c>
      <c r="BF295" s="206">
        <f>IF(N295="snížená",J295,0)</f>
        <v>0</v>
      </c>
      <c r="BG295" s="206">
        <f>IF(N295="zákl. přenesená",J295,0)</f>
        <v>0</v>
      </c>
      <c r="BH295" s="206">
        <f>IF(N295="sníž. přenesená",J295,0)</f>
        <v>0</v>
      </c>
      <c r="BI295" s="206">
        <f>IF(N295="nulová",J295,0)</f>
        <v>0</v>
      </c>
      <c r="BJ295" s="18" t="s">
        <v>84</v>
      </c>
      <c r="BK295" s="206">
        <f>ROUND(I295*H295,2)</f>
        <v>0</v>
      </c>
      <c r="BL295" s="18" t="s">
        <v>166</v>
      </c>
      <c r="BM295" s="205" t="s">
        <v>720</v>
      </c>
    </row>
    <row r="296" spans="1:65" s="2" customFormat="1" ht="29.25">
      <c r="A296" s="35"/>
      <c r="B296" s="36"/>
      <c r="C296" s="37"/>
      <c r="D296" s="207" t="s">
        <v>167</v>
      </c>
      <c r="E296" s="37"/>
      <c r="F296" s="208" t="s">
        <v>2454</v>
      </c>
      <c r="G296" s="37"/>
      <c r="H296" s="37"/>
      <c r="I296" s="209"/>
      <c r="J296" s="37"/>
      <c r="K296" s="37"/>
      <c r="L296" s="40"/>
      <c r="M296" s="210"/>
      <c r="N296" s="211"/>
      <c r="O296" s="72"/>
      <c r="P296" s="72"/>
      <c r="Q296" s="72"/>
      <c r="R296" s="72"/>
      <c r="S296" s="72"/>
      <c r="T296" s="73"/>
      <c r="U296" s="35"/>
      <c r="V296" s="35"/>
      <c r="W296" s="35"/>
      <c r="X296" s="35"/>
      <c r="Y296" s="35"/>
      <c r="Z296" s="35"/>
      <c r="AA296" s="35"/>
      <c r="AB296" s="35"/>
      <c r="AC296" s="35"/>
      <c r="AD296" s="35"/>
      <c r="AE296" s="35"/>
      <c r="AT296" s="18" t="s">
        <v>167</v>
      </c>
      <c r="AU296" s="18" t="s">
        <v>86</v>
      </c>
    </row>
    <row r="297" spans="1:65" s="2" customFormat="1" ht="49.15" customHeight="1">
      <c r="A297" s="35"/>
      <c r="B297" s="36"/>
      <c r="C297" s="193" t="s">
        <v>727</v>
      </c>
      <c r="D297" s="193" t="s">
        <v>162</v>
      </c>
      <c r="E297" s="194" t="s">
        <v>2455</v>
      </c>
      <c r="F297" s="195" t="s">
        <v>2456</v>
      </c>
      <c r="G297" s="196" t="s">
        <v>312</v>
      </c>
      <c r="H297" s="197">
        <v>1</v>
      </c>
      <c r="I297" s="198"/>
      <c r="J297" s="199">
        <f>ROUND(I297*H297,2)</f>
        <v>0</v>
      </c>
      <c r="K297" s="200"/>
      <c r="L297" s="40"/>
      <c r="M297" s="201" t="s">
        <v>1</v>
      </c>
      <c r="N297" s="202" t="s">
        <v>41</v>
      </c>
      <c r="O297" s="72"/>
      <c r="P297" s="203">
        <f>O297*H297</f>
        <v>0</v>
      </c>
      <c r="Q297" s="203">
        <v>0</v>
      </c>
      <c r="R297" s="203">
        <f>Q297*H297</f>
        <v>0</v>
      </c>
      <c r="S297" s="203">
        <v>0</v>
      </c>
      <c r="T297" s="204">
        <f>S297*H297</f>
        <v>0</v>
      </c>
      <c r="U297" s="35"/>
      <c r="V297" s="35"/>
      <c r="W297" s="35"/>
      <c r="X297" s="35"/>
      <c r="Y297" s="35"/>
      <c r="Z297" s="35"/>
      <c r="AA297" s="35"/>
      <c r="AB297" s="35"/>
      <c r="AC297" s="35"/>
      <c r="AD297" s="35"/>
      <c r="AE297" s="35"/>
      <c r="AR297" s="205" t="s">
        <v>166</v>
      </c>
      <c r="AT297" s="205" t="s">
        <v>162</v>
      </c>
      <c r="AU297" s="205" t="s">
        <v>86</v>
      </c>
      <c r="AY297" s="18" t="s">
        <v>160</v>
      </c>
      <c r="BE297" s="206">
        <f>IF(N297="základní",J297,0)</f>
        <v>0</v>
      </c>
      <c r="BF297" s="206">
        <f>IF(N297="snížená",J297,0)</f>
        <v>0</v>
      </c>
      <c r="BG297" s="206">
        <f>IF(N297="zákl. přenesená",J297,0)</f>
        <v>0</v>
      </c>
      <c r="BH297" s="206">
        <f>IF(N297="sníž. přenesená",J297,0)</f>
        <v>0</v>
      </c>
      <c r="BI297" s="206">
        <f>IF(N297="nulová",J297,0)</f>
        <v>0</v>
      </c>
      <c r="BJ297" s="18" t="s">
        <v>84</v>
      </c>
      <c r="BK297" s="206">
        <f>ROUND(I297*H297,2)</f>
        <v>0</v>
      </c>
      <c r="BL297" s="18" t="s">
        <v>166</v>
      </c>
      <c r="BM297" s="205" t="s">
        <v>730</v>
      </c>
    </row>
    <row r="298" spans="1:65" s="2" customFormat="1" ht="29.25">
      <c r="A298" s="35"/>
      <c r="B298" s="36"/>
      <c r="C298" s="37"/>
      <c r="D298" s="207" t="s">
        <v>167</v>
      </c>
      <c r="E298" s="37"/>
      <c r="F298" s="208" t="s">
        <v>2456</v>
      </c>
      <c r="G298" s="37"/>
      <c r="H298" s="37"/>
      <c r="I298" s="209"/>
      <c r="J298" s="37"/>
      <c r="K298" s="37"/>
      <c r="L298" s="40"/>
      <c r="M298" s="210"/>
      <c r="N298" s="211"/>
      <c r="O298" s="72"/>
      <c r="P298" s="72"/>
      <c r="Q298" s="72"/>
      <c r="R298" s="72"/>
      <c r="S298" s="72"/>
      <c r="T298" s="73"/>
      <c r="U298" s="35"/>
      <c r="V298" s="35"/>
      <c r="W298" s="35"/>
      <c r="X298" s="35"/>
      <c r="Y298" s="35"/>
      <c r="Z298" s="35"/>
      <c r="AA298" s="35"/>
      <c r="AB298" s="35"/>
      <c r="AC298" s="35"/>
      <c r="AD298" s="35"/>
      <c r="AE298" s="35"/>
      <c r="AT298" s="18" t="s">
        <v>167</v>
      </c>
      <c r="AU298" s="18" t="s">
        <v>86</v>
      </c>
    </row>
    <row r="299" spans="1:65" s="2" customFormat="1" ht="49.15" customHeight="1">
      <c r="A299" s="35"/>
      <c r="B299" s="36"/>
      <c r="C299" s="244" t="s">
        <v>452</v>
      </c>
      <c r="D299" s="244" t="s">
        <v>245</v>
      </c>
      <c r="E299" s="245" t="s">
        <v>2457</v>
      </c>
      <c r="F299" s="246" t="s">
        <v>2458</v>
      </c>
      <c r="G299" s="247" t="s">
        <v>2312</v>
      </c>
      <c r="H299" s="248">
        <v>1</v>
      </c>
      <c r="I299" s="249"/>
      <c r="J299" s="250">
        <f>ROUND(I299*H299,2)</f>
        <v>0</v>
      </c>
      <c r="K299" s="251"/>
      <c r="L299" s="252"/>
      <c r="M299" s="253" t="s">
        <v>1</v>
      </c>
      <c r="N299" s="254" t="s">
        <v>41</v>
      </c>
      <c r="O299" s="72"/>
      <c r="P299" s="203">
        <f>O299*H299</f>
        <v>0</v>
      </c>
      <c r="Q299" s="203">
        <v>0</v>
      </c>
      <c r="R299" s="203">
        <f>Q299*H299</f>
        <v>0</v>
      </c>
      <c r="S299" s="203">
        <v>0</v>
      </c>
      <c r="T299" s="204">
        <f>S299*H299</f>
        <v>0</v>
      </c>
      <c r="U299" s="35"/>
      <c r="V299" s="35"/>
      <c r="W299" s="35"/>
      <c r="X299" s="35"/>
      <c r="Y299" s="35"/>
      <c r="Z299" s="35"/>
      <c r="AA299" s="35"/>
      <c r="AB299" s="35"/>
      <c r="AC299" s="35"/>
      <c r="AD299" s="35"/>
      <c r="AE299" s="35"/>
      <c r="AR299" s="205" t="s">
        <v>187</v>
      </c>
      <c r="AT299" s="205" t="s">
        <v>245</v>
      </c>
      <c r="AU299" s="205" t="s">
        <v>86</v>
      </c>
      <c r="AY299" s="18" t="s">
        <v>160</v>
      </c>
      <c r="BE299" s="206">
        <f>IF(N299="základní",J299,0)</f>
        <v>0</v>
      </c>
      <c r="BF299" s="206">
        <f>IF(N299="snížená",J299,0)</f>
        <v>0</v>
      </c>
      <c r="BG299" s="206">
        <f>IF(N299="zákl. přenesená",J299,0)</f>
        <v>0</v>
      </c>
      <c r="BH299" s="206">
        <f>IF(N299="sníž. přenesená",J299,0)</f>
        <v>0</v>
      </c>
      <c r="BI299" s="206">
        <f>IF(N299="nulová",J299,0)</f>
        <v>0</v>
      </c>
      <c r="BJ299" s="18" t="s">
        <v>84</v>
      </c>
      <c r="BK299" s="206">
        <f>ROUND(I299*H299,2)</f>
        <v>0</v>
      </c>
      <c r="BL299" s="18" t="s">
        <v>166</v>
      </c>
      <c r="BM299" s="205" t="s">
        <v>738</v>
      </c>
    </row>
    <row r="300" spans="1:65" s="2" customFormat="1" ht="29.25">
      <c r="A300" s="35"/>
      <c r="B300" s="36"/>
      <c r="C300" s="37"/>
      <c r="D300" s="207" t="s">
        <v>167</v>
      </c>
      <c r="E300" s="37"/>
      <c r="F300" s="208" t="s">
        <v>2458</v>
      </c>
      <c r="G300" s="37"/>
      <c r="H300" s="37"/>
      <c r="I300" s="209"/>
      <c r="J300" s="37"/>
      <c r="K300" s="37"/>
      <c r="L300" s="40"/>
      <c r="M300" s="210"/>
      <c r="N300" s="211"/>
      <c r="O300" s="72"/>
      <c r="P300" s="72"/>
      <c r="Q300" s="72"/>
      <c r="R300" s="72"/>
      <c r="S300" s="72"/>
      <c r="T300" s="73"/>
      <c r="U300" s="35"/>
      <c r="V300" s="35"/>
      <c r="W300" s="35"/>
      <c r="X300" s="35"/>
      <c r="Y300" s="35"/>
      <c r="Z300" s="35"/>
      <c r="AA300" s="35"/>
      <c r="AB300" s="35"/>
      <c r="AC300" s="35"/>
      <c r="AD300" s="35"/>
      <c r="AE300" s="35"/>
      <c r="AT300" s="18" t="s">
        <v>167</v>
      </c>
      <c r="AU300" s="18" t="s">
        <v>86</v>
      </c>
    </row>
    <row r="301" spans="1:65" s="2" customFormat="1" ht="37.9" customHeight="1">
      <c r="A301" s="35"/>
      <c r="B301" s="36"/>
      <c r="C301" s="193" t="s">
        <v>740</v>
      </c>
      <c r="D301" s="193" t="s">
        <v>162</v>
      </c>
      <c r="E301" s="194" t="s">
        <v>2427</v>
      </c>
      <c r="F301" s="195" t="s">
        <v>2428</v>
      </c>
      <c r="G301" s="196" t="s">
        <v>181</v>
      </c>
      <c r="H301" s="197">
        <v>10</v>
      </c>
      <c r="I301" s="198"/>
      <c r="J301" s="199">
        <f>ROUND(I301*H301,2)</f>
        <v>0</v>
      </c>
      <c r="K301" s="200"/>
      <c r="L301" s="40"/>
      <c r="M301" s="201" t="s">
        <v>1</v>
      </c>
      <c r="N301" s="202" t="s">
        <v>41</v>
      </c>
      <c r="O301" s="72"/>
      <c r="P301" s="203">
        <f>O301*H301</f>
        <v>0</v>
      </c>
      <c r="Q301" s="203">
        <v>0</v>
      </c>
      <c r="R301" s="203">
        <f>Q301*H301</f>
        <v>0</v>
      </c>
      <c r="S301" s="203">
        <v>0</v>
      </c>
      <c r="T301" s="204">
        <f>S301*H301</f>
        <v>0</v>
      </c>
      <c r="U301" s="35"/>
      <c r="V301" s="35"/>
      <c r="W301" s="35"/>
      <c r="X301" s="35"/>
      <c r="Y301" s="35"/>
      <c r="Z301" s="35"/>
      <c r="AA301" s="35"/>
      <c r="AB301" s="35"/>
      <c r="AC301" s="35"/>
      <c r="AD301" s="35"/>
      <c r="AE301" s="35"/>
      <c r="AR301" s="205" t="s">
        <v>166</v>
      </c>
      <c r="AT301" s="205" t="s">
        <v>162</v>
      </c>
      <c r="AU301" s="205" t="s">
        <v>86</v>
      </c>
      <c r="AY301" s="18" t="s">
        <v>160</v>
      </c>
      <c r="BE301" s="206">
        <f>IF(N301="základní",J301,0)</f>
        <v>0</v>
      </c>
      <c r="BF301" s="206">
        <f>IF(N301="snížená",J301,0)</f>
        <v>0</v>
      </c>
      <c r="BG301" s="206">
        <f>IF(N301="zákl. přenesená",J301,0)</f>
        <v>0</v>
      </c>
      <c r="BH301" s="206">
        <f>IF(N301="sníž. přenesená",J301,0)</f>
        <v>0</v>
      </c>
      <c r="BI301" s="206">
        <f>IF(N301="nulová",J301,0)</f>
        <v>0</v>
      </c>
      <c r="BJ301" s="18" t="s">
        <v>84</v>
      </c>
      <c r="BK301" s="206">
        <f>ROUND(I301*H301,2)</f>
        <v>0</v>
      </c>
      <c r="BL301" s="18" t="s">
        <v>166</v>
      </c>
      <c r="BM301" s="205" t="s">
        <v>743</v>
      </c>
    </row>
    <row r="302" spans="1:65" s="2" customFormat="1" ht="19.5">
      <c r="A302" s="35"/>
      <c r="B302" s="36"/>
      <c r="C302" s="37"/>
      <c r="D302" s="207" t="s">
        <v>167</v>
      </c>
      <c r="E302" s="37"/>
      <c r="F302" s="208" t="s">
        <v>2428</v>
      </c>
      <c r="G302" s="37"/>
      <c r="H302" s="37"/>
      <c r="I302" s="209"/>
      <c r="J302" s="37"/>
      <c r="K302" s="37"/>
      <c r="L302" s="40"/>
      <c r="M302" s="210"/>
      <c r="N302" s="211"/>
      <c r="O302" s="72"/>
      <c r="P302" s="72"/>
      <c r="Q302" s="72"/>
      <c r="R302" s="72"/>
      <c r="S302" s="72"/>
      <c r="T302" s="73"/>
      <c r="U302" s="35"/>
      <c r="V302" s="35"/>
      <c r="W302" s="35"/>
      <c r="X302" s="35"/>
      <c r="Y302" s="35"/>
      <c r="Z302" s="35"/>
      <c r="AA302" s="35"/>
      <c r="AB302" s="35"/>
      <c r="AC302" s="35"/>
      <c r="AD302" s="35"/>
      <c r="AE302" s="35"/>
      <c r="AT302" s="18" t="s">
        <v>167</v>
      </c>
      <c r="AU302" s="18" t="s">
        <v>86</v>
      </c>
    </row>
    <row r="303" spans="1:65" s="2" customFormat="1" ht="68.25">
      <c r="A303" s="35"/>
      <c r="B303" s="36"/>
      <c r="C303" s="37"/>
      <c r="D303" s="207" t="s">
        <v>510</v>
      </c>
      <c r="E303" s="37"/>
      <c r="F303" s="255" t="s">
        <v>2352</v>
      </c>
      <c r="G303" s="37"/>
      <c r="H303" s="37"/>
      <c r="I303" s="209"/>
      <c r="J303" s="37"/>
      <c r="K303" s="37"/>
      <c r="L303" s="40"/>
      <c r="M303" s="210"/>
      <c r="N303" s="211"/>
      <c r="O303" s="72"/>
      <c r="P303" s="72"/>
      <c r="Q303" s="72"/>
      <c r="R303" s="72"/>
      <c r="S303" s="72"/>
      <c r="T303" s="73"/>
      <c r="U303" s="35"/>
      <c r="V303" s="35"/>
      <c r="W303" s="35"/>
      <c r="X303" s="35"/>
      <c r="Y303" s="35"/>
      <c r="Z303" s="35"/>
      <c r="AA303" s="35"/>
      <c r="AB303" s="35"/>
      <c r="AC303" s="35"/>
      <c r="AD303" s="35"/>
      <c r="AE303" s="35"/>
      <c r="AT303" s="18" t="s">
        <v>510</v>
      </c>
      <c r="AU303" s="18" t="s">
        <v>86</v>
      </c>
    </row>
    <row r="304" spans="1:65" s="2" customFormat="1" ht="33" customHeight="1">
      <c r="A304" s="35"/>
      <c r="B304" s="36"/>
      <c r="C304" s="193" t="s">
        <v>468</v>
      </c>
      <c r="D304" s="193" t="s">
        <v>162</v>
      </c>
      <c r="E304" s="194" t="s">
        <v>2431</v>
      </c>
      <c r="F304" s="195" t="s">
        <v>2432</v>
      </c>
      <c r="G304" s="196" t="s">
        <v>2312</v>
      </c>
      <c r="H304" s="197">
        <v>6</v>
      </c>
      <c r="I304" s="198"/>
      <c r="J304" s="199">
        <f>ROUND(I304*H304,2)</f>
        <v>0</v>
      </c>
      <c r="K304" s="200"/>
      <c r="L304" s="40"/>
      <c r="M304" s="201" t="s">
        <v>1</v>
      </c>
      <c r="N304" s="202" t="s">
        <v>41</v>
      </c>
      <c r="O304" s="72"/>
      <c r="P304" s="203">
        <f>O304*H304</f>
        <v>0</v>
      </c>
      <c r="Q304" s="203">
        <v>0</v>
      </c>
      <c r="R304" s="203">
        <f>Q304*H304</f>
        <v>0</v>
      </c>
      <c r="S304" s="203">
        <v>0</v>
      </c>
      <c r="T304" s="204">
        <f>S304*H304</f>
        <v>0</v>
      </c>
      <c r="U304" s="35"/>
      <c r="V304" s="35"/>
      <c r="W304" s="35"/>
      <c r="X304" s="35"/>
      <c r="Y304" s="35"/>
      <c r="Z304" s="35"/>
      <c r="AA304" s="35"/>
      <c r="AB304" s="35"/>
      <c r="AC304" s="35"/>
      <c r="AD304" s="35"/>
      <c r="AE304" s="35"/>
      <c r="AR304" s="205" t="s">
        <v>166</v>
      </c>
      <c r="AT304" s="205" t="s">
        <v>162</v>
      </c>
      <c r="AU304" s="205" t="s">
        <v>86</v>
      </c>
      <c r="AY304" s="18" t="s">
        <v>160</v>
      </c>
      <c r="BE304" s="206">
        <f>IF(N304="základní",J304,0)</f>
        <v>0</v>
      </c>
      <c r="BF304" s="206">
        <f>IF(N304="snížená",J304,0)</f>
        <v>0</v>
      </c>
      <c r="BG304" s="206">
        <f>IF(N304="zákl. přenesená",J304,0)</f>
        <v>0</v>
      </c>
      <c r="BH304" s="206">
        <f>IF(N304="sníž. přenesená",J304,0)</f>
        <v>0</v>
      </c>
      <c r="BI304" s="206">
        <f>IF(N304="nulová",J304,0)</f>
        <v>0</v>
      </c>
      <c r="BJ304" s="18" t="s">
        <v>84</v>
      </c>
      <c r="BK304" s="206">
        <f>ROUND(I304*H304,2)</f>
        <v>0</v>
      </c>
      <c r="BL304" s="18" t="s">
        <v>166</v>
      </c>
      <c r="BM304" s="205" t="s">
        <v>753</v>
      </c>
    </row>
    <row r="305" spans="1:65" s="2" customFormat="1" ht="19.5">
      <c r="A305" s="35"/>
      <c r="B305" s="36"/>
      <c r="C305" s="37"/>
      <c r="D305" s="207" t="s">
        <v>167</v>
      </c>
      <c r="E305" s="37"/>
      <c r="F305" s="208" t="s">
        <v>2432</v>
      </c>
      <c r="G305" s="37"/>
      <c r="H305" s="37"/>
      <c r="I305" s="209"/>
      <c r="J305" s="37"/>
      <c r="K305" s="37"/>
      <c r="L305" s="40"/>
      <c r="M305" s="210"/>
      <c r="N305" s="211"/>
      <c r="O305" s="72"/>
      <c r="P305" s="72"/>
      <c r="Q305" s="72"/>
      <c r="R305" s="72"/>
      <c r="S305" s="72"/>
      <c r="T305" s="73"/>
      <c r="U305" s="35"/>
      <c r="V305" s="35"/>
      <c r="W305" s="35"/>
      <c r="X305" s="35"/>
      <c r="Y305" s="35"/>
      <c r="Z305" s="35"/>
      <c r="AA305" s="35"/>
      <c r="AB305" s="35"/>
      <c r="AC305" s="35"/>
      <c r="AD305" s="35"/>
      <c r="AE305" s="35"/>
      <c r="AT305" s="18" t="s">
        <v>167</v>
      </c>
      <c r="AU305" s="18" t="s">
        <v>86</v>
      </c>
    </row>
    <row r="306" spans="1:65" s="2" customFormat="1" ht="21.75" customHeight="1">
      <c r="A306" s="35"/>
      <c r="B306" s="36"/>
      <c r="C306" s="244" t="s">
        <v>758</v>
      </c>
      <c r="D306" s="244" t="s">
        <v>245</v>
      </c>
      <c r="E306" s="245" t="s">
        <v>2367</v>
      </c>
      <c r="F306" s="246" t="s">
        <v>2368</v>
      </c>
      <c r="G306" s="247" t="s">
        <v>248</v>
      </c>
      <c r="H306" s="248">
        <v>1</v>
      </c>
      <c r="I306" s="249"/>
      <c r="J306" s="250">
        <f>ROUND(I306*H306,2)</f>
        <v>0</v>
      </c>
      <c r="K306" s="251"/>
      <c r="L306" s="252"/>
      <c r="M306" s="253" t="s">
        <v>1</v>
      </c>
      <c r="N306" s="254" t="s">
        <v>41</v>
      </c>
      <c r="O306" s="72"/>
      <c r="P306" s="203">
        <f>O306*H306</f>
        <v>0</v>
      </c>
      <c r="Q306" s="203">
        <v>0</v>
      </c>
      <c r="R306" s="203">
        <f>Q306*H306</f>
        <v>0</v>
      </c>
      <c r="S306" s="203">
        <v>0</v>
      </c>
      <c r="T306" s="204">
        <f>S306*H306</f>
        <v>0</v>
      </c>
      <c r="U306" s="35"/>
      <c r="V306" s="35"/>
      <c r="W306" s="35"/>
      <c r="X306" s="35"/>
      <c r="Y306" s="35"/>
      <c r="Z306" s="35"/>
      <c r="AA306" s="35"/>
      <c r="AB306" s="35"/>
      <c r="AC306" s="35"/>
      <c r="AD306" s="35"/>
      <c r="AE306" s="35"/>
      <c r="AR306" s="205" t="s">
        <v>187</v>
      </c>
      <c r="AT306" s="205" t="s">
        <v>245</v>
      </c>
      <c r="AU306" s="205" t="s">
        <v>86</v>
      </c>
      <c r="AY306" s="18" t="s">
        <v>160</v>
      </c>
      <c r="BE306" s="206">
        <f>IF(N306="základní",J306,0)</f>
        <v>0</v>
      </c>
      <c r="BF306" s="206">
        <f>IF(N306="snížená",J306,0)</f>
        <v>0</v>
      </c>
      <c r="BG306" s="206">
        <f>IF(N306="zákl. přenesená",J306,0)</f>
        <v>0</v>
      </c>
      <c r="BH306" s="206">
        <f>IF(N306="sníž. přenesená",J306,0)</f>
        <v>0</v>
      </c>
      <c r="BI306" s="206">
        <f>IF(N306="nulová",J306,0)</f>
        <v>0</v>
      </c>
      <c r="BJ306" s="18" t="s">
        <v>84</v>
      </c>
      <c r="BK306" s="206">
        <f>ROUND(I306*H306,2)</f>
        <v>0</v>
      </c>
      <c r="BL306" s="18" t="s">
        <v>166</v>
      </c>
      <c r="BM306" s="205" t="s">
        <v>761</v>
      </c>
    </row>
    <row r="307" spans="1:65" s="2" customFormat="1" ht="11.25">
      <c r="A307" s="35"/>
      <c r="B307" s="36"/>
      <c r="C307" s="37"/>
      <c r="D307" s="207" t="s">
        <v>167</v>
      </c>
      <c r="E307" s="37"/>
      <c r="F307" s="208" t="s">
        <v>2368</v>
      </c>
      <c r="G307" s="37"/>
      <c r="H307" s="37"/>
      <c r="I307" s="209"/>
      <c r="J307" s="37"/>
      <c r="K307" s="37"/>
      <c r="L307" s="40"/>
      <c r="M307" s="210"/>
      <c r="N307" s="211"/>
      <c r="O307" s="72"/>
      <c r="P307" s="72"/>
      <c r="Q307" s="72"/>
      <c r="R307" s="72"/>
      <c r="S307" s="72"/>
      <c r="T307" s="73"/>
      <c r="U307" s="35"/>
      <c r="V307" s="35"/>
      <c r="W307" s="35"/>
      <c r="X307" s="35"/>
      <c r="Y307" s="35"/>
      <c r="Z307" s="35"/>
      <c r="AA307" s="35"/>
      <c r="AB307" s="35"/>
      <c r="AC307" s="35"/>
      <c r="AD307" s="35"/>
      <c r="AE307" s="35"/>
      <c r="AT307" s="18" t="s">
        <v>167</v>
      </c>
      <c r="AU307" s="18" t="s">
        <v>86</v>
      </c>
    </row>
    <row r="308" spans="1:65" s="2" customFormat="1" ht="37.9" customHeight="1">
      <c r="A308" s="35"/>
      <c r="B308" s="36"/>
      <c r="C308" s="193" t="s">
        <v>478</v>
      </c>
      <c r="D308" s="193" t="s">
        <v>162</v>
      </c>
      <c r="E308" s="194" t="s">
        <v>2369</v>
      </c>
      <c r="F308" s="195" t="s">
        <v>2370</v>
      </c>
      <c r="G308" s="196" t="s">
        <v>1138</v>
      </c>
      <c r="H308" s="197">
        <v>2</v>
      </c>
      <c r="I308" s="198"/>
      <c r="J308" s="199">
        <f>ROUND(I308*H308,2)</f>
        <v>0</v>
      </c>
      <c r="K308" s="200"/>
      <c r="L308" s="40"/>
      <c r="M308" s="201" t="s">
        <v>1</v>
      </c>
      <c r="N308" s="202" t="s">
        <v>41</v>
      </c>
      <c r="O308" s="72"/>
      <c r="P308" s="203">
        <f>O308*H308</f>
        <v>0</v>
      </c>
      <c r="Q308" s="203">
        <v>0</v>
      </c>
      <c r="R308" s="203">
        <f>Q308*H308</f>
        <v>0</v>
      </c>
      <c r="S308" s="203">
        <v>0</v>
      </c>
      <c r="T308" s="204">
        <f>S308*H308</f>
        <v>0</v>
      </c>
      <c r="U308" s="35"/>
      <c r="V308" s="35"/>
      <c r="W308" s="35"/>
      <c r="X308" s="35"/>
      <c r="Y308" s="35"/>
      <c r="Z308" s="35"/>
      <c r="AA308" s="35"/>
      <c r="AB308" s="35"/>
      <c r="AC308" s="35"/>
      <c r="AD308" s="35"/>
      <c r="AE308" s="35"/>
      <c r="AR308" s="205" t="s">
        <v>166</v>
      </c>
      <c r="AT308" s="205" t="s">
        <v>162</v>
      </c>
      <c r="AU308" s="205" t="s">
        <v>86</v>
      </c>
      <c r="AY308" s="18" t="s">
        <v>160</v>
      </c>
      <c r="BE308" s="206">
        <f>IF(N308="základní",J308,0)</f>
        <v>0</v>
      </c>
      <c r="BF308" s="206">
        <f>IF(N308="snížená",J308,0)</f>
        <v>0</v>
      </c>
      <c r="BG308" s="206">
        <f>IF(N308="zákl. přenesená",J308,0)</f>
        <v>0</v>
      </c>
      <c r="BH308" s="206">
        <f>IF(N308="sníž. přenesená",J308,0)</f>
        <v>0</v>
      </c>
      <c r="BI308" s="206">
        <f>IF(N308="nulová",J308,0)</f>
        <v>0</v>
      </c>
      <c r="BJ308" s="18" t="s">
        <v>84</v>
      </c>
      <c r="BK308" s="206">
        <f>ROUND(I308*H308,2)</f>
        <v>0</v>
      </c>
      <c r="BL308" s="18" t="s">
        <v>166</v>
      </c>
      <c r="BM308" s="205" t="s">
        <v>765</v>
      </c>
    </row>
    <row r="309" spans="1:65" s="2" customFormat="1" ht="19.5">
      <c r="A309" s="35"/>
      <c r="B309" s="36"/>
      <c r="C309" s="37"/>
      <c r="D309" s="207" t="s">
        <v>167</v>
      </c>
      <c r="E309" s="37"/>
      <c r="F309" s="208" t="s">
        <v>2371</v>
      </c>
      <c r="G309" s="37"/>
      <c r="H309" s="37"/>
      <c r="I309" s="209"/>
      <c r="J309" s="37"/>
      <c r="K309" s="37"/>
      <c r="L309" s="40"/>
      <c r="M309" s="210"/>
      <c r="N309" s="211"/>
      <c r="O309" s="72"/>
      <c r="P309" s="72"/>
      <c r="Q309" s="72"/>
      <c r="R309" s="72"/>
      <c r="S309" s="72"/>
      <c r="T309" s="73"/>
      <c r="U309" s="35"/>
      <c r="V309" s="35"/>
      <c r="W309" s="35"/>
      <c r="X309" s="35"/>
      <c r="Y309" s="35"/>
      <c r="Z309" s="35"/>
      <c r="AA309" s="35"/>
      <c r="AB309" s="35"/>
      <c r="AC309" s="35"/>
      <c r="AD309" s="35"/>
      <c r="AE309" s="35"/>
      <c r="AT309" s="18" t="s">
        <v>167</v>
      </c>
      <c r="AU309" s="18" t="s">
        <v>86</v>
      </c>
    </row>
    <row r="310" spans="1:65" s="2" customFormat="1" ht="37.9" customHeight="1">
      <c r="A310" s="35"/>
      <c r="B310" s="36"/>
      <c r="C310" s="193" t="s">
        <v>767</v>
      </c>
      <c r="D310" s="193" t="s">
        <v>162</v>
      </c>
      <c r="E310" s="194" t="s">
        <v>2372</v>
      </c>
      <c r="F310" s="195" t="s">
        <v>2373</v>
      </c>
      <c r="G310" s="196" t="s">
        <v>1138</v>
      </c>
      <c r="H310" s="197">
        <v>2</v>
      </c>
      <c r="I310" s="198"/>
      <c r="J310" s="199">
        <f>ROUND(I310*H310,2)</f>
        <v>0</v>
      </c>
      <c r="K310" s="200"/>
      <c r="L310" s="40"/>
      <c r="M310" s="201" t="s">
        <v>1</v>
      </c>
      <c r="N310" s="202" t="s">
        <v>41</v>
      </c>
      <c r="O310" s="72"/>
      <c r="P310" s="203">
        <f>O310*H310</f>
        <v>0</v>
      </c>
      <c r="Q310" s="203">
        <v>0</v>
      </c>
      <c r="R310" s="203">
        <f>Q310*H310</f>
        <v>0</v>
      </c>
      <c r="S310" s="203">
        <v>0</v>
      </c>
      <c r="T310" s="204">
        <f>S310*H310</f>
        <v>0</v>
      </c>
      <c r="U310" s="35"/>
      <c r="V310" s="35"/>
      <c r="W310" s="35"/>
      <c r="X310" s="35"/>
      <c r="Y310" s="35"/>
      <c r="Z310" s="35"/>
      <c r="AA310" s="35"/>
      <c r="AB310" s="35"/>
      <c r="AC310" s="35"/>
      <c r="AD310" s="35"/>
      <c r="AE310" s="35"/>
      <c r="AR310" s="205" t="s">
        <v>166</v>
      </c>
      <c r="AT310" s="205" t="s">
        <v>162</v>
      </c>
      <c r="AU310" s="205" t="s">
        <v>86</v>
      </c>
      <c r="AY310" s="18" t="s">
        <v>160</v>
      </c>
      <c r="BE310" s="206">
        <f>IF(N310="základní",J310,0)</f>
        <v>0</v>
      </c>
      <c r="BF310" s="206">
        <f>IF(N310="snížená",J310,0)</f>
        <v>0</v>
      </c>
      <c r="BG310" s="206">
        <f>IF(N310="zákl. přenesená",J310,0)</f>
        <v>0</v>
      </c>
      <c r="BH310" s="206">
        <f>IF(N310="sníž. přenesená",J310,0)</f>
        <v>0</v>
      </c>
      <c r="BI310" s="206">
        <f>IF(N310="nulová",J310,0)</f>
        <v>0</v>
      </c>
      <c r="BJ310" s="18" t="s">
        <v>84</v>
      </c>
      <c r="BK310" s="206">
        <f>ROUND(I310*H310,2)</f>
        <v>0</v>
      </c>
      <c r="BL310" s="18" t="s">
        <v>166</v>
      </c>
      <c r="BM310" s="205" t="s">
        <v>770</v>
      </c>
    </row>
    <row r="311" spans="1:65" s="2" customFormat="1" ht="19.5">
      <c r="A311" s="35"/>
      <c r="B311" s="36"/>
      <c r="C311" s="37"/>
      <c r="D311" s="207" t="s">
        <v>167</v>
      </c>
      <c r="E311" s="37"/>
      <c r="F311" s="208" t="s">
        <v>2374</v>
      </c>
      <c r="G311" s="37"/>
      <c r="H311" s="37"/>
      <c r="I311" s="209"/>
      <c r="J311" s="37"/>
      <c r="K311" s="37"/>
      <c r="L311" s="40"/>
      <c r="M311" s="210"/>
      <c r="N311" s="211"/>
      <c r="O311" s="72"/>
      <c r="P311" s="72"/>
      <c r="Q311" s="72"/>
      <c r="R311" s="72"/>
      <c r="S311" s="72"/>
      <c r="T311" s="73"/>
      <c r="U311" s="35"/>
      <c r="V311" s="35"/>
      <c r="W311" s="35"/>
      <c r="X311" s="35"/>
      <c r="Y311" s="35"/>
      <c r="Z311" s="35"/>
      <c r="AA311" s="35"/>
      <c r="AB311" s="35"/>
      <c r="AC311" s="35"/>
      <c r="AD311" s="35"/>
      <c r="AE311" s="35"/>
      <c r="AT311" s="18" t="s">
        <v>167</v>
      </c>
      <c r="AU311" s="18" t="s">
        <v>86</v>
      </c>
    </row>
    <row r="312" spans="1:65" s="2" customFormat="1" ht="29.25">
      <c r="A312" s="35"/>
      <c r="B312" s="36"/>
      <c r="C312" s="37"/>
      <c r="D312" s="207" t="s">
        <v>510</v>
      </c>
      <c r="E312" s="37"/>
      <c r="F312" s="255" t="s">
        <v>2375</v>
      </c>
      <c r="G312" s="37"/>
      <c r="H312" s="37"/>
      <c r="I312" s="209"/>
      <c r="J312" s="37"/>
      <c r="K312" s="37"/>
      <c r="L312" s="40"/>
      <c r="M312" s="210"/>
      <c r="N312" s="211"/>
      <c r="O312" s="72"/>
      <c r="P312" s="72"/>
      <c r="Q312" s="72"/>
      <c r="R312" s="72"/>
      <c r="S312" s="72"/>
      <c r="T312" s="73"/>
      <c r="U312" s="35"/>
      <c r="V312" s="35"/>
      <c r="W312" s="35"/>
      <c r="X312" s="35"/>
      <c r="Y312" s="35"/>
      <c r="Z312" s="35"/>
      <c r="AA312" s="35"/>
      <c r="AB312" s="35"/>
      <c r="AC312" s="35"/>
      <c r="AD312" s="35"/>
      <c r="AE312" s="35"/>
      <c r="AT312" s="18" t="s">
        <v>510</v>
      </c>
      <c r="AU312" s="18" t="s">
        <v>86</v>
      </c>
    </row>
    <row r="313" spans="1:65" s="2" customFormat="1" ht="49.15" customHeight="1">
      <c r="A313" s="35"/>
      <c r="B313" s="36"/>
      <c r="C313" s="193" t="s">
        <v>483</v>
      </c>
      <c r="D313" s="193" t="s">
        <v>162</v>
      </c>
      <c r="E313" s="194" t="s">
        <v>2376</v>
      </c>
      <c r="F313" s="195" t="s">
        <v>2377</v>
      </c>
      <c r="G313" s="196" t="s">
        <v>294</v>
      </c>
      <c r="H313" s="197">
        <v>4.8000000000000001E-2</v>
      </c>
      <c r="I313" s="198"/>
      <c r="J313" s="199">
        <f>ROUND(I313*H313,2)</f>
        <v>0</v>
      </c>
      <c r="K313" s="200"/>
      <c r="L313" s="40"/>
      <c r="M313" s="201" t="s">
        <v>1</v>
      </c>
      <c r="N313" s="202" t="s">
        <v>41</v>
      </c>
      <c r="O313" s="72"/>
      <c r="P313" s="203">
        <f>O313*H313</f>
        <v>0</v>
      </c>
      <c r="Q313" s="203">
        <v>0</v>
      </c>
      <c r="R313" s="203">
        <f>Q313*H313</f>
        <v>0</v>
      </c>
      <c r="S313" s="203">
        <v>0</v>
      </c>
      <c r="T313" s="204">
        <f>S313*H313</f>
        <v>0</v>
      </c>
      <c r="U313" s="35"/>
      <c r="V313" s="35"/>
      <c r="W313" s="35"/>
      <c r="X313" s="35"/>
      <c r="Y313" s="35"/>
      <c r="Z313" s="35"/>
      <c r="AA313" s="35"/>
      <c r="AB313" s="35"/>
      <c r="AC313" s="35"/>
      <c r="AD313" s="35"/>
      <c r="AE313" s="35"/>
      <c r="AR313" s="205" t="s">
        <v>166</v>
      </c>
      <c r="AT313" s="205" t="s">
        <v>162</v>
      </c>
      <c r="AU313" s="205" t="s">
        <v>86</v>
      </c>
      <c r="AY313" s="18" t="s">
        <v>160</v>
      </c>
      <c r="BE313" s="206">
        <f>IF(N313="základní",J313,0)</f>
        <v>0</v>
      </c>
      <c r="BF313" s="206">
        <f>IF(N313="snížená",J313,0)</f>
        <v>0</v>
      </c>
      <c r="BG313" s="206">
        <f>IF(N313="zákl. přenesená",J313,0)</f>
        <v>0</v>
      </c>
      <c r="BH313" s="206">
        <f>IF(N313="sníž. přenesená",J313,0)</f>
        <v>0</v>
      </c>
      <c r="BI313" s="206">
        <f>IF(N313="nulová",J313,0)</f>
        <v>0</v>
      </c>
      <c r="BJ313" s="18" t="s">
        <v>84</v>
      </c>
      <c r="BK313" s="206">
        <f>ROUND(I313*H313,2)</f>
        <v>0</v>
      </c>
      <c r="BL313" s="18" t="s">
        <v>166</v>
      </c>
      <c r="BM313" s="205" t="s">
        <v>775</v>
      </c>
    </row>
    <row r="314" spans="1:65" s="2" customFormat="1" ht="29.25">
      <c r="A314" s="35"/>
      <c r="B314" s="36"/>
      <c r="C314" s="37"/>
      <c r="D314" s="207" t="s">
        <v>167</v>
      </c>
      <c r="E314" s="37"/>
      <c r="F314" s="208" t="s">
        <v>2377</v>
      </c>
      <c r="G314" s="37"/>
      <c r="H314" s="37"/>
      <c r="I314" s="209"/>
      <c r="J314" s="37"/>
      <c r="K314" s="37"/>
      <c r="L314" s="40"/>
      <c r="M314" s="210"/>
      <c r="N314" s="211"/>
      <c r="O314" s="72"/>
      <c r="P314" s="72"/>
      <c r="Q314" s="72"/>
      <c r="R314" s="72"/>
      <c r="S314" s="72"/>
      <c r="T314" s="73"/>
      <c r="U314" s="35"/>
      <c r="V314" s="35"/>
      <c r="W314" s="35"/>
      <c r="X314" s="35"/>
      <c r="Y314" s="35"/>
      <c r="Z314" s="35"/>
      <c r="AA314" s="35"/>
      <c r="AB314" s="35"/>
      <c r="AC314" s="35"/>
      <c r="AD314" s="35"/>
      <c r="AE314" s="35"/>
      <c r="AT314" s="18" t="s">
        <v>167</v>
      </c>
      <c r="AU314" s="18" t="s">
        <v>86</v>
      </c>
    </row>
    <row r="315" spans="1:65" s="2" customFormat="1" ht="117">
      <c r="A315" s="35"/>
      <c r="B315" s="36"/>
      <c r="C315" s="37"/>
      <c r="D315" s="207" t="s">
        <v>510</v>
      </c>
      <c r="E315" s="37"/>
      <c r="F315" s="255" t="s">
        <v>2378</v>
      </c>
      <c r="G315" s="37"/>
      <c r="H315" s="37"/>
      <c r="I315" s="209"/>
      <c r="J315" s="37"/>
      <c r="K315" s="37"/>
      <c r="L315" s="40"/>
      <c r="M315" s="271"/>
      <c r="N315" s="272"/>
      <c r="O315" s="273"/>
      <c r="P315" s="273"/>
      <c r="Q315" s="273"/>
      <c r="R315" s="273"/>
      <c r="S315" s="273"/>
      <c r="T315" s="274"/>
      <c r="U315" s="35"/>
      <c r="V315" s="35"/>
      <c r="W315" s="35"/>
      <c r="X315" s="35"/>
      <c r="Y315" s="35"/>
      <c r="Z315" s="35"/>
      <c r="AA315" s="35"/>
      <c r="AB315" s="35"/>
      <c r="AC315" s="35"/>
      <c r="AD315" s="35"/>
      <c r="AE315" s="35"/>
      <c r="AT315" s="18" t="s">
        <v>510</v>
      </c>
      <c r="AU315" s="18" t="s">
        <v>86</v>
      </c>
    </row>
    <row r="316" spans="1:65" s="2" customFormat="1" ht="6.95" customHeight="1">
      <c r="A316" s="35"/>
      <c r="B316" s="55"/>
      <c r="C316" s="56"/>
      <c r="D316" s="56"/>
      <c r="E316" s="56"/>
      <c r="F316" s="56"/>
      <c r="G316" s="56"/>
      <c r="H316" s="56"/>
      <c r="I316" s="56"/>
      <c r="J316" s="56"/>
      <c r="K316" s="56"/>
      <c r="L316" s="40"/>
      <c r="M316" s="35"/>
      <c r="O316" s="35"/>
      <c r="P316" s="35"/>
      <c r="Q316" s="35"/>
      <c r="R316" s="35"/>
      <c r="S316" s="35"/>
      <c r="T316" s="35"/>
      <c r="U316" s="35"/>
      <c r="V316" s="35"/>
      <c r="W316" s="35"/>
      <c r="X316" s="35"/>
      <c r="Y316" s="35"/>
      <c r="Z316" s="35"/>
      <c r="AA316" s="35"/>
      <c r="AB316" s="35"/>
      <c r="AC316" s="35"/>
      <c r="AD316" s="35"/>
      <c r="AE316" s="35"/>
    </row>
  </sheetData>
  <sheetProtection algorithmName="SHA-512" hashValue="xiJY2Wt95TY5Xd8eMWW+GvEy76wjL5truNHq6fCCBwh4O7CbLQADrCWpIQQJVbHieEN2QWGr5AzNXQFRHSgRAw==" saltValue="zshJyvSogHC5NvJyooX+q7Rrjli99uUIYGeHtAdxKvYBSw1nCIF1e1LJyLrZGC7RLhvB/rmiqpGa687Q5R9CqQ==" spinCount="100000" sheet="1" objects="1" scenarios="1" formatColumns="0" formatRows="0" autoFilter="0"/>
  <autoFilter ref="C120:K315"/>
  <mergeCells count="9">
    <mergeCell ref="E87:H87"/>
    <mergeCell ref="E111:H111"/>
    <mergeCell ref="E113:H113"/>
    <mergeCell ref="L2:V2"/>
    <mergeCell ref="E7:H7"/>
    <mergeCell ref="E9:H9"/>
    <mergeCell ref="E18:H18"/>
    <mergeCell ref="E27:H27"/>
    <mergeCell ref="E85:H85"/>
  </mergeCells>
  <pageMargins left="0.39374999999999999" right="0.39374999999999999" top="0.39374999999999999" bottom="0.39374999999999999" header="0" footer="0"/>
  <pageSetup paperSize="9" fitToHeight="100" orientation="portrait" blackAndWhite="1"/>
  <headerFooter>
    <oddFooter>&amp;CStrana &amp;P z &amp;N</oddFooter>
  </headerFooter>
  <drawing r:id="rId1"/>
</worksheet>
</file>

<file path=xl/worksheets/sheet4.xml><?xml version="1.0" encoding="utf-8"?>
<worksheet xmlns="http://schemas.openxmlformats.org/spreadsheetml/2006/main" xmlns:r="http://schemas.openxmlformats.org/officeDocument/2006/relationships">
  <sheetPr>
    <pageSetUpPr fitToPage="1"/>
  </sheetPr>
  <dimension ref="A2:BM253"/>
  <sheetViews>
    <sheetView showGridLines="0" workbookViewId="0"/>
  </sheetViews>
  <sheetFormatPr defaultRowHeight="15"/>
  <cols>
    <col min="1" max="1" width="8.33203125" style="1" customWidth="1"/>
    <col min="2" max="2" width="1.1640625" style="1" customWidth="1"/>
    <col min="3" max="3" width="4.1640625" style="1" customWidth="1"/>
    <col min="4" max="4" width="4.33203125" style="1" customWidth="1"/>
    <col min="5" max="5" width="17.1640625" style="1" customWidth="1"/>
    <col min="6" max="6" width="50.83203125" style="1" customWidth="1"/>
    <col min="7" max="7" width="7.5" style="1" customWidth="1"/>
    <col min="8" max="8" width="14" style="1" customWidth="1"/>
    <col min="9" max="9" width="15.83203125" style="1" customWidth="1"/>
    <col min="10" max="10" width="22.33203125" style="1" customWidth="1"/>
    <col min="11" max="11" width="22.33203125" style="1" hidden="1" customWidth="1"/>
    <col min="12" max="12" width="9.33203125" style="1" customWidth="1"/>
    <col min="13" max="13" width="10.83203125" style="1" hidden="1" customWidth="1"/>
    <col min="14" max="14" width="9.33203125" style="1" hidden="1"/>
    <col min="15" max="20" width="14.1640625" style="1" hidden="1" customWidth="1"/>
    <col min="21" max="21" width="16.33203125" style="1" hidden="1" customWidth="1"/>
    <col min="22" max="22" width="12.33203125" style="1" customWidth="1"/>
    <col min="23" max="23" width="16.33203125" style="1" customWidth="1"/>
    <col min="24" max="24" width="12.33203125" style="1" customWidth="1"/>
    <col min="25" max="25" width="15" style="1" customWidth="1"/>
    <col min="26" max="26" width="11" style="1" customWidth="1"/>
    <col min="27" max="27" width="15" style="1" customWidth="1"/>
    <col min="28" max="28" width="16.33203125" style="1" customWidth="1"/>
    <col min="29" max="29" width="11" style="1" customWidth="1"/>
    <col min="30" max="30" width="15" style="1" customWidth="1"/>
    <col min="31" max="31" width="16.33203125" style="1" customWidth="1"/>
    <col min="44" max="65" width="9.33203125" style="1" hidden="1"/>
  </cols>
  <sheetData>
    <row r="2" spans="1:46" s="1" customFormat="1" ht="36.950000000000003" customHeight="1">
      <c r="L2" s="319"/>
      <c r="M2" s="319"/>
      <c r="N2" s="319"/>
      <c r="O2" s="319"/>
      <c r="P2" s="319"/>
      <c r="Q2" s="319"/>
      <c r="R2" s="319"/>
      <c r="S2" s="319"/>
      <c r="T2" s="319"/>
      <c r="U2" s="319"/>
      <c r="V2" s="319"/>
      <c r="AT2" s="18" t="s">
        <v>92</v>
      </c>
    </row>
    <row r="3" spans="1:46" s="1" customFormat="1" ht="6.95" customHeight="1">
      <c r="B3" s="116"/>
      <c r="C3" s="117"/>
      <c r="D3" s="117"/>
      <c r="E3" s="117"/>
      <c r="F3" s="117"/>
      <c r="G3" s="117"/>
      <c r="H3" s="117"/>
      <c r="I3" s="117"/>
      <c r="J3" s="117"/>
      <c r="K3" s="117"/>
      <c r="L3" s="21"/>
      <c r="AT3" s="18" t="s">
        <v>86</v>
      </c>
    </row>
    <row r="4" spans="1:46" s="1" customFormat="1" ht="24.95" customHeight="1">
      <c r="B4" s="21"/>
      <c r="D4" s="118" t="s">
        <v>111</v>
      </c>
      <c r="L4" s="21"/>
      <c r="M4" s="119" t="s">
        <v>10</v>
      </c>
      <c r="AT4" s="18" t="s">
        <v>4</v>
      </c>
    </row>
    <row r="5" spans="1:46" s="1" customFormat="1" ht="6.95" customHeight="1">
      <c r="B5" s="21"/>
      <c r="L5" s="21"/>
    </row>
    <row r="6" spans="1:46" s="1" customFormat="1" ht="12" customHeight="1">
      <c r="B6" s="21"/>
      <c r="D6" s="120" t="s">
        <v>16</v>
      </c>
      <c r="L6" s="21"/>
    </row>
    <row r="7" spans="1:46" s="1" customFormat="1" ht="26.25" customHeight="1">
      <c r="B7" s="21"/>
      <c r="E7" s="320" t="str">
        <f>'Rekapitulace stavby'!K6</f>
        <v>Přístavba odborné učebny pro výuku přípravy pokrmů pro I. II. stupeň ZŠ Dub nad Moravou</v>
      </c>
      <c r="F7" s="321"/>
      <c r="G7" s="321"/>
      <c r="H7" s="321"/>
      <c r="L7" s="21"/>
    </row>
    <row r="8" spans="1:46" s="2" customFormat="1" ht="12" customHeight="1">
      <c r="A8" s="35"/>
      <c r="B8" s="40"/>
      <c r="C8" s="35"/>
      <c r="D8" s="120" t="s">
        <v>112</v>
      </c>
      <c r="E8" s="35"/>
      <c r="F8" s="35"/>
      <c r="G8" s="35"/>
      <c r="H8" s="35"/>
      <c r="I8" s="35"/>
      <c r="J8" s="35"/>
      <c r="K8" s="35"/>
      <c r="L8" s="52"/>
      <c r="S8" s="35"/>
      <c r="T8" s="35"/>
      <c r="U8" s="35"/>
      <c r="V8" s="35"/>
      <c r="W8" s="35"/>
      <c r="X8" s="35"/>
      <c r="Y8" s="35"/>
      <c r="Z8" s="35"/>
      <c r="AA8" s="35"/>
      <c r="AB8" s="35"/>
      <c r="AC8" s="35"/>
      <c r="AD8" s="35"/>
      <c r="AE8" s="35"/>
    </row>
    <row r="9" spans="1:46" s="2" customFormat="1" ht="16.5" customHeight="1">
      <c r="A9" s="35"/>
      <c r="B9" s="40"/>
      <c r="C9" s="35"/>
      <c r="D9" s="35"/>
      <c r="E9" s="322" t="s">
        <v>2459</v>
      </c>
      <c r="F9" s="323"/>
      <c r="G9" s="323"/>
      <c r="H9" s="323"/>
      <c r="I9" s="35"/>
      <c r="J9" s="35"/>
      <c r="K9" s="35"/>
      <c r="L9" s="52"/>
      <c r="S9" s="35"/>
      <c r="T9" s="35"/>
      <c r="U9" s="35"/>
      <c r="V9" s="35"/>
      <c r="W9" s="35"/>
      <c r="X9" s="35"/>
      <c r="Y9" s="35"/>
      <c r="Z9" s="35"/>
      <c r="AA9" s="35"/>
      <c r="AB9" s="35"/>
      <c r="AC9" s="35"/>
      <c r="AD9" s="35"/>
      <c r="AE9" s="35"/>
    </row>
    <row r="10" spans="1:46" s="2" customFormat="1" ht="11.25">
      <c r="A10" s="35"/>
      <c r="B10" s="40"/>
      <c r="C10" s="35"/>
      <c r="D10" s="35"/>
      <c r="E10" s="35"/>
      <c r="F10" s="35"/>
      <c r="G10" s="35"/>
      <c r="H10" s="35"/>
      <c r="I10" s="35"/>
      <c r="J10" s="35"/>
      <c r="K10" s="35"/>
      <c r="L10" s="52"/>
      <c r="S10" s="35"/>
      <c r="T10" s="35"/>
      <c r="U10" s="35"/>
      <c r="V10" s="35"/>
      <c r="W10" s="35"/>
      <c r="X10" s="35"/>
      <c r="Y10" s="35"/>
      <c r="Z10" s="35"/>
      <c r="AA10" s="35"/>
      <c r="AB10" s="35"/>
      <c r="AC10" s="35"/>
      <c r="AD10" s="35"/>
      <c r="AE10" s="35"/>
    </row>
    <row r="11" spans="1:46" s="2" customFormat="1" ht="12" customHeight="1">
      <c r="A11" s="35"/>
      <c r="B11" s="40"/>
      <c r="C11" s="35"/>
      <c r="D11" s="120" t="s">
        <v>18</v>
      </c>
      <c r="E11" s="35"/>
      <c r="F11" s="111" t="s">
        <v>19</v>
      </c>
      <c r="G11" s="35"/>
      <c r="H11" s="35"/>
      <c r="I11" s="120" t="s">
        <v>20</v>
      </c>
      <c r="J11" s="111" t="s">
        <v>1</v>
      </c>
      <c r="K11" s="35"/>
      <c r="L11" s="52"/>
      <c r="S11" s="35"/>
      <c r="T11" s="35"/>
      <c r="U11" s="35"/>
      <c r="V11" s="35"/>
      <c r="W11" s="35"/>
      <c r="X11" s="35"/>
      <c r="Y11" s="35"/>
      <c r="Z11" s="35"/>
      <c r="AA11" s="35"/>
      <c r="AB11" s="35"/>
      <c r="AC11" s="35"/>
      <c r="AD11" s="35"/>
      <c r="AE11" s="35"/>
    </row>
    <row r="12" spans="1:46" s="2" customFormat="1" ht="12" customHeight="1">
      <c r="A12" s="35"/>
      <c r="B12" s="40"/>
      <c r="C12" s="35"/>
      <c r="D12" s="120" t="s">
        <v>21</v>
      </c>
      <c r="E12" s="35"/>
      <c r="F12" s="111" t="s">
        <v>27</v>
      </c>
      <c r="G12" s="35"/>
      <c r="H12" s="35"/>
      <c r="I12" s="120" t="s">
        <v>23</v>
      </c>
      <c r="J12" s="121" t="str">
        <f>'Rekapitulace stavby'!AN8</f>
        <v>27. 5. 2024</v>
      </c>
      <c r="K12" s="35"/>
      <c r="L12" s="52"/>
      <c r="S12" s="35"/>
      <c r="T12" s="35"/>
      <c r="U12" s="35"/>
      <c r="V12" s="35"/>
      <c r="W12" s="35"/>
      <c r="X12" s="35"/>
      <c r="Y12" s="35"/>
      <c r="Z12" s="35"/>
      <c r="AA12" s="35"/>
      <c r="AB12" s="35"/>
      <c r="AC12" s="35"/>
      <c r="AD12" s="35"/>
      <c r="AE12" s="35"/>
    </row>
    <row r="13" spans="1:46" s="2" customFormat="1" ht="10.9" customHeight="1">
      <c r="A13" s="35"/>
      <c r="B13" s="40"/>
      <c r="C13" s="35"/>
      <c r="D13" s="35"/>
      <c r="E13" s="35"/>
      <c r="F13" s="35"/>
      <c r="G13" s="35"/>
      <c r="H13" s="35"/>
      <c r="I13" s="35"/>
      <c r="J13" s="35"/>
      <c r="K13" s="35"/>
      <c r="L13" s="52"/>
      <c r="S13" s="35"/>
      <c r="T13" s="35"/>
      <c r="U13" s="35"/>
      <c r="V13" s="35"/>
      <c r="W13" s="35"/>
      <c r="X13" s="35"/>
      <c r="Y13" s="35"/>
      <c r="Z13" s="35"/>
      <c r="AA13" s="35"/>
      <c r="AB13" s="35"/>
      <c r="AC13" s="35"/>
      <c r="AD13" s="35"/>
      <c r="AE13" s="35"/>
    </row>
    <row r="14" spans="1:46" s="2" customFormat="1" ht="12" customHeight="1">
      <c r="A14" s="35"/>
      <c r="B14" s="40"/>
      <c r="C14" s="35"/>
      <c r="D14" s="120" t="s">
        <v>25</v>
      </c>
      <c r="E14" s="35"/>
      <c r="F14" s="35"/>
      <c r="G14" s="35"/>
      <c r="H14" s="35"/>
      <c r="I14" s="120" t="s">
        <v>26</v>
      </c>
      <c r="J14" s="111" t="s">
        <v>1</v>
      </c>
      <c r="K14" s="35"/>
      <c r="L14" s="52"/>
      <c r="S14" s="35"/>
      <c r="T14" s="35"/>
      <c r="U14" s="35"/>
      <c r="V14" s="35"/>
      <c r="W14" s="35"/>
      <c r="X14" s="35"/>
      <c r="Y14" s="35"/>
      <c r="Z14" s="35"/>
      <c r="AA14" s="35"/>
      <c r="AB14" s="35"/>
      <c r="AC14" s="35"/>
      <c r="AD14" s="35"/>
      <c r="AE14" s="35"/>
    </row>
    <row r="15" spans="1:46" s="2" customFormat="1" ht="18" customHeight="1">
      <c r="A15" s="35"/>
      <c r="B15" s="40"/>
      <c r="C15" s="35"/>
      <c r="D15" s="35"/>
      <c r="E15" s="111" t="s">
        <v>114</v>
      </c>
      <c r="F15" s="35"/>
      <c r="G15" s="35"/>
      <c r="H15" s="35"/>
      <c r="I15" s="120" t="s">
        <v>28</v>
      </c>
      <c r="J15" s="111" t="s">
        <v>1</v>
      </c>
      <c r="K15" s="35"/>
      <c r="L15" s="52"/>
      <c r="S15" s="35"/>
      <c r="T15" s="35"/>
      <c r="U15" s="35"/>
      <c r="V15" s="35"/>
      <c r="W15" s="35"/>
      <c r="X15" s="35"/>
      <c r="Y15" s="35"/>
      <c r="Z15" s="35"/>
      <c r="AA15" s="35"/>
      <c r="AB15" s="35"/>
      <c r="AC15" s="35"/>
      <c r="AD15" s="35"/>
      <c r="AE15" s="35"/>
    </row>
    <row r="16" spans="1:46" s="2" customFormat="1" ht="6.95" customHeight="1">
      <c r="A16" s="35"/>
      <c r="B16" s="40"/>
      <c r="C16" s="35"/>
      <c r="D16" s="35"/>
      <c r="E16" s="35"/>
      <c r="F16" s="35"/>
      <c r="G16" s="35"/>
      <c r="H16" s="35"/>
      <c r="I16" s="35"/>
      <c r="J16" s="35"/>
      <c r="K16" s="35"/>
      <c r="L16" s="52"/>
      <c r="S16" s="35"/>
      <c r="T16" s="35"/>
      <c r="U16" s="35"/>
      <c r="V16" s="35"/>
      <c r="W16" s="35"/>
      <c r="X16" s="35"/>
      <c r="Y16" s="35"/>
      <c r="Z16" s="35"/>
      <c r="AA16" s="35"/>
      <c r="AB16" s="35"/>
      <c r="AC16" s="35"/>
      <c r="AD16" s="35"/>
      <c r="AE16" s="35"/>
    </row>
    <row r="17" spans="1:31" s="2" customFormat="1" ht="12" customHeight="1">
      <c r="A17" s="35"/>
      <c r="B17" s="40"/>
      <c r="C17" s="35"/>
      <c r="D17" s="120" t="s">
        <v>29</v>
      </c>
      <c r="E17" s="35"/>
      <c r="F17" s="35"/>
      <c r="G17" s="35"/>
      <c r="H17" s="35"/>
      <c r="I17" s="120" t="s">
        <v>26</v>
      </c>
      <c r="J17" s="31" t="str">
        <f>'Rekapitulace stavby'!AN13</f>
        <v>Vyplň údaj</v>
      </c>
      <c r="K17" s="35"/>
      <c r="L17" s="52"/>
      <c r="S17" s="35"/>
      <c r="T17" s="35"/>
      <c r="U17" s="35"/>
      <c r="V17" s="35"/>
      <c r="W17" s="35"/>
      <c r="X17" s="35"/>
      <c r="Y17" s="35"/>
      <c r="Z17" s="35"/>
      <c r="AA17" s="35"/>
      <c r="AB17" s="35"/>
      <c r="AC17" s="35"/>
      <c r="AD17" s="35"/>
      <c r="AE17" s="35"/>
    </row>
    <row r="18" spans="1:31" s="2" customFormat="1" ht="18" customHeight="1">
      <c r="A18" s="35"/>
      <c r="B18" s="40"/>
      <c r="C18" s="35"/>
      <c r="D18" s="35"/>
      <c r="E18" s="324" t="str">
        <f>'Rekapitulace stavby'!E14</f>
        <v>Vyplň údaj</v>
      </c>
      <c r="F18" s="325"/>
      <c r="G18" s="325"/>
      <c r="H18" s="325"/>
      <c r="I18" s="120" t="s">
        <v>28</v>
      </c>
      <c r="J18" s="31" t="str">
        <f>'Rekapitulace stavby'!AN14</f>
        <v>Vyplň údaj</v>
      </c>
      <c r="K18" s="35"/>
      <c r="L18" s="52"/>
      <c r="S18" s="35"/>
      <c r="T18" s="35"/>
      <c r="U18" s="35"/>
      <c r="V18" s="35"/>
      <c r="W18" s="35"/>
      <c r="X18" s="35"/>
      <c r="Y18" s="35"/>
      <c r="Z18" s="35"/>
      <c r="AA18" s="35"/>
      <c r="AB18" s="35"/>
      <c r="AC18" s="35"/>
      <c r="AD18" s="35"/>
      <c r="AE18" s="35"/>
    </row>
    <row r="19" spans="1:31" s="2" customFormat="1" ht="6.95" customHeight="1">
      <c r="A19" s="35"/>
      <c r="B19" s="40"/>
      <c r="C19" s="35"/>
      <c r="D19" s="35"/>
      <c r="E19" s="35"/>
      <c r="F19" s="35"/>
      <c r="G19" s="35"/>
      <c r="H19" s="35"/>
      <c r="I19" s="35"/>
      <c r="J19" s="35"/>
      <c r="K19" s="35"/>
      <c r="L19" s="52"/>
      <c r="S19" s="35"/>
      <c r="T19" s="35"/>
      <c r="U19" s="35"/>
      <c r="V19" s="35"/>
      <c r="W19" s="35"/>
      <c r="X19" s="35"/>
      <c r="Y19" s="35"/>
      <c r="Z19" s="35"/>
      <c r="AA19" s="35"/>
      <c r="AB19" s="35"/>
      <c r="AC19" s="35"/>
      <c r="AD19" s="35"/>
      <c r="AE19" s="35"/>
    </row>
    <row r="20" spans="1:31" s="2" customFormat="1" ht="12" customHeight="1">
      <c r="A20" s="35"/>
      <c r="B20" s="40"/>
      <c r="C20" s="35"/>
      <c r="D20" s="120" t="s">
        <v>31</v>
      </c>
      <c r="E20" s="35"/>
      <c r="F20" s="35"/>
      <c r="G20" s="35"/>
      <c r="H20" s="35"/>
      <c r="I20" s="120" t="s">
        <v>26</v>
      </c>
      <c r="J20" s="111" t="s">
        <v>1</v>
      </c>
      <c r="K20" s="35"/>
      <c r="L20" s="52"/>
      <c r="S20" s="35"/>
      <c r="T20" s="35"/>
      <c r="U20" s="35"/>
      <c r="V20" s="35"/>
      <c r="W20" s="35"/>
      <c r="X20" s="35"/>
      <c r="Y20" s="35"/>
      <c r="Z20" s="35"/>
      <c r="AA20" s="35"/>
      <c r="AB20" s="35"/>
      <c r="AC20" s="35"/>
      <c r="AD20" s="35"/>
      <c r="AE20" s="35"/>
    </row>
    <row r="21" spans="1:31" s="2" customFormat="1" ht="18" customHeight="1">
      <c r="A21" s="35"/>
      <c r="B21" s="40"/>
      <c r="C21" s="35"/>
      <c r="D21" s="35"/>
      <c r="E21" s="111" t="s">
        <v>32</v>
      </c>
      <c r="F21" s="35"/>
      <c r="G21" s="35"/>
      <c r="H21" s="35"/>
      <c r="I21" s="120" t="s">
        <v>28</v>
      </c>
      <c r="J21" s="111" t="s">
        <v>1</v>
      </c>
      <c r="K21" s="35"/>
      <c r="L21" s="52"/>
      <c r="S21" s="35"/>
      <c r="T21" s="35"/>
      <c r="U21" s="35"/>
      <c r="V21" s="35"/>
      <c r="W21" s="35"/>
      <c r="X21" s="35"/>
      <c r="Y21" s="35"/>
      <c r="Z21" s="35"/>
      <c r="AA21" s="35"/>
      <c r="AB21" s="35"/>
      <c r="AC21" s="35"/>
      <c r="AD21" s="35"/>
      <c r="AE21" s="35"/>
    </row>
    <row r="22" spans="1:31" s="2" customFormat="1" ht="6.95" customHeight="1">
      <c r="A22" s="35"/>
      <c r="B22" s="40"/>
      <c r="C22" s="35"/>
      <c r="D22" s="35"/>
      <c r="E22" s="35"/>
      <c r="F22" s="35"/>
      <c r="G22" s="35"/>
      <c r="H22" s="35"/>
      <c r="I22" s="35"/>
      <c r="J22" s="35"/>
      <c r="K22" s="35"/>
      <c r="L22" s="52"/>
      <c r="S22" s="35"/>
      <c r="T22" s="35"/>
      <c r="U22" s="35"/>
      <c r="V22" s="35"/>
      <c r="W22" s="35"/>
      <c r="X22" s="35"/>
      <c r="Y22" s="35"/>
      <c r="Z22" s="35"/>
      <c r="AA22" s="35"/>
      <c r="AB22" s="35"/>
      <c r="AC22" s="35"/>
      <c r="AD22" s="35"/>
      <c r="AE22" s="35"/>
    </row>
    <row r="23" spans="1:31" s="2" customFormat="1" ht="12" customHeight="1">
      <c r="A23" s="35"/>
      <c r="B23" s="40"/>
      <c r="C23" s="35"/>
      <c r="D23" s="120" t="s">
        <v>34</v>
      </c>
      <c r="E23" s="35"/>
      <c r="F23" s="35"/>
      <c r="G23" s="35"/>
      <c r="H23" s="35"/>
      <c r="I23" s="120" t="s">
        <v>26</v>
      </c>
      <c r="J23" s="111" t="str">
        <f>IF('Rekapitulace stavby'!AN19="","",'Rekapitulace stavby'!AN19)</f>
        <v/>
      </c>
      <c r="K23" s="35"/>
      <c r="L23" s="52"/>
      <c r="S23" s="35"/>
      <c r="T23" s="35"/>
      <c r="U23" s="35"/>
      <c r="V23" s="35"/>
      <c r="W23" s="35"/>
      <c r="X23" s="35"/>
      <c r="Y23" s="35"/>
      <c r="Z23" s="35"/>
      <c r="AA23" s="35"/>
      <c r="AB23" s="35"/>
      <c r="AC23" s="35"/>
      <c r="AD23" s="35"/>
      <c r="AE23" s="35"/>
    </row>
    <row r="24" spans="1:31" s="2" customFormat="1" ht="18" customHeight="1">
      <c r="A24" s="35"/>
      <c r="B24" s="40"/>
      <c r="C24" s="35"/>
      <c r="D24" s="35"/>
      <c r="E24" s="111" t="str">
        <f>IF('Rekapitulace stavby'!E20="","",'Rekapitulace stavby'!E20)</f>
        <v xml:space="preserve"> </v>
      </c>
      <c r="F24" s="35"/>
      <c r="G24" s="35"/>
      <c r="H24" s="35"/>
      <c r="I24" s="120" t="s">
        <v>28</v>
      </c>
      <c r="J24" s="111" t="str">
        <f>IF('Rekapitulace stavby'!AN20="","",'Rekapitulace stavby'!AN20)</f>
        <v/>
      </c>
      <c r="K24" s="35"/>
      <c r="L24" s="52"/>
      <c r="S24" s="35"/>
      <c r="T24" s="35"/>
      <c r="U24" s="35"/>
      <c r="V24" s="35"/>
      <c r="W24" s="35"/>
      <c r="X24" s="35"/>
      <c r="Y24" s="35"/>
      <c r="Z24" s="35"/>
      <c r="AA24" s="35"/>
      <c r="AB24" s="35"/>
      <c r="AC24" s="35"/>
      <c r="AD24" s="35"/>
      <c r="AE24" s="35"/>
    </row>
    <row r="25" spans="1:31" s="2" customFormat="1" ht="6.95" customHeight="1">
      <c r="A25" s="35"/>
      <c r="B25" s="40"/>
      <c r="C25" s="35"/>
      <c r="D25" s="35"/>
      <c r="E25" s="35"/>
      <c r="F25" s="35"/>
      <c r="G25" s="35"/>
      <c r="H25" s="35"/>
      <c r="I25" s="35"/>
      <c r="J25" s="35"/>
      <c r="K25" s="35"/>
      <c r="L25" s="52"/>
      <c r="S25" s="35"/>
      <c r="T25" s="35"/>
      <c r="U25" s="35"/>
      <c r="V25" s="35"/>
      <c r="W25" s="35"/>
      <c r="X25" s="35"/>
      <c r="Y25" s="35"/>
      <c r="Z25" s="35"/>
      <c r="AA25" s="35"/>
      <c r="AB25" s="35"/>
      <c r="AC25" s="35"/>
      <c r="AD25" s="35"/>
      <c r="AE25" s="35"/>
    </row>
    <row r="26" spans="1:31" s="2" customFormat="1" ht="12" customHeight="1">
      <c r="A26" s="35"/>
      <c r="B26" s="40"/>
      <c r="C26" s="35"/>
      <c r="D26" s="120" t="s">
        <v>35</v>
      </c>
      <c r="E26" s="35"/>
      <c r="F26" s="35"/>
      <c r="G26" s="35"/>
      <c r="H26" s="35"/>
      <c r="I26" s="35"/>
      <c r="J26" s="35"/>
      <c r="K26" s="35"/>
      <c r="L26" s="52"/>
      <c r="S26" s="35"/>
      <c r="T26" s="35"/>
      <c r="U26" s="35"/>
      <c r="V26" s="35"/>
      <c r="W26" s="35"/>
      <c r="X26" s="35"/>
      <c r="Y26" s="35"/>
      <c r="Z26" s="35"/>
      <c r="AA26" s="35"/>
      <c r="AB26" s="35"/>
      <c r="AC26" s="35"/>
      <c r="AD26" s="35"/>
      <c r="AE26" s="35"/>
    </row>
    <row r="27" spans="1:31" s="8" customFormat="1" ht="16.5" customHeight="1">
      <c r="A27" s="122"/>
      <c r="B27" s="123"/>
      <c r="C27" s="122"/>
      <c r="D27" s="122"/>
      <c r="E27" s="326" t="s">
        <v>1</v>
      </c>
      <c r="F27" s="326"/>
      <c r="G27" s="326"/>
      <c r="H27" s="326"/>
      <c r="I27" s="122"/>
      <c r="J27" s="122"/>
      <c r="K27" s="122"/>
      <c r="L27" s="124"/>
      <c r="S27" s="122"/>
      <c r="T27" s="122"/>
      <c r="U27" s="122"/>
      <c r="V27" s="122"/>
      <c r="W27" s="122"/>
      <c r="X27" s="122"/>
      <c r="Y27" s="122"/>
      <c r="Z27" s="122"/>
      <c r="AA27" s="122"/>
      <c r="AB27" s="122"/>
      <c r="AC27" s="122"/>
      <c r="AD27" s="122"/>
      <c r="AE27" s="122"/>
    </row>
    <row r="28" spans="1:31" s="2" customFormat="1" ht="6.95" customHeight="1">
      <c r="A28" s="35"/>
      <c r="B28" s="40"/>
      <c r="C28" s="35"/>
      <c r="D28" s="35"/>
      <c r="E28" s="35"/>
      <c r="F28" s="35"/>
      <c r="G28" s="35"/>
      <c r="H28" s="35"/>
      <c r="I28" s="35"/>
      <c r="J28" s="35"/>
      <c r="K28" s="35"/>
      <c r="L28" s="52"/>
      <c r="S28" s="35"/>
      <c r="T28" s="35"/>
      <c r="U28" s="35"/>
      <c r="V28" s="35"/>
      <c r="W28" s="35"/>
      <c r="X28" s="35"/>
      <c r="Y28" s="35"/>
      <c r="Z28" s="35"/>
      <c r="AA28" s="35"/>
      <c r="AB28" s="35"/>
      <c r="AC28" s="35"/>
      <c r="AD28" s="35"/>
      <c r="AE28" s="35"/>
    </row>
    <row r="29" spans="1:31" s="2" customFormat="1" ht="6.95" customHeight="1">
      <c r="A29" s="35"/>
      <c r="B29" s="40"/>
      <c r="C29" s="35"/>
      <c r="D29" s="125"/>
      <c r="E29" s="125"/>
      <c r="F29" s="125"/>
      <c r="G29" s="125"/>
      <c r="H29" s="125"/>
      <c r="I29" s="125"/>
      <c r="J29" s="125"/>
      <c r="K29" s="125"/>
      <c r="L29" s="52"/>
      <c r="S29" s="35"/>
      <c r="T29" s="35"/>
      <c r="U29" s="35"/>
      <c r="V29" s="35"/>
      <c r="W29" s="35"/>
      <c r="X29" s="35"/>
      <c r="Y29" s="35"/>
      <c r="Z29" s="35"/>
      <c r="AA29" s="35"/>
      <c r="AB29" s="35"/>
      <c r="AC29" s="35"/>
      <c r="AD29" s="35"/>
      <c r="AE29" s="35"/>
    </row>
    <row r="30" spans="1:31" s="2" customFormat="1" ht="25.35" customHeight="1">
      <c r="A30" s="35"/>
      <c r="B30" s="40"/>
      <c r="C30" s="35"/>
      <c r="D30" s="126" t="s">
        <v>36</v>
      </c>
      <c r="E30" s="35"/>
      <c r="F30" s="35"/>
      <c r="G30" s="35"/>
      <c r="H30" s="35"/>
      <c r="I30" s="35"/>
      <c r="J30" s="127">
        <f>ROUND(J121, 2)</f>
        <v>0</v>
      </c>
      <c r="K30" s="35"/>
      <c r="L30" s="52"/>
      <c r="S30" s="35"/>
      <c r="T30" s="35"/>
      <c r="U30" s="35"/>
      <c r="V30" s="35"/>
      <c r="W30" s="35"/>
      <c r="X30" s="35"/>
      <c r="Y30" s="35"/>
      <c r="Z30" s="35"/>
      <c r="AA30" s="35"/>
      <c r="AB30" s="35"/>
      <c r="AC30" s="35"/>
      <c r="AD30" s="35"/>
      <c r="AE30" s="35"/>
    </row>
    <row r="31" spans="1:31" s="2" customFormat="1" ht="6.95" customHeight="1">
      <c r="A31" s="35"/>
      <c r="B31" s="40"/>
      <c r="C31" s="35"/>
      <c r="D31" s="125"/>
      <c r="E31" s="125"/>
      <c r="F31" s="125"/>
      <c r="G31" s="125"/>
      <c r="H31" s="125"/>
      <c r="I31" s="125"/>
      <c r="J31" s="125"/>
      <c r="K31" s="125"/>
      <c r="L31" s="52"/>
      <c r="S31" s="35"/>
      <c r="T31" s="35"/>
      <c r="U31" s="35"/>
      <c r="V31" s="35"/>
      <c r="W31" s="35"/>
      <c r="X31" s="35"/>
      <c r="Y31" s="35"/>
      <c r="Z31" s="35"/>
      <c r="AA31" s="35"/>
      <c r="AB31" s="35"/>
      <c r="AC31" s="35"/>
      <c r="AD31" s="35"/>
      <c r="AE31" s="35"/>
    </row>
    <row r="32" spans="1:31" s="2" customFormat="1" ht="14.45" customHeight="1">
      <c r="A32" s="35"/>
      <c r="B32" s="40"/>
      <c r="C32" s="35"/>
      <c r="D32" s="35"/>
      <c r="E32" s="35"/>
      <c r="F32" s="128" t="s">
        <v>38</v>
      </c>
      <c r="G32" s="35"/>
      <c r="H32" s="35"/>
      <c r="I32" s="128" t="s">
        <v>37</v>
      </c>
      <c r="J32" s="128" t="s">
        <v>39</v>
      </c>
      <c r="K32" s="35"/>
      <c r="L32" s="52"/>
      <c r="S32" s="35"/>
      <c r="T32" s="35"/>
      <c r="U32" s="35"/>
      <c r="V32" s="35"/>
      <c r="W32" s="35"/>
      <c r="X32" s="35"/>
      <c r="Y32" s="35"/>
      <c r="Z32" s="35"/>
      <c r="AA32" s="35"/>
      <c r="AB32" s="35"/>
      <c r="AC32" s="35"/>
      <c r="AD32" s="35"/>
      <c r="AE32" s="35"/>
    </row>
    <row r="33" spans="1:31" s="2" customFormat="1" ht="14.45" customHeight="1">
      <c r="A33" s="35"/>
      <c r="B33" s="40"/>
      <c r="C33" s="35"/>
      <c r="D33" s="129" t="s">
        <v>40</v>
      </c>
      <c r="E33" s="120" t="s">
        <v>41</v>
      </c>
      <c r="F33" s="130">
        <f>ROUND((SUM(BE121:BE252)),  2)</f>
        <v>0</v>
      </c>
      <c r="G33" s="35"/>
      <c r="H33" s="35"/>
      <c r="I33" s="131">
        <v>0.21</v>
      </c>
      <c r="J33" s="130">
        <f>ROUND(((SUM(BE121:BE252))*I33),  2)</f>
        <v>0</v>
      </c>
      <c r="K33" s="35"/>
      <c r="L33" s="52"/>
      <c r="S33" s="35"/>
      <c r="T33" s="35"/>
      <c r="U33" s="35"/>
      <c r="V33" s="35"/>
      <c r="W33" s="35"/>
      <c r="X33" s="35"/>
      <c r="Y33" s="35"/>
      <c r="Z33" s="35"/>
      <c r="AA33" s="35"/>
      <c r="AB33" s="35"/>
      <c r="AC33" s="35"/>
      <c r="AD33" s="35"/>
      <c r="AE33" s="35"/>
    </row>
    <row r="34" spans="1:31" s="2" customFormat="1" ht="14.45" customHeight="1">
      <c r="A34" s="35"/>
      <c r="B34" s="40"/>
      <c r="C34" s="35"/>
      <c r="D34" s="35"/>
      <c r="E34" s="120" t="s">
        <v>42</v>
      </c>
      <c r="F34" s="130">
        <f>ROUND((SUM(BF121:BF252)),  2)</f>
        <v>0</v>
      </c>
      <c r="G34" s="35"/>
      <c r="H34" s="35"/>
      <c r="I34" s="131">
        <v>0.12</v>
      </c>
      <c r="J34" s="130">
        <f>ROUND(((SUM(BF121:BF252))*I34),  2)</f>
        <v>0</v>
      </c>
      <c r="K34" s="35"/>
      <c r="L34" s="52"/>
      <c r="S34" s="35"/>
      <c r="T34" s="35"/>
      <c r="U34" s="35"/>
      <c r="V34" s="35"/>
      <c r="W34" s="35"/>
      <c r="X34" s="35"/>
      <c r="Y34" s="35"/>
      <c r="Z34" s="35"/>
      <c r="AA34" s="35"/>
      <c r="AB34" s="35"/>
      <c r="AC34" s="35"/>
      <c r="AD34" s="35"/>
      <c r="AE34" s="35"/>
    </row>
    <row r="35" spans="1:31" s="2" customFormat="1" ht="14.45" hidden="1" customHeight="1">
      <c r="A35" s="35"/>
      <c r="B35" s="40"/>
      <c r="C35" s="35"/>
      <c r="D35" s="35"/>
      <c r="E35" s="120" t="s">
        <v>43</v>
      </c>
      <c r="F35" s="130">
        <f>ROUND((SUM(BG121:BG252)),  2)</f>
        <v>0</v>
      </c>
      <c r="G35" s="35"/>
      <c r="H35" s="35"/>
      <c r="I35" s="131">
        <v>0.21</v>
      </c>
      <c r="J35" s="130">
        <f>0</f>
        <v>0</v>
      </c>
      <c r="K35" s="35"/>
      <c r="L35" s="52"/>
      <c r="S35" s="35"/>
      <c r="T35" s="35"/>
      <c r="U35" s="35"/>
      <c r="V35" s="35"/>
      <c r="W35" s="35"/>
      <c r="X35" s="35"/>
      <c r="Y35" s="35"/>
      <c r="Z35" s="35"/>
      <c r="AA35" s="35"/>
      <c r="AB35" s="35"/>
      <c r="AC35" s="35"/>
      <c r="AD35" s="35"/>
      <c r="AE35" s="35"/>
    </row>
    <row r="36" spans="1:31" s="2" customFormat="1" ht="14.45" hidden="1" customHeight="1">
      <c r="A36" s="35"/>
      <c r="B36" s="40"/>
      <c r="C36" s="35"/>
      <c r="D36" s="35"/>
      <c r="E36" s="120" t="s">
        <v>44</v>
      </c>
      <c r="F36" s="130">
        <f>ROUND((SUM(BH121:BH252)),  2)</f>
        <v>0</v>
      </c>
      <c r="G36" s="35"/>
      <c r="H36" s="35"/>
      <c r="I36" s="131">
        <v>0.12</v>
      </c>
      <c r="J36" s="130">
        <f>0</f>
        <v>0</v>
      </c>
      <c r="K36" s="35"/>
      <c r="L36" s="52"/>
      <c r="S36" s="35"/>
      <c r="T36" s="35"/>
      <c r="U36" s="35"/>
      <c r="V36" s="35"/>
      <c r="W36" s="35"/>
      <c r="X36" s="35"/>
      <c r="Y36" s="35"/>
      <c r="Z36" s="35"/>
      <c r="AA36" s="35"/>
      <c r="AB36" s="35"/>
      <c r="AC36" s="35"/>
      <c r="AD36" s="35"/>
      <c r="AE36" s="35"/>
    </row>
    <row r="37" spans="1:31" s="2" customFormat="1" ht="14.45" hidden="1" customHeight="1">
      <c r="A37" s="35"/>
      <c r="B37" s="40"/>
      <c r="C37" s="35"/>
      <c r="D37" s="35"/>
      <c r="E37" s="120" t="s">
        <v>45</v>
      </c>
      <c r="F37" s="130">
        <f>ROUND((SUM(BI121:BI252)),  2)</f>
        <v>0</v>
      </c>
      <c r="G37" s="35"/>
      <c r="H37" s="35"/>
      <c r="I37" s="131">
        <v>0</v>
      </c>
      <c r="J37" s="130">
        <f>0</f>
        <v>0</v>
      </c>
      <c r="K37" s="35"/>
      <c r="L37" s="52"/>
      <c r="S37" s="35"/>
      <c r="T37" s="35"/>
      <c r="U37" s="35"/>
      <c r="V37" s="35"/>
      <c r="W37" s="35"/>
      <c r="X37" s="35"/>
      <c r="Y37" s="35"/>
      <c r="Z37" s="35"/>
      <c r="AA37" s="35"/>
      <c r="AB37" s="35"/>
      <c r="AC37" s="35"/>
      <c r="AD37" s="35"/>
      <c r="AE37" s="35"/>
    </row>
    <row r="38" spans="1:31" s="2" customFormat="1" ht="6.95" customHeight="1">
      <c r="A38" s="35"/>
      <c r="B38" s="40"/>
      <c r="C38" s="35"/>
      <c r="D38" s="35"/>
      <c r="E38" s="35"/>
      <c r="F38" s="35"/>
      <c r="G38" s="35"/>
      <c r="H38" s="35"/>
      <c r="I38" s="35"/>
      <c r="J38" s="35"/>
      <c r="K38" s="35"/>
      <c r="L38" s="52"/>
      <c r="S38" s="35"/>
      <c r="T38" s="35"/>
      <c r="U38" s="35"/>
      <c r="V38" s="35"/>
      <c r="W38" s="35"/>
      <c r="X38" s="35"/>
      <c r="Y38" s="35"/>
      <c r="Z38" s="35"/>
      <c r="AA38" s="35"/>
      <c r="AB38" s="35"/>
      <c r="AC38" s="35"/>
      <c r="AD38" s="35"/>
      <c r="AE38" s="35"/>
    </row>
    <row r="39" spans="1:31" s="2" customFormat="1" ht="25.35" customHeight="1">
      <c r="A39" s="35"/>
      <c r="B39" s="40"/>
      <c r="C39" s="132"/>
      <c r="D39" s="133" t="s">
        <v>46</v>
      </c>
      <c r="E39" s="134"/>
      <c r="F39" s="134"/>
      <c r="G39" s="135" t="s">
        <v>47</v>
      </c>
      <c r="H39" s="136" t="s">
        <v>48</v>
      </c>
      <c r="I39" s="134"/>
      <c r="J39" s="137">
        <f>SUM(J30:J37)</f>
        <v>0</v>
      </c>
      <c r="K39" s="138"/>
      <c r="L39" s="52"/>
      <c r="S39" s="35"/>
      <c r="T39" s="35"/>
      <c r="U39" s="35"/>
      <c r="V39" s="35"/>
      <c r="W39" s="35"/>
      <c r="X39" s="35"/>
      <c r="Y39" s="35"/>
      <c r="Z39" s="35"/>
      <c r="AA39" s="35"/>
      <c r="AB39" s="35"/>
      <c r="AC39" s="35"/>
      <c r="AD39" s="35"/>
      <c r="AE39" s="35"/>
    </row>
    <row r="40" spans="1:31" s="2" customFormat="1" ht="14.45" customHeight="1">
      <c r="A40" s="35"/>
      <c r="B40" s="40"/>
      <c r="C40" s="35"/>
      <c r="D40" s="35"/>
      <c r="E40" s="35"/>
      <c r="F40" s="35"/>
      <c r="G40" s="35"/>
      <c r="H40" s="35"/>
      <c r="I40" s="35"/>
      <c r="J40" s="35"/>
      <c r="K40" s="35"/>
      <c r="L40" s="52"/>
      <c r="S40" s="35"/>
      <c r="T40" s="35"/>
      <c r="U40" s="35"/>
      <c r="V40" s="35"/>
      <c r="W40" s="35"/>
      <c r="X40" s="35"/>
      <c r="Y40" s="35"/>
      <c r="Z40" s="35"/>
      <c r="AA40" s="35"/>
      <c r="AB40" s="35"/>
      <c r="AC40" s="35"/>
      <c r="AD40" s="35"/>
      <c r="AE40" s="35"/>
    </row>
    <row r="41" spans="1:31" s="1" customFormat="1" ht="14.45" customHeight="1">
      <c r="B41" s="21"/>
      <c r="L41" s="21"/>
    </row>
    <row r="42" spans="1:31" s="1" customFormat="1" ht="14.45" customHeight="1">
      <c r="B42" s="21"/>
      <c r="L42" s="21"/>
    </row>
    <row r="43" spans="1:31" s="1" customFormat="1" ht="14.45" customHeight="1">
      <c r="B43" s="21"/>
      <c r="L43" s="21"/>
    </row>
    <row r="44" spans="1:31" s="1" customFormat="1" ht="14.45" customHeight="1">
      <c r="B44" s="21"/>
      <c r="L44" s="21"/>
    </row>
    <row r="45" spans="1:31" s="1" customFormat="1" ht="14.45" customHeight="1">
      <c r="B45" s="21"/>
      <c r="L45" s="21"/>
    </row>
    <row r="46" spans="1:31" s="1" customFormat="1" ht="14.45" customHeight="1">
      <c r="B46" s="21"/>
      <c r="L46" s="21"/>
    </row>
    <row r="47" spans="1:31" s="1" customFormat="1" ht="14.45" customHeight="1">
      <c r="B47" s="21"/>
      <c r="L47" s="21"/>
    </row>
    <row r="48" spans="1:31" s="1" customFormat="1" ht="14.45" customHeight="1">
      <c r="B48" s="21"/>
      <c r="L48" s="21"/>
    </row>
    <row r="49" spans="1:31" s="1" customFormat="1" ht="14.45" customHeight="1">
      <c r="B49" s="21"/>
      <c r="L49" s="21"/>
    </row>
    <row r="50" spans="1:31" s="2" customFormat="1" ht="14.45" customHeight="1">
      <c r="B50" s="52"/>
      <c r="D50" s="139" t="s">
        <v>49</v>
      </c>
      <c r="E50" s="140"/>
      <c r="F50" s="140"/>
      <c r="G50" s="139" t="s">
        <v>50</v>
      </c>
      <c r="H50" s="140"/>
      <c r="I50" s="140"/>
      <c r="J50" s="140"/>
      <c r="K50" s="140"/>
      <c r="L50" s="52"/>
    </row>
    <row r="51" spans="1:31" ht="11.25">
      <c r="B51" s="21"/>
      <c r="L51" s="21"/>
    </row>
    <row r="52" spans="1:31" ht="11.25">
      <c r="B52" s="21"/>
      <c r="L52" s="21"/>
    </row>
    <row r="53" spans="1:31" ht="11.25">
      <c r="B53" s="21"/>
      <c r="L53" s="21"/>
    </row>
    <row r="54" spans="1:31" ht="11.25">
      <c r="B54" s="21"/>
      <c r="L54" s="21"/>
    </row>
    <row r="55" spans="1:31" ht="11.25">
      <c r="B55" s="21"/>
      <c r="L55" s="21"/>
    </row>
    <row r="56" spans="1:31" ht="11.25">
      <c r="B56" s="21"/>
      <c r="L56" s="21"/>
    </row>
    <row r="57" spans="1:31" ht="11.25">
      <c r="B57" s="21"/>
      <c r="L57" s="21"/>
    </row>
    <row r="58" spans="1:31" ht="11.25">
      <c r="B58" s="21"/>
      <c r="L58" s="21"/>
    </row>
    <row r="59" spans="1:31" ht="11.25">
      <c r="B59" s="21"/>
      <c r="L59" s="21"/>
    </row>
    <row r="60" spans="1:31" ht="11.25">
      <c r="B60" s="21"/>
      <c r="L60" s="21"/>
    </row>
    <row r="61" spans="1:31" s="2" customFormat="1" ht="12.75">
      <c r="A61" s="35"/>
      <c r="B61" s="40"/>
      <c r="C61" s="35"/>
      <c r="D61" s="141" t="s">
        <v>51</v>
      </c>
      <c r="E61" s="142"/>
      <c r="F61" s="143" t="s">
        <v>52</v>
      </c>
      <c r="G61" s="141" t="s">
        <v>51</v>
      </c>
      <c r="H61" s="142"/>
      <c r="I61" s="142"/>
      <c r="J61" s="144" t="s">
        <v>52</v>
      </c>
      <c r="K61" s="142"/>
      <c r="L61" s="52"/>
      <c r="S61" s="35"/>
      <c r="T61" s="35"/>
      <c r="U61" s="35"/>
      <c r="V61" s="35"/>
      <c r="W61" s="35"/>
      <c r="X61" s="35"/>
      <c r="Y61" s="35"/>
      <c r="Z61" s="35"/>
      <c r="AA61" s="35"/>
      <c r="AB61" s="35"/>
      <c r="AC61" s="35"/>
      <c r="AD61" s="35"/>
      <c r="AE61" s="35"/>
    </row>
    <row r="62" spans="1:31" ht="11.25">
      <c r="B62" s="21"/>
      <c r="L62" s="21"/>
    </row>
    <row r="63" spans="1:31" ht="11.25">
      <c r="B63" s="21"/>
      <c r="L63" s="21"/>
    </row>
    <row r="64" spans="1:31" ht="11.25">
      <c r="B64" s="21"/>
      <c r="L64" s="21"/>
    </row>
    <row r="65" spans="1:31" s="2" customFormat="1" ht="12.75">
      <c r="A65" s="35"/>
      <c r="B65" s="40"/>
      <c r="C65" s="35"/>
      <c r="D65" s="139" t="s">
        <v>53</v>
      </c>
      <c r="E65" s="145"/>
      <c r="F65" s="145"/>
      <c r="G65" s="139" t="s">
        <v>54</v>
      </c>
      <c r="H65" s="145"/>
      <c r="I65" s="145"/>
      <c r="J65" s="145"/>
      <c r="K65" s="145"/>
      <c r="L65" s="52"/>
      <c r="S65" s="35"/>
      <c r="T65" s="35"/>
      <c r="U65" s="35"/>
      <c r="V65" s="35"/>
      <c r="W65" s="35"/>
      <c r="X65" s="35"/>
      <c r="Y65" s="35"/>
      <c r="Z65" s="35"/>
      <c r="AA65" s="35"/>
      <c r="AB65" s="35"/>
      <c r="AC65" s="35"/>
      <c r="AD65" s="35"/>
      <c r="AE65" s="35"/>
    </row>
    <row r="66" spans="1:31" ht="11.25">
      <c r="B66" s="21"/>
      <c r="L66" s="21"/>
    </row>
    <row r="67" spans="1:31" ht="11.25">
      <c r="B67" s="21"/>
      <c r="L67" s="21"/>
    </row>
    <row r="68" spans="1:31" ht="11.25">
      <c r="B68" s="21"/>
      <c r="L68" s="21"/>
    </row>
    <row r="69" spans="1:31" ht="11.25">
      <c r="B69" s="21"/>
      <c r="L69" s="21"/>
    </row>
    <row r="70" spans="1:31" ht="11.25">
      <c r="B70" s="21"/>
      <c r="L70" s="21"/>
    </row>
    <row r="71" spans="1:31" ht="11.25">
      <c r="B71" s="21"/>
      <c r="L71" s="21"/>
    </row>
    <row r="72" spans="1:31" ht="11.25">
      <c r="B72" s="21"/>
      <c r="L72" s="21"/>
    </row>
    <row r="73" spans="1:31" ht="11.25">
      <c r="B73" s="21"/>
      <c r="L73" s="21"/>
    </row>
    <row r="74" spans="1:31" ht="11.25">
      <c r="B74" s="21"/>
      <c r="L74" s="21"/>
    </row>
    <row r="75" spans="1:31" ht="11.25">
      <c r="B75" s="21"/>
      <c r="L75" s="21"/>
    </row>
    <row r="76" spans="1:31" s="2" customFormat="1" ht="12.75">
      <c r="A76" s="35"/>
      <c r="B76" s="40"/>
      <c r="C76" s="35"/>
      <c r="D76" s="141" t="s">
        <v>51</v>
      </c>
      <c r="E76" s="142"/>
      <c r="F76" s="143" t="s">
        <v>52</v>
      </c>
      <c r="G76" s="141" t="s">
        <v>51</v>
      </c>
      <c r="H76" s="142"/>
      <c r="I76" s="142"/>
      <c r="J76" s="144" t="s">
        <v>52</v>
      </c>
      <c r="K76" s="142"/>
      <c r="L76" s="52"/>
      <c r="S76" s="35"/>
      <c r="T76" s="35"/>
      <c r="U76" s="35"/>
      <c r="V76" s="35"/>
      <c r="W76" s="35"/>
      <c r="X76" s="35"/>
      <c r="Y76" s="35"/>
      <c r="Z76" s="35"/>
      <c r="AA76" s="35"/>
      <c r="AB76" s="35"/>
      <c r="AC76" s="35"/>
      <c r="AD76" s="35"/>
      <c r="AE76" s="35"/>
    </row>
    <row r="77" spans="1:31" s="2" customFormat="1" ht="14.45" customHeight="1">
      <c r="A77" s="35"/>
      <c r="B77" s="146"/>
      <c r="C77" s="147"/>
      <c r="D77" s="147"/>
      <c r="E77" s="147"/>
      <c r="F77" s="147"/>
      <c r="G77" s="147"/>
      <c r="H77" s="147"/>
      <c r="I77" s="147"/>
      <c r="J77" s="147"/>
      <c r="K77" s="147"/>
      <c r="L77" s="52"/>
      <c r="S77" s="35"/>
      <c r="T77" s="35"/>
      <c r="U77" s="35"/>
      <c r="V77" s="35"/>
      <c r="W77" s="35"/>
      <c r="X77" s="35"/>
      <c r="Y77" s="35"/>
      <c r="Z77" s="35"/>
      <c r="AA77" s="35"/>
      <c r="AB77" s="35"/>
      <c r="AC77" s="35"/>
      <c r="AD77" s="35"/>
      <c r="AE77" s="35"/>
    </row>
    <row r="81" spans="1:47" s="2" customFormat="1" ht="6.95" customHeight="1">
      <c r="A81" s="35"/>
      <c r="B81" s="148"/>
      <c r="C81" s="149"/>
      <c r="D81" s="149"/>
      <c r="E81" s="149"/>
      <c r="F81" s="149"/>
      <c r="G81" s="149"/>
      <c r="H81" s="149"/>
      <c r="I81" s="149"/>
      <c r="J81" s="149"/>
      <c r="K81" s="149"/>
      <c r="L81" s="52"/>
      <c r="S81" s="35"/>
      <c r="T81" s="35"/>
      <c r="U81" s="35"/>
      <c r="V81" s="35"/>
      <c r="W81" s="35"/>
      <c r="X81" s="35"/>
      <c r="Y81" s="35"/>
      <c r="Z81" s="35"/>
      <c r="AA81" s="35"/>
      <c r="AB81" s="35"/>
      <c r="AC81" s="35"/>
      <c r="AD81" s="35"/>
      <c r="AE81" s="35"/>
    </row>
    <row r="82" spans="1:47" s="2" customFormat="1" ht="24.95" customHeight="1">
      <c r="A82" s="35"/>
      <c r="B82" s="36"/>
      <c r="C82" s="24" t="s">
        <v>115</v>
      </c>
      <c r="D82" s="37"/>
      <c r="E82" s="37"/>
      <c r="F82" s="37"/>
      <c r="G82" s="37"/>
      <c r="H82" s="37"/>
      <c r="I82" s="37"/>
      <c r="J82" s="37"/>
      <c r="K82" s="37"/>
      <c r="L82" s="52"/>
      <c r="S82" s="35"/>
      <c r="T82" s="35"/>
      <c r="U82" s="35"/>
      <c r="V82" s="35"/>
      <c r="W82" s="35"/>
      <c r="X82" s="35"/>
      <c r="Y82" s="35"/>
      <c r="Z82" s="35"/>
      <c r="AA82" s="35"/>
      <c r="AB82" s="35"/>
      <c r="AC82" s="35"/>
      <c r="AD82" s="35"/>
      <c r="AE82" s="35"/>
    </row>
    <row r="83" spans="1:47" s="2" customFormat="1" ht="6.95" customHeight="1">
      <c r="A83" s="35"/>
      <c r="B83" s="36"/>
      <c r="C83" s="37"/>
      <c r="D83" s="37"/>
      <c r="E83" s="37"/>
      <c r="F83" s="37"/>
      <c r="G83" s="37"/>
      <c r="H83" s="37"/>
      <c r="I83" s="37"/>
      <c r="J83" s="37"/>
      <c r="K83" s="37"/>
      <c r="L83" s="52"/>
      <c r="S83" s="35"/>
      <c r="T83" s="35"/>
      <c r="U83" s="35"/>
      <c r="V83" s="35"/>
      <c r="W83" s="35"/>
      <c r="X83" s="35"/>
      <c r="Y83" s="35"/>
      <c r="Z83" s="35"/>
      <c r="AA83" s="35"/>
      <c r="AB83" s="35"/>
      <c r="AC83" s="35"/>
      <c r="AD83" s="35"/>
      <c r="AE83" s="35"/>
    </row>
    <row r="84" spans="1:47" s="2" customFormat="1" ht="12" customHeight="1">
      <c r="A84" s="35"/>
      <c r="B84" s="36"/>
      <c r="C84" s="30" t="s">
        <v>16</v>
      </c>
      <c r="D84" s="37"/>
      <c r="E84" s="37"/>
      <c r="F84" s="37"/>
      <c r="G84" s="37"/>
      <c r="H84" s="37"/>
      <c r="I84" s="37"/>
      <c r="J84" s="37"/>
      <c r="K84" s="37"/>
      <c r="L84" s="52"/>
      <c r="S84" s="35"/>
      <c r="T84" s="35"/>
      <c r="U84" s="35"/>
      <c r="V84" s="35"/>
      <c r="W84" s="35"/>
      <c r="X84" s="35"/>
      <c r="Y84" s="35"/>
      <c r="Z84" s="35"/>
      <c r="AA84" s="35"/>
      <c r="AB84" s="35"/>
      <c r="AC84" s="35"/>
      <c r="AD84" s="35"/>
      <c r="AE84" s="35"/>
    </row>
    <row r="85" spans="1:47" s="2" customFormat="1" ht="26.25" customHeight="1">
      <c r="A85" s="35"/>
      <c r="B85" s="36"/>
      <c r="C85" s="37"/>
      <c r="D85" s="37"/>
      <c r="E85" s="327" t="str">
        <f>E7</f>
        <v>Přístavba odborné učebny pro výuku přípravy pokrmů pro I. II. stupeň ZŠ Dub nad Moravou</v>
      </c>
      <c r="F85" s="328"/>
      <c r="G85" s="328"/>
      <c r="H85" s="328"/>
      <c r="I85" s="37"/>
      <c r="J85" s="37"/>
      <c r="K85" s="37"/>
      <c r="L85" s="52"/>
      <c r="S85" s="35"/>
      <c r="T85" s="35"/>
      <c r="U85" s="35"/>
      <c r="V85" s="35"/>
      <c r="W85" s="35"/>
      <c r="X85" s="35"/>
      <c r="Y85" s="35"/>
      <c r="Z85" s="35"/>
      <c r="AA85" s="35"/>
      <c r="AB85" s="35"/>
      <c r="AC85" s="35"/>
      <c r="AD85" s="35"/>
      <c r="AE85" s="35"/>
    </row>
    <row r="86" spans="1:47" s="2" customFormat="1" ht="12" customHeight="1">
      <c r="A86" s="35"/>
      <c r="B86" s="36"/>
      <c r="C86" s="30" t="s">
        <v>112</v>
      </c>
      <c r="D86" s="37"/>
      <c r="E86" s="37"/>
      <c r="F86" s="37"/>
      <c r="G86" s="37"/>
      <c r="H86" s="37"/>
      <c r="I86" s="37"/>
      <c r="J86" s="37"/>
      <c r="K86" s="37"/>
      <c r="L86" s="52"/>
      <c r="S86" s="35"/>
      <c r="T86" s="35"/>
      <c r="U86" s="35"/>
      <c r="V86" s="35"/>
      <c r="W86" s="35"/>
      <c r="X86" s="35"/>
      <c r="Y86" s="35"/>
      <c r="Z86" s="35"/>
      <c r="AA86" s="35"/>
      <c r="AB86" s="35"/>
      <c r="AC86" s="35"/>
      <c r="AD86" s="35"/>
      <c r="AE86" s="35"/>
    </row>
    <row r="87" spans="1:47" s="2" customFormat="1" ht="16.5" customHeight="1">
      <c r="A87" s="35"/>
      <c r="B87" s="36"/>
      <c r="C87" s="37"/>
      <c r="D87" s="37"/>
      <c r="E87" s="275" t="str">
        <f>E9</f>
        <v>D.1.4b - Zařízení zdravotnické</v>
      </c>
      <c r="F87" s="329"/>
      <c r="G87" s="329"/>
      <c r="H87" s="329"/>
      <c r="I87" s="37"/>
      <c r="J87" s="37"/>
      <c r="K87" s="37"/>
      <c r="L87" s="52"/>
      <c r="S87" s="35"/>
      <c r="T87" s="35"/>
      <c r="U87" s="35"/>
      <c r="V87" s="35"/>
      <c r="W87" s="35"/>
      <c r="X87" s="35"/>
      <c r="Y87" s="35"/>
      <c r="Z87" s="35"/>
      <c r="AA87" s="35"/>
      <c r="AB87" s="35"/>
      <c r="AC87" s="35"/>
      <c r="AD87" s="35"/>
      <c r="AE87" s="35"/>
    </row>
    <row r="88" spans="1:47" s="2" customFormat="1" ht="6.95" customHeight="1">
      <c r="A88" s="35"/>
      <c r="B88" s="36"/>
      <c r="C88" s="37"/>
      <c r="D88" s="37"/>
      <c r="E88" s="37"/>
      <c r="F88" s="37"/>
      <c r="G88" s="37"/>
      <c r="H88" s="37"/>
      <c r="I88" s="37"/>
      <c r="J88" s="37"/>
      <c r="K88" s="37"/>
      <c r="L88" s="52"/>
      <c r="S88" s="35"/>
      <c r="T88" s="35"/>
      <c r="U88" s="35"/>
      <c r="V88" s="35"/>
      <c r="W88" s="35"/>
      <c r="X88" s="35"/>
      <c r="Y88" s="35"/>
      <c r="Z88" s="35"/>
      <c r="AA88" s="35"/>
      <c r="AB88" s="35"/>
      <c r="AC88" s="35"/>
      <c r="AD88" s="35"/>
      <c r="AE88" s="35"/>
    </row>
    <row r="89" spans="1:47" s="2" customFormat="1" ht="12" customHeight="1">
      <c r="A89" s="35"/>
      <c r="B89" s="36"/>
      <c r="C89" s="30" t="s">
        <v>21</v>
      </c>
      <c r="D89" s="37"/>
      <c r="E89" s="37"/>
      <c r="F89" s="28" t="str">
        <f>F12</f>
        <v xml:space="preserve"> </v>
      </c>
      <c r="G89" s="37"/>
      <c r="H89" s="37"/>
      <c r="I89" s="30" t="s">
        <v>23</v>
      </c>
      <c r="J89" s="67" t="str">
        <f>IF(J12="","",J12)</f>
        <v>27. 5. 2024</v>
      </c>
      <c r="K89" s="37"/>
      <c r="L89" s="52"/>
      <c r="S89" s="35"/>
      <c r="T89" s="35"/>
      <c r="U89" s="35"/>
      <c r="V89" s="35"/>
      <c r="W89" s="35"/>
      <c r="X89" s="35"/>
      <c r="Y89" s="35"/>
      <c r="Z89" s="35"/>
      <c r="AA89" s="35"/>
      <c r="AB89" s="35"/>
      <c r="AC89" s="35"/>
      <c r="AD89" s="35"/>
      <c r="AE89" s="35"/>
    </row>
    <row r="90" spans="1:47" s="2" customFormat="1" ht="6.95" customHeight="1">
      <c r="A90" s="35"/>
      <c r="B90" s="36"/>
      <c r="C90" s="37"/>
      <c r="D90" s="37"/>
      <c r="E90" s="37"/>
      <c r="F90" s="37"/>
      <c r="G90" s="37"/>
      <c r="H90" s="37"/>
      <c r="I90" s="37"/>
      <c r="J90" s="37"/>
      <c r="K90" s="37"/>
      <c r="L90" s="52"/>
      <c r="S90" s="35"/>
      <c r="T90" s="35"/>
      <c r="U90" s="35"/>
      <c r="V90" s="35"/>
      <c r="W90" s="35"/>
      <c r="X90" s="35"/>
      <c r="Y90" s="35"/>
      <c r="Z90" s="35"/>
      <c r="AA90" s="35"/>
      <c r="AB90" s="35"/>
      <c r="AC90" s="35"/>
      <c r="AD90" s="35"/>
      <c r="AE90" s="35"/>
    </row>
    <row r="91" spans="1:47" s="2" customFormat="1" ht="15.2" customHeight="1">
      <c r="A91" s="35"/>
      <c r="B91" s="36"/>
      <c r="C91" s="30" t="s">
        <v>25</v>
      </c>
      <c r="D91" s="37"/>
      <c r="E91" s="37"/>
      <c r="F91" s="28" t="str">
        <f>E15</f>
        <v>ZŠ a MŠ, příspěvková organizace Dub n/M</v>
      </c>
      <c r="G91" s="37"/>
      <c r="H91" s="37"/>
      <c r="I91" s="30" t="s">
        <v>31</v>
      </c>
      <c r="J91" s="33" t="str">
        <f>E21</f>
        <v>Bořivoj Kovář</v>
      </c>
      <c r="K91" s="37"/>
      <c r="L91" s="52"/>
      <c r="S91" s="35"/>
      <c r="T91" s="35"/>
      <c r="U91" s="35"/>
      <c r="V91" s="35"/>
      <c r="W91" s="35"/>
      <c r="X91" s="35"/>
      <c r="Y91" s="35"/>
      <c r="Z91" s="35"/>
      <c r="AA91" s="35"/>
      <c r="AB91" s="35"/>
      <c r="AC91" s="35"/>
      <c r="AD91" s="35"/>
      <c r="AE91" s="35"/>
    </row>
    <row r="92" spans="1:47" s="2" customFormat="1" ht="15.2" customHeight="1">
      <c r="A92" s="35"/>
      <c r="B92" s="36"/>
      <c r="C92" s="30" t="s">
        <v>29</v>
      </c>
      <c r="D92" s="37"/>
      <c r="E92" s="37"/>
      <c r="F92" s="28" t="str">
        <f>IF(E18="","",E18)</f>
        <v>Vyplň údaj</v>
      </c>
      <c r="G92" s="37"/>
      <c r="H92" s="37"/>
      <c r="I92" s="30" t="s">
        <v>34</v>
      </c>
      <c r="J92" s="33" t="str">
        <f>E24</f>
        <v xml:space="preserve"> </v>
      </c>
      <c r="K92" s="37"/>
      <c r="L92" s="52"/>
      <c r="S92" s="35"/>
      <c r="T92" s="35"/>
      <c r="U92" s="35"/>
      <c r="V92" s="35"/>
      <c r="W92" s="35"/>
      <c r="X92" s="35"/>
      <c r="Y92" s="35"/>
      <c r="Z92" s="35"/>
      <c r="AA92" s="35"/>
      <c r="AB92" s="35"/>
      <c r="AC92" s="35"/>
      <c r="AD92" s="35"/>
      <c r="AE92" s="35"/>
    </row>
    <row r="93" spans="1:47" s="2" customFormat="1" ht="10.35" customHeight="1">
      <c r="A93" s="35"/>
      <c r="B93" s="36"/>
      <c r="C93" s="37"/>
      <c r="D93" s="37"/>
      <c r="E93" s="37"/>
      <c r="F93" s="37"/>
      <c r="G93" s="37"/>
      <c r="H93" s="37"/>
      <c r="I93" s="37"/>
      <c r="J93" s="37"/>
      <c r="K93" s="37"/>
      <c r="L93" s="52"/>
      <c r="S93" s="35"/>
      <c r="T93" s="35"/>
      <c r="U93" s="35"/>
      <c r="V93" s="35"/>
      <c r="W93" s="35"/>
      <c r="X93" s="35"/>
      <c r="Y93" s="35"/>
      <c r="Z93" s="35"/>
      <c r="AA93" s="35"/>
      <c r="AB93" s="35"/>
      <c r="AC93" s="35"/>
      <c r="AD93" s="35"/>
      <c r="AE93" s="35"/>
    </row>
    <row r="94" spans="1:47" s="2" customFormat="1" ht="29.25" customHeight="1">
      <c r="A94" s="35"/>
      <c r="B94" s="36"/>
      <c r="C94" s="150" t="s">
        <v>116</v>
      </c>
      <c r="D94" s="151"/>
      <c r="E94" s="151"/>
      <c r="F94" s="151"/>
      <c r="G94" s="151"/>
      <c r="H94" s="151"/>
      <c r="I94" s="151"/>
      <c r="J94" s="152" t="s">
        <v>117</v>
      </c>
      <c r="K94" s="151"/>
      <c r="L94" s="52"/>
      <c r="S94" s="35"/>
      <c r="T94" s="35"/>
      <c r="U94" s="35"/>
      <c r="V94" s="35"/>
      <c r="W94" s="35"/>
      <c r="X94" s="35"/>
      <c r="Y94" s="35"/>
      <c r="Z94" s="35"/>
      <c r="AA94" s="35"/>
      <c r="AB94" s="35"/>
      <c r="AC94" s="35"/>
      <c r="AD94" s="35"/>
      <c r="AE94" s="35"/>
    </row>
    <row r="95" spans="1:47" s="2" customFormat="1" ht="10.35" customHeight="1">
      <c r="A95" s="35"/>
      <c r="B95" s="36"/>
      <c r="C95" s="37"/>
      <c r="D95" s="37"/>
      <c r="E95" s="37"/>
      <c r="F95" s="37"/>
      <c r="G95" s="37"/>
      <c r="H95" s="37"/>
      <c r="I95" s="37"/>
      <c r="J95" s="37"/>
      <c r="K95" s="37"/>
      <c r="L95" s="52"/>
      <c r="S95" s="35"/>
      <c r="T95" s="35"/>
      <c r="U95" s="35"/>
      <c r="V95" s="35"/>
      <c r="W95" s="35"/>
      <c r="X95" s="35"/>
      <c r="Y95" s="35"/>
      <c r="Z95" s="35"/>
      <c r="AA95" s="35"/>
      <c r="AB95" s="35"/>
      <c r="AC95" s="35"/>
      <c r="AD95" s="35"/>
      <c r="AE95" s="35"/>
    </row>
    <row r="96" spans="1:47" s="2" customFormat="1" ht="22.9" customHeight="1">
      <c r="A96" s="35"/>
      <c r="B96" s="36"/>
      <c r="C96" s="153" t="s">
        <v>118</v>
      </c>
      <c r="D96" s="37"/>
      <c r="E96" s="37"/>
      <c r="F96" s="37"/>
      <c r="G96" s="37"/>
      <c r="H96" s="37"/>
      <c r="I96" s="37"/>
      <c r="J96" s="85">
        <f>J121</f>
        <v>0</v>
      </c>
      <c r="K96" s="37"/>
      <c r="L96" s="52"/>
      <c r="S96" s="35"/>
      <c r="T96" s="35"/>
      <c r="U96" s="35"/>
      <c r="V96" s="35"/>
      <c r="W96" s="35"/>
      <c r="X96" s="35"/>
      <c r="Y96" s="35"/>
      <c r="Z96" s="35"/>
      <c r="AA96" s="35"/>
      <c r="AB96" s="35"/>
      <c r="AC96" s="35"/>
      <c r="AD96" s="35"/>
      <c r="AE96" s="35"/>
      <c r="AU96" s="18" t="s">
        <v>119</v>
      </c>
    </row>
    <row r="97" spans="1:31" s="9" customFormat="1" ht="24.95" customHeight="1">
      <c r="B97" s="154"/>
      <c r="C97" s="155"/>
      <c r="D97" s="156" t="s">
        <v>130</v>
      </c>
      <c r="E97" s="157"/>
      <c r="F97" s="157"/>
      <c r="G97" s="157"/>
      <c r="H97" s="157"/>
      <c r="I97" s="157"/>
      <c r="J97" s="158">
        <f>J122</f>
        <v>0</v>
      </c>
      <c r="K97" s="155"/>
      <c r="L97" s="159"/>
    </row>
    <row r="98" spans="1:31" s="10" customFormat="1" ht="19.899999999999999" customHeight="1">
      <c r="B98" s="160"/>
      <c r="C98" s="105"/>
      <c r="D98" s="161" t="s">
        <v>2460</v>
      </c>
      <c r="E98" s="162"/>
      <c r="F98" s="162"/>
      <c r="G98" s="162"/>
      <c r="H98" s="162"/>
      <c r="I98" s="162"/>
      <c r="J98" s="163">
        <f>J123</f>
        <v>0</v>
      </c>
      <c r="K98" s="105"/>
      <c r="L98" s="164"/>
    </row>
    <row r="99" spans="1:31" s="10" customFormat="1" ht="19.899999999999999" customHeight="1">
      <c r="B99" s="160"/>
      <c r="C99" s="105"/>
      <c r="D99" s="161" t="s">
        <v>2461</v>
      </c>
      <c r="E99" s="162"/>
      <c r="F99" s="162"/>
      <c r="G99" s="162"/>
      <c r="H99" s="162"/>
      <c r="I99" s="162"/>
      <c r="J99" s="163">
        <f>J184</f>
        <v>0</v>
      </c>
      <c r="K99" s="105"/>
      <c r="L99" s="164"/>
    </row>
    <row r="100" spans="1:31" s="10" customFormat="1" ht="19.899999999999999" customHeight="1">
      <c r="B100" s="160"/>
      <c r="C100" s="105"/>
      <c r="D100" s="161" t="s">
        <v>2462</v>
      </c>
      <c r="E100" s="162"/>
      <c r="F100" s="162"/>
      <c r="G100" s="162"/>
      <c r="H100" s="162"/>
      <c r="I100" s="162"/>
      <c r="J100" s="163">
        <f>J229</f>
        <v>0</v>
      </c>
      <c r="K100" s="105"/>
      <c r="L100" s="164"/>
    </row>
    <row r="101" spans="1:31" s="10" customFormat="1" ht="19.899999999999999" customHeight="1">
      <c r="B101" s="160"/>
      <c r="C101" s="105"/>
      <c r="D101" s="161" t="s">
        <v>2463</v>
      </c>
      <c r="E101" s="162"/>
      <c r="F101" s="162"/>
      <c r="G101" s="162"/>
      <c r="H101" s="162"/>
      <c r="I101" s="162"/>
      <c r="J101" s="163">
        <f>J236</f>
        <v>0</v>
      </c>
      <c r="K101" s="105"/>
      <c r="L101" s="164"/>
    </row>
    <row r="102" spans="1:31" s="2" customFormat="1" ht="21.75" customHeight="1">
      <c r="A102" s="35"/>
      <c r="B102" s="36"/>
      <c r="C102" s="37"/>
      <c r="D102" s="37"/>
      <c r="E102" s="37"/>
      <c r="F102" s="37"/>
      <c r="G102" s="37"/>
      <c r="H102" s="37"/>
      <c r="I102" s="37"/>
      <c r="J102" s="37"/>
      <c r="K102" s="37"/>
      <c r="L102" s="52"/>
      <c r="S102" s="35"/>
      <c r="T102" s="35"/>
      <c r="U102" s="35"/>
      <c r="V102" s="35"/>
      <c r="W102" s="35"/>
      <c r="X102" s="35"/>
      <c r="Y102" s="35"/>
      <c r="Z102" s="35"/>
      <c r="AA102" s="35"/>
      <c r="AB102" s="35"/>
      <c r="AC102" s="35"/>
      <c r="AD102" s="35"/>
      <c r="AE102" s="35"/>
    </row>
    <row r="103" spans="1:31" s="2" customFormat="1" ht="6.95" customHeight="1">
      <c r="A103" s="35"/>
      <c r="B103" s="55"/>
      <c r="C103" s="56"/>
      <c r="D103" s="56"/>
      <c r="E103" s="56"/>
      <c r="F103" s="56"/>
      <c r="G103" s="56"/>
      <c r="H103" s="56"/>
      <c r="I103" s="56"/>
      <c r="J103" s="56"/>
      <c r="K103" s="56"/>
      <c r="L103" s="52"/>
      <c r="S103" s="35"/>
      <c r="T103" s="35"/>
      <c r="U103" s="35"/>
      <c r="V103" s="35"/>
      <c r="W103" s="35"/>
      <c r="X103" s="35"/>
      <c r="Y103" s="35"/>
      <c r="Z103" s="35"/>
      <c r="AA103" s="35"/>
      <c r="AB103" s="35"/>
      <c r="AC103" s="35"/>
      <c r="AD103" s="35"/>
      <c r="AE103" s="35"/>
    </row>
    <row r="107" spans="1:31" s="2" customFormat="1" ht="6.95" customHeight="1">
      <c r="A107" s="35"/>
      <c r="B107" s="57"/>
      <c r="C107" s="58"/>
      <c r="D107" s="58"/>
      <c r="E107" s="58"/>
      <c r="F107" s="58"/>
      <c r="G107" s="58"/>
      <c r="H107" s="58"/>
      <c r="I107" s="58"/>
      <c r="J107" s="58"/>
      <c r="K107" s="58"/>
      <c r="L107" s="52"/>
      <c r="S107" s="35"/>
      <c r="T107" s="35"/>
      <c r="U107" s="35"/>
      <c r="V107" s="35"/>
      <c r="W107" s="35"/>
      <c r="X107" s="35"/>
      <c r="Y107" s="35"/>
      <c r="Z107" s="35"/>
      <c r="AA107" s="35"/>
      <c r="AB107" s="35"/>
      <c r="AC107" s="35"/>
      <c r="AD107" s="35"/>
      <c r="AE107" s="35"/>
    </row>
    <row r="108" spans="1:31" s="2" customFormat="1" ht="24.95" customHeight="1">
      <c r="A108" s="35"/>
      <c r="B108" s="36"/>
      <c r="C108" s="24" t="s">
        <v>145</v>
      </c>
      <c r="D108" s="37"/>
      <c r="E108" s="37"/>
      <c r="F108" s="37"/>
      <c r="G108" s="37"/>
      <c r="H108" s="37"/>
      <c r="I108" s="37"/>
      <c r="J108" s="37"/>
      <c r="K108" s="37"/>
      <c r="L108" s="52"/>
      <c r="S108" s="35"/>
      <c r="T108" s="35"/>
      <c r="U108" s="35"/>
      <c r="V108" s="35"/>
      <c r="W108" s="35"/>
      <c r="X108" s="35"/>
      <c r="Y108" s="35"/>
      <c r="Z108" s="35"/>
      <c r="AA108" s="35"/>
      <c r="AB108" s="35"/>
      <c r="AC108" s="35"/>
      <c r="AD108" s="35"/>
      <c r="AE108" s="35"/>
    </row>
    <row r="109" spans="1:31" s="2" customFormat="1" ht="6.95" customHeight="1">
      <c r="A109" s="35"/>
      <c r="B109" s="36"/>
      <c r="C109" s="37"/>
      <c r="D109" s="37"/>
      <c r="E109" s="37"/>
      <c r="F109" s="37"/>
      <c r="G109" s="37"/>
      <c r="H109" s="37"/>
      <c r="I109" s="37"/>
      <c r="J109" s="37"/>
      <c r="K109" s="37"/>
      <c r="L109" s="52"/>
      <c r="S109" s="35"/>
      <c r="T109" s="35"/>
      <c r="U109" s="35"/>
      <c r="V109" s="35"/>
      <c r="W109" s="35"/>
      <c r="X109" s="35"/>
      <c r="Y109" s="35"/>
      <c r="Z109" s="35"/>
      <c r="AA109" s="35"/>
      <c r="AB109" s="35"/>
      <c r="AC109" s="35"/>
      <c r="AD109" s="35"/>
      <c r="AE109" s="35"/>
    </row>
    <row r="110" spans="1:31" s="2" customFormat="1" ht="12" customHeight="1">
      <c r="A110" s="35"/>
      <c r="B110" s="36"/>
      <c r="C110" s="30" t="s">
        <v>16</v>
      </c>
      <c r="D110" s="37"/>
      <c r="E110" s="37"/>
      <c r="F110" s="37"/>
      <c r="G110" s="37"/>
      <c r="H110" s="37"/>
      <c r="I110" s="37"/>
      <c r="J110" s="37"/>
      <c r="K110" s="37"/>
      <c r="L110" s="52"/>
      <c r="S110" s="35"/>
      <c r="T110" s="35"/>
      <c r="U110" s="35"/>
      <c r="V110" s="35"/>
      <c r="W110" s="35"/>
      <c r="X110" s="35"/>
      <c r="Y110" s="35"/>
      <c r="Z110" s="35"/>
      <c r="AA110" s="35"/>
      <c r="AB110" s="35"/>
      <c r="AC110" s="35"/>
      <c r="AD110" s="35"/>
      <c r="AE110" s="35"/>
    </row>
    <row r="111" spans="1:31" s="2" customFormat="1" ht="26.25" customHeight="1">
      <c r="A111" s="35"/>
      <c r="B111" s="36"/>
      <c r="C111" s="37"/>
      <c r="D111" s="37"/>
      <c r="E111" s="327" t="str">
        <f>E7</f>
        <v>Přístavba odborné učebny pro výuku přípravy pokrmů pro I. II. stupeň ZŠ Dub nad Moravou</v>
      </c>
      <c r="F111" s="328"/>
      <c r="G111" s="328"/>
      <c r="H111" s="328"/>
      <c r="I111" s="37"/>
      <c r="J111" s="37"/>
      <c r="K111" s="37"/>
      <c r="L111" s="52"/>
      <c r="S111" s="35"/>
      <c r="T111" s="35"/>
      <c r="U111" s="35"/>
      <c r="V111" s="35"/>
      <c r="W111" s="35"/>
      <c r="X111" s="35"/>
      <c r="Y111" s="35"/>
      <c r="Z111" s="35"/>
      <c r="AA111" s="35"/>
      <c r="AB111" s="35"/>
      <c r="AC111" s="35"/>
      <c r="AD111" s="35"/>
      <c r="AE111" s="35"/>
    </row>
    <row r="112" spans="1:31" s="2" customFormat="1" ht="12" customHeight="1">
      <c r="A112" s="35"/>
      <c r="B112" s="36"/>
      <c r="C112" s="30" t="s">
        <v>112</v>
      </c>
      <c r="D112" s="37"/>
      <c r="E112" s="37"/>
      <c r="F112" s="37"/>
      <c r="G112" s="37"/>
      <c r="H112" s="37"/>
      <c r="I112" s="37"/>
      <c r="J112" s="37"/>
      <c r="K112" s="37"/>
      <c r="L112" s="52"/>
      <c r="S112" s="35"/>
      <c r="T112" s="35"/>
      <c r="U112" s="35"/>
      <c r="V112" s="35"/>
      <c r="W112" s="35"/>
      <c r="X112" s="35"/>
      <c r="Y112" s="35"/>
      <c r="Z112" s="35"/>
      <c r="AA112" s="35"/>
      <c r="AB112" s="35"/>
      <c r="AC112" s="35"/>
      <c r="AD112" s="35"/>
      <c r="AE112" s="35"/>
    </row>
    <row r="113" spans="1:65" s="2" customFormat="1" ht="16.5" customHeight="1">
      <c r="A113" s="35"/>
      <c r="B113" s="36"/>
      <c r="C113" s="37"/>
      <c r="D113" s="37"/>
      <c r="E113" s="275" t="str">
        <f>E9</f>
        <v>D.1.4b - Zařízení zdravotnické</v>
      </c>
      <c r="F113" s="329"/>
      <c r="G113" s="329"/>
      <c r="H113" s="329"/>
      <c r="I113" s="37"/>
      <c r="J113" s="37"/>
      <c r="K113" s="37"/>
      <c r="L113" s="52"/>
      <c r="S113" s="35"/>
      <c r="T113" s="35"/>
      <c r="U113" s="35"/>
      <c r="V113" s="35"/>
      <c r="W113" s="35"/>
      <c r="X113" s="35"/>
      <c r="Y113" s="35"/>
      <c r="Z113" s="35"/>
      <c r="AA113" s="35"/>
      <c r="AB113" s="35"/>
      <c r="AC113" s="35"/>
      <c r="AD113" s="35"/>
      <c r="AE113" s="35"/>
    </row>
    <row r="114" spans="1:65" s="2" customFormat="1" ht="6.95" customHeight="1">
      <c r="A114" s="35"/>
      <c r="B114" s="36"/>
      <c r="C114" s="37"/>
      <c r="D114" s="37"/>
      <c r="E114" s="37"/>
      <c r="F114" s="37"/>
      <c r="G114" s="37"/>
      <c r="H114" s="37"/>
      <c r="I114" s="37"/>
      <c r="J114" s="37"/>
      <c r="K114" s="37"/>
      <c r="L114" s="52"/>
      <c r="S114" s="35"/>
      <c r="T114" s="35"/>
      <c r="U114" s="35"/>
      <c r="V114" s="35"/>
      <c r="W114" s="35"/>
      <c r="X114" s="35"/>
      <c r="Y114" s="35"/>
      <c r="Z114" s="35"/>
      <c r="AA114" s="35"/>
      <c r="AB114" s="35"/>
      <c r="AC114" s="35"/>
      <c r="AD114" s="35"/>
      <c r="AE114" s="35"/>
    </row>
    <row r="115" spans="1:65" s="2" customFormat="1" ht="12" customHeight="1">
      <c r="A115" s="35"/>
      <c r="B115" s="36"/>
      <c r="C115" s="30" t="s">
        <v>21</v>
      </c>
      <c r="D115" s="37"/>
      <c r="E115" s="37"/>
      <c r="F115" s="28" t="str">
        <f>F12</f>
        <v xml:space="preserve"> </v>
      </c>
      <c r="G115" s="37"/>
      <c r="H115" s="37"/>
      <c r="I115" s="30" t="s">
        <v>23</v>
      </c>
      <c r="J115" s="67" t="str">
        <f>IF(J12="","",J12)</f>
        <v>27. 5. 2024</v>
      </c>
      <c r="K115" s="37"/>
      <c r="L115" s="52"/>
      <c r="S115" s="35"/>
      <c r="T115" s="35"/>
      <c r="U115" s="35"/>
      <c r="V115" s="35"/>
      <c r="W115" s="35"/>
      <c r="X115" s="35"/>
      <c r="Y115" s="35"/>
      <c r="Z115" s="35"/>
      <c r="AA115" s="35"/>
      <c r="AB115" s="35"/>
      <c r="AC115" s="35"/>
      <c r="AD115" s="35"/>
      <c r="AE115" s="35"/>
    </row>
    <row r="116" spans="1:65" s="2" customFormat="1" ht="6.95" customHeight="1">
      <c r="A116" s="35"/>
      <c r="B116" s="36"/>
      <c r="C116" s="37"/>
      <c r="D116" s="37"/>
      <c r="E116" s="37"/>
      <c r="F116" s="37"/>
      <c r="G116" s="37"/>
      <c r="H116" s="37"/>
      <c r="I116" s="37"/>
      <c r="J116" s="37"/>
      <c r="K116" s="37"/>
      <c r="L116" s="52"/>
      <c r="S116" s="35"/>
      <c r="T116" s="35"/>
      <c r="U116" s="35"/>
      <c r="V116" s="35"/>
      <c r="W116" s="35"/>
      <c r="X116" s="35"/>
      <c r="Y116" s="35"/>
      <c r="Z116" s="35"/>
      <c r="AA116" s="35"/>
      <c r="AB116" s="35"/>
      <c r="AC116" s="35"/>
      <c r="AD116" s="35"/>
      <c r="AE116" s="35"/>
    </row>
    <row r="117" spans="1:65" s="2" customFormat="1" ht="15.2" customHeight="1">
      <c r="A117" s="35"/>
      <c r="B117" s="36"/>
      <c r="C117" s="30" t="s">
        <v>25</v>
      </c>
      <c r="D117" s="37"/>
      <c r="E117" s="37"/>
      <c r="F117" s="28" t="str">
        <f>E15</f>
        <v>ZŠ a MŠ, příspěvková organizace Dub n/M</v>
      </c>
      <c r="G117" s="37"/>
      <c r="H117" s="37"/>
      <c r="I117" s="30" t="s">
        <v>31</v>
      </c>
      <c r="J117" s="33" t="str">
        <f>E21</f>
        <v>Bořivoj Kovář</v>
      </c>
      <c r="K117" s="37"/>
      <c r="L117" s="52"/>
      <c r="S117" s="35"/>
      <c r="T117" s="35"/>
      <c r="U117" s="35"/>
      <c r="V117" s="35"/>
      <c r="W117" s="35"/>
      <c r="X117" s="35"/>
      <c r="Y117" s="35"/>
      <c r="Z117" s="35"/>
      <c r="AA117" s="35"/>
      <c r="AB117" s="35"/>
      <c r="AC117" s="35"/>
      <c r="AD117" s="35"/>
      <c r="AE117" s="35"/>
    </row>
    <row r="118" spans="1:65" s="2" customFormat="1" ht="15.2" customHeight="1">
      <c r="A118" s="35"/>
      <c r="B118" s="36"/>
      <c r="C118" s="30" t="s">
        <v>29</v>
      </c>
      <c r="D118" s="37"/>
      <c r="E118" s="37"/>
      <c r="F118" s="28" t="str">
        <f>IF(E18="","",E18)</f>
        <v>Vyplň údaj</v>
      </c>
      <c r="G118" s="37"/>
      <c r="H118" s="37"/>
      <c r="I118" s="30" t="s">
        <v>34</v>
      </c>
      <c r="J118" s="33" t="str">
        <f>E24</f>
        <v xml:space="preserve"> </v>
      </c>
      <c r="K118" s="37"/>
      <c r="L118" s="52"/>
      <c r="S118" s="35"/>
      <c r="T118" s="35"/>
      <c r="U118" s="35"/>
      <c r="V118" s="35"/>
      <c r="W118" s="35"/>
      <c r="X118" s="35"/>
      <c r="Y118" s="35"/>
      <c r="Z118" s="35"/>
      <c r="AA118" s="35"/>
      <c r="AB118" s="35"/>
      <c r="AC118" s="35"/>
      <c r="AD118" s="35"/>
      <c r="AE118" s="35"/>
    </row>
    <row r="119" spans="1:65" s="2" customFormat="1" ht="10.35" customHeight="1">
      <c r="A119" s="35"/>
      <c r="B119" s="36"/>
      <c r="C119" s="37"/>
      <c r="D119" s="37"/>
      <c r="E119" s="37"/>
      <c r="F119" s="37"/>
      <c r="G119" s="37"/>
      <c r="H119" s="37"/>
      <c r="I119" s="37"/>
      <c r="J119" s="37"/>
      <c r="K119" s="37"/>
      <c r="L119" s="52"/>
      <c r="S119" s="35"/>
      <c r="T119" s="35"/>
      <c r="U119" s="35"/>
      <c r="V119" s="35"/>
      <c r="W119" s="35"/>
      <c r="X119" s="35"/>
      <c r="Y119" s="35"/>
      <c r="Z119" s="35"/>
      <c r="AA119" s="35"/>
      <c r="AB119" s="35"/>
      <c r="AC119" s="35"/>
      <c r="AD119" s="35"/>
      <c r="AE119" s="35"/>
    </row>
    <row r="120" spans="1:65" s="11" customFormat="1" ht="29.25" customHeight="1">
      <c r="A120" s="165"/>
      <c r="B120" s="166"/>
      <c r="C120" s="167" t="s">
        <v>146</v>
      </c>
      <c r="D120" s="168" t="s">
        <v>61</v>
      </c>
      <c r="E120" s="168" t="s">
        <v>57</v>
      </c>
      <c r="F120" s="168" t="s">
        <v>58</v>
      </c>
      <c r="G120" s="168" t="s">
        <v>147</v>
      </c>
      <c r="H120" s="168" t="s">
        <v>148</v>
      </c>
      <c r="I120" s="168" t="s">
        <v>149</v>
      </c>
      <c r="J120" s="169" t="s">
        <v>117</v>
      </c>
      <c r="K120" s="170" t="s">
        <v>150</v>
      </c>
      <c r="L120" s="171"/>
      <c r="M120" s="76" t="s">
        <v>1</v>
      </c>
      <c r="N120" s="77" t="s">
        <v>40</v>
      </c>
      <c r="O120" s="77" t="s">
        <v>151</v>
      </c>
      <c r="P120" s="77" t="s">
        <v>152</v>
      </c>
      <c r="Q120" s="77" t="s">
        <v>153</v>
      </c>
      <c r="R120" s="77" t="s">
        <v>154</v>
      </c>
      <c r="S120" s="77" t="s">
        <v>155</v>
      </c>
      <c r="T120" s="78" t="s">
        <v>156</v>
      </c>
      <c r="U120" s="165"/>
      <c r="V120" s="165"/>
      <c r="W120" s="165"/>
      <c r="X120" s="165"/>
      <c r="Y120" s="165"/>
      <c r="Z120" s="165"/>
      <c r="AA120" s="165"/>
      <c r="AB120" s="165"/>
      <c r="AC120" s="165"/>
      <c r="AD120" s="165"/>
      <c r="AE120" s="165"/>
    </row>
    <row r="121" spans="1:65" s="2" customFormat="1" ht="22.9" customHeight="1">
      <c r="A121" s="35"/>
      <c r="B121" s="36"/>
      <c r="C121" s="83" t="s">
        <v>157</v>
      </c>
      <c r="D121" s="37"/>
      <c r="E121" s="37"/>
      <c r="F121" s="37"/>
      <c r="G121" s="37"/>
      <c r="H121" s="37"/>
      <c r="I121" s="37"/>
      <c r="J121" s="172">
        <f>BK121</f>
        <v>0</v>
      </c>
      <c r="K121" s="37"/>
      <c r="L121" s="40"/>
      <c r="M121" s="79"/>
      <c r="N121" s="173"/>
      <c r="O121" s="80"/>
      <c r="P121" s="174">
        <f>P122</f>
        <v>0</v>
      </c>
      <c r="Q121" s="80"/>
      <c r="R121" s="174">
        <f>R122</f>
        <v>0</v>
      </c>
      <c r="S121" s="80"/>
      <c r="T121" s="175">
        <f>T122</f>
        <v>0</v>
      </c>
      <c r="U121" s="35"/>
      <c r="V121" s="35"/>
      <c r="W121" s="35"/>
      <c r="X121" s="35"/>
      <c r="Y121" s="35"/>
      <c r="Z121" s="35"/>
      <c r="AA121" s="35"/>
      <c r="AB121" s="35"/>
      <c r="AC121" s="35"/>
      <c r="AD121" s="35"/>
      <c r="AE121" s="35"/>
      <c r="AT121" s="18" t="s">
        <v>75</v>
      </c>
      <c r="AU121" s="18" t="s">
        <v>119</v>
      </c>
      <c r="BK121" s="176">
        <f>BK122</f>
        <v>0</v>
      </c>
    </row>
    <row r="122" spans="1:65" s="12" customFormat="1" ht="25.9" customHeight="1">
      <c r="B122" s="177"/>
      <c r="C122" s="178"/>
      <c r="D122" s="179" t="s">
        <v>75</v>
      </c>
      <c r="E122" s="180" t="s">
        <v>1320</v>
      </c>
      <c r="F122" s="180" t="s">
        <v>1321</v>
      </c>
      <c r="G122" s="178"/>
      <c r="H122" s="178"/>
      <c r="I122" s="181"/>
      <c r="J122" s="182">
        <f>BK122</f>
        <v>0</v>
      </c>
      <c r="K122" s="178"/>
      <c r="L122" s="183"/>
      <c r="M122" s="184"/>
      <c r="N122" s="185"/>
      <c r="O122" s="185"/>
      <c r="P122" s="186">
        <f>P123+P184+P229+P236</f>
        <v>0</v>
      </c>
      <c r="Q122" s="185"/>
      <c r="R122" s="186">
        <f>R123+R184+R229+R236</f>
        <v>0</v>
      </c>
      <c r="S122" s="185"/>
      <c r="T122" s="187">
        <f>T123+T184+T229+T236</f>
        <v>0</v>
      </c>
      <c r="AR122" s="188" t="s">
        <v>86</v>
      </c>
      <c r="AT122" s="189" t="s">
        <v>75</v>
      </c>
      <c r="AU122" s="189" t="s">
        <v>76</v>
      </c>
      <c r="AY122" s="188" t="s">
        <v>160</v>
      </c>
      <c r="BK122" s="190">
        <f>BK123+BK184+BK229+BK236</f>
        <v>0</v>
      </c>
    </row>
    <row r="123" spans="1:65" s="12" customFormat="1" ht="22.9" customHeight="1">
      <c r="B123" s="177"/>
      <c r="C123" s="178"/>
      <c r="D123" s="179" t="s">
        <v>75</v>
      </c>
      <c r="E123" s="191" t="s">
        <v>2464</v>
      </c>
      <c r="F123" s="191" t="s">
        <v>2465</v>
      </c>
      <c r="G123" s="178"/>
      <c r="H123" s="178"/>
      <c r="I123" s="181"/>
      <c r="J123" s="192">
        <f>BK123</f>
        <v>0</v>
      </c>
      <c r="K123" s="178"/>
      <c r="L123" s="183"/>
      <c r="M123" s="184"/>
      <c r="N123" s="185"/>
      <c r="O123" s="185"/>
      <c r="P123" s="186">
        <f>SUM(P124:P183)</f>
        <v>0</v>
      </c>
      <c r="Q123" s="185"/>
      <c r="R123" s="186">
        <f>SUM(R124:R183)</f>
        <v>0</v>
      </c>
      <c r="S123" s="185"/>
      <c r="T123" s="187">
        <f>SUM(T124:T183)</f>
        <v>0</v>
      </c>
      <c r="AR123" s="188" t="s">
        <v>86</v>
      </c>
      <c r="AT123" s="189" t="s">
        <v>75</v>
      </c>
      <c r="AU123" s="189" t="s">
        <v>84</v>
      </c>
      <c r="AY123" s="188" t="s">
        <v>160</v>
      </c>
      <c r="BK123" s="190">
        <f>SUM(BK124:BK183)</f>
        <v>0</v>
      </c>
    </row>
    <row r="124" spans="1:65" s="2" customFormat="1" ht="21.75" customHeight="1">
      <c r="A124" s="35"/>
      <c r="B124" s="36"/>
      <c r="C124" s="193" t="s">
        <v>84</v>
      </c>
      <c r="D124" s="193" t="s">
        <v>162</v>
      </c>
      <c r="E124" s="194" t="s">
        <v>2466</v>
      </c>
      <c r="F124" s="195" t="s">
        <v>2467</v>
      </c>
      <c r="G124" s="196" t="s">
        <v>181</v>
      </c>
      <c r="H124" s="197">
        <v>15</v>
      </c>
      <c r="I124" s="198"/>
      <c r="J124" s="199">
        <f>ROUND(I124*H124,2)</f>
        <v>0</v>
      </c>
      <c r="K124" s="200"/>
      <c r="L124" s="40"/>
      <c r="M124" s="201" t="s">
        <v>1</v>
      </c>
      <c r="N124" s="202" t="s">
        <v>41</v>
      </c>
      <c r="O124" s="72"/>
      <c r="P124" s="203">
        <f>O124*H124</f>
        <v>0</v>
      </c>
      <c r="Q124" s="203">
        <v>0</v>
      </c>
      <c r="R124" s="203">
        <f>Q124*H124</f>
        <v>0</v>
      </c>
      <c r="S124" s="203">
        <v>0</v>
      </c>
      <c r="T124" s="204">
        <f>S124*H124</f>
        <v>0</v>
      </c>
      <c r="U124" s="35"/>
      <c r="V124" s="35"/>
      <c r="W124" s="35"/>
      <c r="X124" s="35"/>
      <c r="Y124" s="35"/>
      <c r="Z124" s="35"/>
      <c r="AA124" s="35"/>
      <c r="AB124" s="35"/>
      <c r="AC124" s="35"/>
      <c r="AD124" s="35"/>
      <c r="AE124" s="35"/>
      <c r="AR124" s="205" t="s">
        <v>214</v>
      </c>
      <c r="AT124" s="205" t="s">
        <v>162</v>
      </c>
      <c r="AU124" s="205" t="s">
        <v>86</v>
      </c>
      <c r="AY124" s="18" t="s">
        <v>160</v>
      </c>
      <c r="BE124" s="206">
        <f>IF(N124="základní",J124,0)</f>
        <v>0</v>
      </c>
      <c r="BF124" s="206">
        <f>IF(N124="snížená",J124,0)</f>
        <v>0</v>
      </c>
      <c r="BG124" s="206">
        <f>IF(N124="zákl. přenesená",J124,0)</f>
        <v>0</v>
      </c>
      <c r="BH124" s="206">
        <f>IF(N124="sníž. přenesená",J124,0)</f>
        <v>0</v>
      </c>
      <c r="BI124" s="206">
        <f>IF(N124="nulová",J124,0)</f>
        <v>0</v>
      </c>
      <c r="BJ124" s="18" t="s">
        <v>84</v>
      </c>
      <c r="BK124" s="206">
        <f>ROUND(I124*H124,2)</f>
        <v>0</v>
      </c>
      <c r="BL124" s="18" t="s">
        <v>214</v>
      </c>
      <c r="BM124" s="205" t="s">
        <v>86</v>
      </c>
    </row>
    <row r="125" spans="1:65" s="2" customFormat="1" ht="11.25">
      <c r="A125" s="35"/>
      <c r="B125" s="36"/>
      <c r="C125" s="37"/>
      <c r="D125" s="207" t="s">
        <v>167</v>
      </c>
      <c r="E125" s="37"/>
      <c r="F125" s="208" t="s">
        <v>2467</v>
      </c>
      <c r="G125" s="37"/>
      <c r="H125" s="37"/>
      <c r="I125" s="209"/>
      <c r="J125" s="37"/>
      <c r="K125" s="37"/>
      <c r="L125" s="40"/>
      <c r="M125" s="210"/>
      <c r="N125" s="211"/>
      <c r="O125" s="72"/>
      <c r="P125" s="72"/>
      <c r="Q125" s="72"/>
      <c r="R125" s="72"/>
      <c r="S125" s="72"/>
      <c r="T125" s="73"/>
      <c r="U125" s="35"/>
      <c r="V125" s="35"/>
      <c r="W125" s="35"/>
      <c r="X125" s="35"/>
      <c r="Y125" s="35"/>
      <c r="Z125" s="35"/>
      <c r="AA125" s="35"/>
      <c r="AB125" s="35"/>
      <c r="AC125" s="35"/>
      <c r="AD125" s="35"/>
      <c r="AE125" s="35"/>
      <c r="AT125" s="18" t="s">
        <v>167</v>
      </c>
      <c r="AU125" s="18" t="s">
        <v>86</v>
      </c>
    </row>
    <row r="126" spans="1:65" s="2" customFormat="1" ht="21.75" customHeight="1">
      <c r="A126" s="35"/>
      <c r="B126" s="36"/>
      <c r="C126" s="193" t="s">
        <v>86</v>
      </c>
      <c r="D126" s="193" t="s">
        <v>162</v>
      </c>
      <c r="E126" s="194" t="s">
        <v>2468</v>
      </c>
      <c r="F126" s="195" t="s">
        <v>2469</v>
      </c>
      <c r="G126" s="196" t="s">
        <v>181</v>
      </c>
      <c r="H126" s="197">
        <v>12</v>
      </c>
      <c r="I126" s="198"/>
      <c r="J126" s="199">
        <f>ROUND(I126*H126,2)</f>
        <v>0</v>
      </c>
      <c r="K126" s="200"/>
      <c r="L126" s="40"/>
      <c r="M126" s="201" t="s">
        <v>1</v>
      </c>
      <c r="N126" s="202" t="s">
        <v>41</v>
      </c>
      <c r="O126" s="72"/>
      <c r="P126" s="203">
        <f>O126*H126</f>
        <v>0</v>
      </c>
      <c r="Q126" s="203">
        <v>0</v>
      </c>
      <c r="R126" s="203">
        <f>Q126*H126</f>
        <v>0</v>
      </c>
      <c r="S126" s="203">
        <v>0</v>
      </c>
      <c r="T126" s="204">
        <f>S126*H126</f>
        <v>0</v>
      </c>
      <c r="U126" s="35"/>
      <c r="V126" s="35"/>
      <c r="W126" s="35"/>
      <c r="X126" s="35"/>
      <c r="Y126" s="35"/>
      <c r="Z126" s="35"/>
      <c r="AA126" s="35"/>
      <c r="AB126" s="35"/>
      <c r="AC126" s="35"/>
      <c r="AD126" s="35"/>
      <c r="AE126" s="35"/>
      <c r="AR126" s="205" t="s">
        <v>214</v>
      </c>
      <c r="AT126" s="205" t="s">
        <v>162</v>
      </c>
      <c r="AU126" s="205" t="s">
        <v>86</v>
      </c>
      <c r="AY126" s="18" t="s">
        <v>160</v>
      </c>
      <c r="BE126" s="206">
        <f>IF(N126="základní",J126,0)</f>
        <v>0</v>
      </c>
      <c r="BF126" s="206">
        <f>IF(N126="snížená",J126,0)</f>
        <v>0</v>
      </c>
      <c r="BG126" s="206">
        <f>IF(N126="zákl. přenesená",J126,0)</f>
        <v>0</v>
      </c>
      <c r="BH126" s="206">
        <f>IF(N126="sníž. přenesená",J126,0)</f>
        <v>0</v>
      </c>
      <c r="BI126" s="206">
        <f>IF(N126="nulová",J126,0)</f>
        <v>0</v>
      </c>
      <c r="BJ126" s="18" t="s">
        <v>84</v>
      </c>
      <c r="BK126" s="206">
        <f>ROUND(I126*H126,2)</f>
        <v>0</v>
      </c>
      <c r="BL126" s="18" t="s">
        <v>214</v>
      </c>
      <c r="BM126" s="205" t="s">
        <v>166</v>
      </c>
    </row>
    <row r="127" spans="1:65" s="2" customFormat="1" ht="11.25">
      <c r="A127" s="35"/>
      <c r="B127" s="36"/>
      <c r="C127" s="37"/>
      <c r="D127" s="207" t="s">
        <v>167</v>
      </c>
      <c r="E127" s="37"/>
      <c r="F127" s="208" t="s">
        <v>2469</v>
      </c>
      <c r="G127" s="37"/>
      <c r="H127" s="37"/>
      <c r="I127" s="209"/>
      <c r="J127" s="37"/>
      <c r="K127" s="37"/>
      <c r="L127" s="40"/>
      <c r="M127" s="210"/>
      <c r="N127" s="211"/>
      <c r="O127" s="72"/>
      <c r="P127" s="72"/>
      <c r="Q127" s="72"/>
      <c r="R127" s="72"/>
      <c r="S127" s="72"/>
      <c r="T127" s="73"/>
      <c r="U127" s="35"/>
      <c r="V127" s="35"/>
      <c r="W127" s="35"/>
      <c r="X127" s="35"/>
      <c r="Y127" s="35"/>
      <c r="Z127" s="35"/>
      <c r="AA127" s="35"/>
      <c r="AB127" s="35"/>
      <c r="AC127" s="35"/>
      <c r="AD127" s="35"/>
      <c r="AE127" s="35"/>
      <c r="AT127" s="18" t="s">
        <v>167</v>
      </c>
      <c r="AU127" s="18" t="s">
        <v>86</v>
      </c>
    </row>
    <row r="128" spans="1:65" s="2" customFormat="1" ht="21.75" customHeight="1">
      <c r="A128" s="35"/>
      <c r="B128" s="36"/>
      <c r="C128" s="193" t="s">
        <v>178</v>
      </c>
      <c r="D128" s="193" t="s">
        <v>162</v>
      </c>
      <c r="E128" s="194" t="s">
        <v>2470</v>
      </c>
      <c r="F128" s="195" t="s">
        <v>2471</v>
      </c>
      <c r="G128" s="196" t="s">
        <v>181</v>
      </c>
      <c r="H128" s="197">
        <v>49</v>
      </c>
      <c r="I128" s="198"/>
      <c r="J128" s="199">
        <f>ROUND(I128*H128,2)</f>
        <v>0</v>
      </c>
      <c r="K128" s="200"/>
      <c r="L128" s="40"/>
      <c r="M128" s="201" t="s">
        <v>1</v>
      </c>
      <c r="N128" s="202" t="s">
        <v>41</v>
      </c>
      <c r="O128" s="72"/>
      <c r="P128" s="203">
        <f>O128*H128</f>
        <v>0</v>
      </c>
      <c r="Q128" s="203">
        <v>0</v>
      </c>
      <c r="R128" s="203">
        <f>Q128*H128</f>
        <v>0</v>
      </c>
      <c r="S128" s="203">
        <v>0</v>
      </c>
      <c r="T128" s="204">
        <f>S128*H128</f>
        <v>0</v>
      </c>
      <c r="U128" s="35"/>
      <c r="V128" s="35"/>
      <c r="W128" s="35"/>
      <c r="X128" s="35"/>
      <c r="Y128" s="35"/>
      <c r="Z128" s="35"/>
      <c r="AA128" s="35"/>
      <c r="AB128" s="35"/>
      <c r="AC128" s="35"/>
      <c r="AD128" s="35"/>
      <c r="AE128" s="35"/>
      <c r="AR128" s="205" t="s">
        <v>214</v>
      </c>
      <c r="AT128" s="205" t="s">
        <v>162</v>
      </c>
      <c r="AU128" s="205" t="s">
        <v>86</v>
      </c>
      <c r="AY128" s="18" t="s">
        <v>160</v>
      </c>
      <c r="BE128" s="206">
        <f>IF(N128="základní",J128,0)</f>
        <v>0</v>
      </c>
      <c r="BF128" s="206">
        <f>IF(N128="snížená",J128,0)</f>
        <v>0</v>
      </c>
      <c r="BG128" s="206">
        <f>IF(N128="zákl. přenesená",J128,0)</f>
        <v>0</v>
      </c>
      <c r="BH128" s="206">
        <f>IF(N128="sníž. přenesená",J128,0)</f>
        <v>0</v>
      </c>
      <c r="BI128" s="206">
        <f>IF(N128="nulová",J128,0)</f>
        <v>0</v>
      </c>
      <c r="BJ128" s="18" t="s">
        <v>84</v>
      </c>
      <c r="BK128" s="206">
        <f>ROUND(I128*H128,2)</f>
        <v>0</v>
      </c>
      <c r="BL128" s="18" t="s">
        <v>214</v>
      </c>
      <c r="BM128" s="205" t="s">
        <v>182</v>
      </c>
    </row>
    <row r="129" spans="1:65" s="2" customFormat="1" ht="11.25">
      <c r="A129" s="35"/>
      <c r="B129" s="36"/>
      <c r="C129" s="37"/>
      <c r="D129" s="207" t="s">
        <v>167</v>
      </c>
      <c r="E129" s="37"/>
      <c r="F129" s="208" t="s">
        <v>2471</v>
      </c>
      <c r="G129" s="37"/>
      <c r="H129" s="37"/>
      <c r="I129" s="209"/>
      <c r="J129" s="37"/>
      <c r="K129" s="37"/>
      <c r="L129" s="40"/>
      <c r="M129" s="210"/>
      <c r="N129" s="211"/>
      <c r="O129" s="72"/>
      <c r="P129" s="72"/>
      <c r="Q129" s="72"/>
      <c r="R129" s="72"/>
      <c r="S129" s="72"/>
      <c r="T129" s="73"/>
      <c r="U129" s="35"/>
      <c r="V129" s="35"/>
      <c r="W129" s="35"/>
      <c r="X129" s="35"/>
      <c r="Y129" s="35"/>
      <c r="Z129" s="35"/>
      <c r="AA129" s="35"/>
      <c r="AB129" s="35"/>
      <c r="AC129" s="35"/>
      <c r="AD129" s="35"/>
      <c r="AE129" s="35"/>
      <c r="AT129" s="18" t="s">
        <v>167</v>
      </c>
      <c r="AU129" s="18" t="s">
        <v>86</v>
      </c>
    </row>
    <row r="130" spans="1:65" s="2" customFormat="1" ht="16.5" customHeight="1">
      <c r="A130" s="35"/>
      <c r="B130" s="36"/>
      <c r="C130" s="193" t="s">
        <v>166</v>
      </c>
      <c r="D130" s="193" t="s">
        <v>162</v>
      </c>
      <c r="E130" s="194" t="s">
        <v>2472</v>
      </c>
      <c r="F130" s="195" t="s">
        <v>2473</v>
      </c>
      <c r="G130" s="196" t="s">
        <v>181</v>
      </c>
      <c r="H130" s="197">
        <v>13</v>
      </c>
      <c r="I130" s="198"/>
      <c r="J130" s="199">
        <f>ROUND(I130*H130,2)</f>
        <v>0</v>
      </c>
      <c r="K130" s="200"/>
      <c r="L130" s="40"/>
      <c r="M130" s="201" t="s">
        <v>1</v>
      </c>
      <c r="N130" s="202" t="s">
        <v>41</v>
      </c>
      <c r="O130" s="72"/>
      <c r="P130" s="203">
        <f>O130*H130</f>
        <v>0</v>
      </c>
      <c r="Q130" s="203">
        <v>0</v>
      </c>
      <c r="R130" s="203">
        <f>Q130*H130</f>
        <v>0</v>
      </c>
      <c r="S130" s="203">
        <v>0</v>
      </c>
      <c r="T130" s="204">
        <f>S130*H130</f>
        <v>0</v>
      </c>
      <c r="U130" s="35"/>
      <c r="V130" s="35"/>
      <c r="W130" s="35"/>
      <c r="X130" s="35"/>
      <c r="Y130" s="35"/>
      <c r="Z130" s="35"/>
      <c r="AA130" s="35"/>
      <c r="AB130" s="35"/>
      <c r="AC130" s="35"/>
      <c r="AD130" s="35"/>
      <c r="AE130" s="35"/>
      <c r="AR130" s="205" t="s">
        <v>214</v>
      </c>
      <c r="AT130" s="205" t="s">
        <v>162</v>
      </c>
      <c r="AU130" s="205" t="s">
        <v>86</v>
      </c>
      <c r="AY130" s="18" t="s">
        <v>160</v>
      </c>
      <c r="BE130" s="206">
        <f>IF(N130="základní",J130,0)</f>
        <v>0</v>
      </c>
      <c r="BF130" s="206">
        <f>IF(N130="snížená",J130,0)</f>
        <v>0</v>
      </c>
      <c r="BG130" s="206">
        <f>IF(N130="zákl. přenesená",J130,0)</f>
        <v>0</v>
      </c>
      <c r="BH130" s="206">
        <f>IF(N130="sníž. přenesená",J130,0)</f>
        <v>0</v>
      </c>
      <c r="BI130" s="206">
        <f>IF(N130="nulová",J130,0)</f>
        <v>0</v>
      </c>
      <c r="BJ130" s="18" t="s">
        <v>84</v>
      </c>
      <c r="BK130" s="206">
        <f>ROUND(I130*H130,2)</f>
        <v>0</v>
      </c>
      <c r="BL130" s="18" t="s">
        <v>214</v>
      </c>
      <c r="BM130" s="205" t="s">
        <v>187</v>
      </c>
    </row>
    <row r="131" spans="1:65" s="2" customFormat="1" ht="11.25">
      <c r="A131" s="35"/>
      <c r="B131" s="36"/>
      <c r="C131" s="37"/>
      <c r="D131" s="207" t="s">
        <v>167</v>
      </c>
      <c r="E131" s="37"/>
      <c r="F131" s="208" t="s">
        <v>2473</v>
      </c>
      <c r="G131" s="37"/>
      <c r="H131" s="37"/>
      <c r="I131" s="209"/>
      <c r="J131" s="37"/>
      <c r="K131" s="37"/>
      <c r="L131" s="40"/>
      <c r="M131" s="210"/>
      <c r="N131" s="211"/>
      <c r="O131" s="72"/>
      <c r="P131" s="72"/>
      <c r="Q131" s="72"/>
      <c r="R131" s="72"/>
      <c r="S131" s="72"/>
      <c r="T131" s="73"/>
      <c r="U131" s="35"/>
      <c r="V131" s="35"/>
      <c r="W131" s="35"/>
      <c r="X131" s="35"/>
      <c r="Y131" s="35"/>
      <c r="Z131" s="35"/>
      <c r="AA131" s="35"/>
      <c r="AB131" s="35"/>
      <c r="AC131" s="35"/>
      <c r="AD131" s="35"/>
      <c r="AE131" s="35"/>
      <c r="AT131" s="18" t="s">
        <v>167</v>
      </c>
      <c r="AU131" s="18" t="s">
        <v>86</v>
      </c>
    </row>
    <row r="132" spans="1:65" s="2" customFormat="1" ht="16.5" customHeight="1">
      <c r="A132" s="35"/>
      <c r="B132" s="36"/>
      <c r="C132" s="193" t="s">
        <v>190</v>
      </c>
      <c r="D132" s="193" t="s">
        <v>162</v>
      </c>
      <c r="E132" s="194" t="s">
        <v>2474</v>
      </c>
      <c r="F132" s="195" t="s">
        <v>2475</v>
      </c>
      <c r="G132" s="196" t="s">
        <v>181</v>
      </c>
      <c r="H132" s="197">
        <v>4</v>
      </c>
      <c r="I132" s="198"/>
      <c r="J132" s="199">
        <f>ROUND(I132*H132,2)</f>
        <v>0</v>
      </c>
      <c r="K132" s="200"/>
      <c r="L132" s="40"/>
      <c r="M132" s="201" t="s">
        <v>1</v>
      </c>
      <c r="N132" s="202" t="s">
        <v>41</v>
      </c>
      <c r="O132" s="72"/>
      <c r="P132" s="203">
        <f>O132*H132</f>
        <v>0</v>
      </c>
      <c r="Q132" s="203">
        <v>0</v>
      </c>
      <c r="R132" s="203">
        <f>Q132*H132</f>
        <v>0</v>
      </c>
      <c r="S132" s="203">
        <v>0</v>
      </c>
      <c r="T132" s="204">
        <f>S132*H132</f>
        <v>0</v>
      </c>
      <c r="U132" s="35"/>
      <c r="V132" s="35"/>
      <c r="W132" s="35"/>
      <c r="X132" s="35"/>
      <c r="Y132" s="35"/>
      <c r="Z132" s="35"/>
      <c r="AA132" s="35"/>
      <c r="AB132" s="35"/>
      <c r="AC132" s="35"/>
      <c r="AD132" s="35"/>
      <c r="AE132" s="35"/>
      <c r="AR132" s="205" t="s">
        <v>214</v>
      </c>
      <c r="AT132" s="205" t="s">
        <v>162</v>
      </c>
      <c r="AU132" s="205" t="s">
        <v>86</v>
      </c>
      <c r="AY132" s="18" t="s">
        <v>160</v>
      </c>
      <c r="BE132" s="206">
        <f>IF(N132="základní",J132,0)</f>
        <v>0</v>
      </c>
      <c r="BF132" s="206">
        <f>IF(N132="snížená",J132,0)</f>
        <v>0</v>
      </c>
      <c r="BG132" s="206">
        <f>IF(N132="zákl. přenesená",J132,0)</f>
        <v>0</v>
      </c>
      <c r="BH132" s="206">
        <f>IF(N132="sníž. přenesená",J132,0)</f>
        <v>0</v>
      </c>
      <c r="BI132" s="206">
        <f>IF(N132="nulová",J132,0)</f>
        <v>0</v>
      </c>
      <c r="BJ132" s="18" t="s">
        <v>84</v>
      </c>
      <c r="BK132" s="206">
        <f>ROUND(I132*H132,2)</f>
        <v>0</v>
      </c>
      <c r="BL132" s="18" t="s">
        <v>214</v>
      </c>
      <c r="BM132" s="205" t="s">
        <v>194</v>
      </c>
    </row>
    <row r="133" spans="1:65" s="2" customFormat="1" ht="11.25">
      <c r="A133" s="35"/>
      <c r="B133" s="36"/>
      <c r="C133" s="37"/>
      <c r="D133" s="207" t="s">
        <v>167</v>
      </c>
      <c r="E133" s="37"/>
      <c r="F133" s="208" t="s">
        <v>2475</v>
      </c>
      <c r="G133" s="37"/>
      <c r="H133" s="37"/>
      <c r="I133" s="209"/>
      <c r="J133" s="37"/>
      <c r="K133" s="37"/>
      <c r="L133" s="40"/>
      <c r="M133" s="210"/>
      <c r="N133" s="211"/>
      <c r="O133" s="72"/>
      <c r="P133" s="72"/>
      <c r="Q133" s="72"/>
      <c r="R133" s="72"/>
      <c r="S133" s="72"/>
      <c r="T133" s="73"/>
      <c r="U133" s="35"/>
      <c r="V133" s="35"/>
      <c r="W133" s="35"/>
      <c r="X133" s="35"/>
      <c r="Y133" s="35"/>
      <c r="Z133" s="35"/>
      <c r="AA133" s="35"/>
      <c r="AB133" s="35"/>
      <c r="AC133" s="35"/>
      <c r="AD133" s="35"/>
      <c r="AE133" s="35"/>
      <c r="AT133" s="18" t="s">
        <v>167</v>
      </c>
      <c r="AU133" s="18" t="s">
        <v>86</v>
      </c>
    </row>
    <row r="134" spans="1:65" s="2" customFormat="1" ht="21.75" customHeight="1">
      <c r="A134" s="35"/>
      <c r="B134" s="36"/>
      <c r="C134" s="193" t="s">
        <v>182</v>
      </c>
      <c r="D134" s="193" t="s">
        <v>162</v>
      </c>
      <c r="E134" s="194" t="s">
        <v>2476</v>
      </c>
      <c r="F134" s="195" t="s">
        <v>2477</v>
      </c>
      <c r="G134" s="196" t="s">
        <v>181</v>
      </c>
      <c r="H134" s="197">
        <v>21</v>
      </c>
      <c r="I134" s="198"/>
      <c r="J134" s="199">
        <f>ROUND(I134*H134,2)</f>
        <v>0</v>
      </c>
      <c r="K134" s="200"/>
      <c r="L134" s="40"/>
      <c r="M134" s="201" t="s">
        <v>1</v>
      </c>
      <c r="N134" s="202" t="s">
        <v>41</v>
      </c>
      <c r="O134" s="72"/>
      <c r="P134" s="203">
        <f>O134*H134</f>
        <v>0</v>
      </c>
      <c r="Q134" s="203">
        <v>0</v>
      </c>
      <c r="R134" s="203">
        <f>Q134*H134</f>
        <v>0</v>
      </c>
      <c r="S134" s="203">
        <v>0</v>
      </c>
      <c r="T134" s="204">
        <f>S134*H134</f>
        <v>0</v>
      </c>
      <c r="U134" s="35"/>
      <c r="V134" s="35"/>
      <c r="W134" s="35"/>
      <c r="X134" s="35"/>
      <c r="Y134" s="35"/>
      <c r="Z134" s="35"/>
      <c r="AA134" s="35"/>
      <c r="AB134" s="35"/>
      <c r="AC134" s="35"/>
      <c r="AD134" s="35"/>
      <c r="AE134" s="35"/>
      <c r="AR134" s="205" t="s">
        <v>214</v>
      </c>
      <c r="AT134" s="205" t="s">
        <v>162</v>
      </c>
      <c r="AU134" s="205" t="s">
        <v>86</v>
      </c>
      <c r="AY134" s="18" t="s">
        <v>160</v>
      </c>
      <c r="BE134" s="206">
        <f>IF(N134="základní",J134,0)</f>
        <v>0</v>
      </c>
      <c r="BF134" s="206">
        <f>IF(N134="snížená",J134,0)</f>
        <v>0</v>
      </c>
      <c r="BG134" s="206">
        <f>IF(N134="zákl. přenesená",J134,0)</f>
        <v>0</v>
      </c>
      <c r="BH134" s="206">
        <f>IF(N134="sníž. přenesená",J134,0)</f>
        <v>0</v>
      </c>
      <c r="BI134" s="206">
        <f>IF(N134="nulová",J134,0)</f>
        <v>0</v>
      </c>
      <c r="BJ134" s="18" t="s">
        <v>84</v>
      </c>
      <c r="BK134" s="206">
        <f>ROUND(I134*H134,2)</f>
        <v>0</v>
      </c>
      <c r="BL134" s="18" t="s">
        <v>214</v>
      </c>
      <c r="BM134" s="205" t="s">
        <v>8</v>
      </c>
    </row>
    <row r="135" spans="1:65" s="2" customFormat="1" ht="11.25">
      <c r="A135" s="35"/>
      <c r="B135" s="36"/>
      <c r="C135" s="37"/>
      <c r="D135" s="207" t="s">
        <v>167</v>
      </c>
      <c r="E135" s="37"/>
      <c r="F135" s="208" t="s">
        <v>2477</v>
      </c>
      <c r="G135" s="37"/>
      <c r="H135" s="37"/>
      <c r="I135" s="209"/>
      <c r="J135" s="37"/>
      <c r="K135" s="37"/>
      <c r="L135" s="40"/>
      <c r="M135" s="210"/>
      <c r="N135" s="211"/>
      <c r="O135" s="72"/>
      <c r="P135" s="72"/>
      <c r="Q135" s="72"/>
      <c r="R135" s="72"/>
      <c r="S135" s="72"/>
      <c r="T135" s="73"/>
      <c r="U135" s="35"/>
      <c r="V135" s="35"/>
      <c r="W135" s="35"/>
      <c r="X135" s="35"/>
      <c r="Y135" s="35"/>
      <c r="Z135" s="35"/>
      <c r="AA135" s="35"/>
      <c r="AB135" s="35"/>
      <c r="AC135" s="35"/>
      <c r="AD135" s="35"/>
      <c r="AE135" s="35"/>
      <c r="AT135" s="18" t="s">
        <v>167</v>
      </c>
      <c r="AU135" s="18" t="s">
        <v>86</v>
      </c>
    </row>
    <row r="136" spans="1:65" s="2" customFormat="1" ht="16.5" customHeight="1">
      <c r="A136" s="35"/>
      <c r="B136" s="36"/>
      <c r="C136" s="193" t="s">
        <v>206</v>
      </c>
      <c r="D136" s="193" t="s">
        <v>162</v>
      </c>
      <c r="E136" s="194" t="s">
        <v>2478</v>
      </c>
      <c r="F136" s="195" t="s">
        <v>2479</v>
      </c>
      <c r="G136" s="196" t="s">
        <v>181</v>
      </c>
      <c r="H136" s="197">
        <v>5</v>
      </c>
      <c r="I136" s="198"/>
      <c r="J136" s="199">
        <f>ROUND(I136*H136,2)</f>
        <v>0</v>
      </c>
      <c r="K136" s="200"/>
      <c r="L136" s="40"/>
      <c r="M136" s="201" t="s">
        <v>1</v>
      </c>
      <c r="N136" s="202" t="s">
        <v>41</v>
      </c>
      <c r="O136" s="72"/>
      <c r="P136" s="203">
        <f>O136*H136</f>
        <v>0</v>
      </c>
      <c r="Q136" s="203">
        <v>0</v>
      </c>
      <c r="R136" s="203">
        <f>Q136*H136</f>
        <v>0</v>
      </c>
      <c r="S136" s="203">
        <v>0</v>
      </c>
      <c r="T136" s="204">
        <f>S136*H136</f>
        <v>0</v>
      </c>
      <c r="U136" s="35"/>
      <c r="V136" s="35"/>
      <c r="W136" s="35"/>
      <c r="X136" s="35"/>
      <c r="Y136" s="35"/>
      <c r="Z136" s="35"/>
      <c r="AA136" s="35"/>
      <c r="AB136" s="35"/>
      <c r="AC136" s="35"/>
      <c r="AD136" s="35"/>
      <c r="AE136" s="35"/>
      <c r="AR136" s="205" t="s">
        <v>214</v>
      </c>
      <c r="AT136" s="205" t="s">
        <v>162</v>
      </c>
      <c r="AU136" s="205" t="s">
        <v>86</v>
      </c>
      <c r="AY136" s="18" t="s">
        <v>160</v>
      </c>
      <c r="BE136" s="206">
        <f>IF(N136="základní",J136,0)</f>
        <v>0</v>
      </c>
      <c r="BF136" s="206">
        <f>IF(N136="snížená",J136,0)</f>
        <v>0</v>
      </c>
      <c r="BG136" s="206">
        <f>IF(N136="zákl. přenesená",J136,0)</f>
        <v>0</v>
      </c>
      <c r="BH136" s="206">
        <f>IF(N136="sníž. přenesená",J136,0)</f>
        <v>0</v>
      </c>
      <c r="BI136" s="206">
        <f>IF(N136="nulová",J136,0)</f>
        <v>0</v>
      </c>
      <c r="BJ136" s="18" t="s">
        <v>84</v>
      </c>
      <c r="BK136" s="206">
        <f>ROUND(I136*H136,2)</f>
        <v>0</v>
      </c>
      <c r="BL136" s="18" t="s">
        <v>214</v>
      </c>
      <c r="BM136" s="205" t="s">
        <v>209</v>
      </c>
    </row>
    <row r="137" spans="1:65" s="2" customFormat="1" ht="11.25">
      <c r="A137" s="35"/>
      <c r="B137" s="36"/>
      <c r="C137" s="37"/>
      <c r="D137" s="207" t="s">
        <v>167</v>
      </c>
      <c r="E137" s="37"/>
      <c r="F137" s="208" t="s">
        <v>2479</v>
      </c>
      <c r="G137" s="37"/>
      <c r="H137" s="37"/>
      <c r="I137" s="209"/>
      <c r="J137" s="37"/>
      <c r="K137" s="37"/>
      <c r="L137" s="40"/>
      <c r="M137" s="210"/>
      <c r="N137" s="211"/>
      <c r="O137" s="72"/>
      <c r="P137" s="72"/>
      <c r="Q137" s="72"/>
      <c r="R137" s="72"/>
      <c r="S137" s="72"/>
      <c r="T137" s="73"/>
      <c r="U137" s="35"/>
      <c r="V137" s="35"/>
      <c r="W137" s="35"/>
      <c r="X137" s="35"/>
      <c r="Y137" s="35"/>
      <c r="Z137" s="35"/>
      <c r="AA137" s="35"/>
      <c r="AB137" s="35"/>
      <c r="AC137" s="35"/>
      <c r="AD137" s="35"/>
      <c r="AE137" s="35"/>
      <c r="AT137" s="18" t="s">
        <v>167</v>
      </c>
      <c r="AU137" s="18" t="s">
        <v>86</v>
      </c>
    </row>
    <row r="138" spans="1:65" s="2" customFormat="1" ht="24.2" customHeight="1">
      <c r="A138" s="35"/>
      <c r="B138" s="36"/>
      <c r="C138" s="193" t="s">
        <v>187</v>
      </c>
      <c r="D138" s="193" t="s">
        <v>162</v>
      </c>
      <c r="E138" s="194" t="s">
        <v>2480</v>
      </c>
      <c r="F138" s="195" t="s">
        <v>2481</v>
      </c>
      <c r="G138" s="196" t="s">
        <v>181</v>
      </c>
      <c r="H138" s="197">
        <v>8</v>
      </c>
      <c r="I138" s="198"/>
      <c r="J138" s="199">
        <f>ROUND(I138*H138,2)</f>
        <v>0</v>
      </c>
      <c r="K138" s="200"/>
      <c r="L138" s="40"/>
      <c r="M138" s="201" t="s">
        <v>1</v>
      </c>
      <c r="N138" s="202" t="s">
        <v>41</v>
      </c>
      <c r="O138" s="72"/>
      <c r="P138" s="203">
        <f>O138*H138</f>
        <v>0</v>
      </c>
      <c r="Q138" s="203">
        <v>0</v>
      </c>
      <c r="R138" s="203">
        <f>Q138*H138</f>
        <v>0</v>
      </c>
      <c r="S138" s="203">
        <v>0</v>
      </c>
      <c r="T138" s="204">
        <f>S138*H138</f>
        <v>0</v>
      </c>
      <c r="U138" s="35"/>
      <c r="V138" s="35"/>
      <c r="W138" s="35"/>
      <c r="X138" s="35"/>
      <c r="Y138" s="35"/>
      <c r="Z138" s="35"/>
      <c r="AA138" s="35"/>
      <c r="AB138" s="35"/>
      <c r="AC138" s="35"/>
      <c r="AD138" s="35"/>
      <c r="AE138" s="35"/>
      <c r="AR138" s="205" t="s">
        <v>214</v>
      </c>
      <c r="AT138" s="205" t="s">
        <v>162</v>
      </c>
      <c r="AU138" s="205" t="s">
        <v>86</v>
      </c>
      <c r="AY138" s="18" t="s">
        <v>160</v>
      </c>
      <c r="BE138" s="206">
        <f>IF(N138="základní",J138,0)</f>
        <v>0</v>
      </c>
      <c r="BF138" s="206">
        <f>IF(N138="snížená",J138,0)</f>
        <v>0</v>
      </c>
      <c r="BG138" s="206">
        <f>IF(N138="zákl. přenesená",J138,0)</f>
        <v>0</v>
      </c>
      <c r="BH138" s="206">
        <f>IF(N138="sníž. přenesená",J138,0)</f>
        <v>0</v>
      </c>
      <c r="BI138" s="206">
        <f>IF(N138="nulová",J138,0)</f>
        <v>0</v>
      </c>
      <c r="BJ138" s="18" t="s">
        <v>84</v>
      </c>
      <c r="BK138" s="206">
        <f>ROUND(I138*H138,2)</f>
        <v>0</v>
      </c>
      <c r="BL138" s="18" t="s">
        <v>214</v>
      </c>
      <c r="BM138" s="205" t="s">
        <v>214</v>
      </c>
    </row>
    <row r="139" spans="1:65" s="2" customFormat="1" ht="19.5">
      <c r="A139" s="35"/>
      <c r="B139" s="36"/>
      <c r="C139" s="37"/>
      <c r="D139" s="207" t="s">
        <v>167</v>
      </c>
      <c r="E139" s="37"/>
      <c r="F139" s="208" t="s">
        <v>2481</v>
      </c>
      <c r="G139" s="37"/>
      <c r="H139" s="37"/>
      <c r="I139" s="209"/>
      <c r="J139" s="37"/>
      <c r="K139" s="37"/>
      <c r="L139" s="40"/>
      <c r="M139" s="210"/>
      <c r="N139" s="211"/>
      <c r="O139" s="72"/>
      <c r="P139" s="72"/>
      <c r="Q139" s="72"/>
      <c r="R139" s="72"/>
      <c r="S139" s="72"/>
      <c r="T139" s="73"/>
      <c r="U139" s="35"/>
      <c r="V139" s="35"/>
      <c r="W139" s="35"/>
      <c r="X139" s="35"/>
      <c r="Y139" s="35"/>
      <c r="Z139" s="35"/>
      <c r="AA139" s="35"/>
      <c r="AB139" s="35"/>
      <c r="AC139" s="35"/>
      <c r="AD139" s="35"/>
      <c r="AE139" s="35"/>
      <c r="AT139" s="18" t="s">
        <v>167</v>
      </c>
      <c r="AU139" s="18" t="s">
        <v>86</v>
      </c>
    </row>
    <row r="140" spans="1:65" s="2" customFormat="1" ht="24.2" customHeight="1">
      <c r="A140" s="35"/>
      <c r="B140" s="36"/>
      <c r="C140" s="193" t="s">
        <v>218</v>
      </c>
      <c r="D140" s="193" t="s">
        <v>162</v>
      </c>
      <c r="E140" s="194" t="s">
        <v>2482</v>
      </c>
      <c r="F140" s="195" t="s">
        <v>2483</v>
      </c>
      <c r="G140" s="196" t="s">
        <v>181</v>
      </c>
      <c r="H140" s="197">
        <v>8</v>
      </c>
      <c r="I140" s="198"/>
      <c r="J140" s="199">
        <f>ROUND(I140*H140,2)</f>
        <v>0</v>
      </c>
      <c r="K140" s="200"/>
      <c r="L140" s="40"/>
      <c r="M140" s="201" t="s">
        <v>1</v>
      </c>
      <c r="N140" s="202" t="s">
        <v>41</v>
      </c>
      <c r="O140" s="72"/>
      <c r="P140" s="203">
        <f>O140*H140</f>
        <v>0</v>
      </c>
      <c r="Q140" s="203">
        <v>0</v>
      </c>
      <c r="R140" s="203">
        <f>Q140*H140</f>
        <v>0</v>
      </c>
      <c r="S140" s="203">
        <v>0</v>
      </c>
      <c r="T140" s="204">
        <f>S140*H140</f>
        <v>0</v>
      </c>
      <c r="U140" s="35"/>
      <c r="V140" s="35"/>
      <c r="W140" s="35"/>
      <c r="X140" s="35"/>
      <c r="Y140" s="35"/>
      <c r="Z140" s="35"/>
      <c r="AA140" s="35"/>
      <c r="AB140" s="35"/>
      <c r="AC140" s="35"/>
      <c r="AD140" s="35"/>
      <c r="AE140" s="35"/>
      <c r="AR140" s="205" t="s">
        <v>214</v>
      </c>
      <c r="AT140" s="205" t="s">
        <v>162</v>
      </c>
      <c r="AU140" s="205" t="s">
        <v>86</v>
      </c>
      <c r="AY140" s="18" t="s">
        <v>160</v>
      </c>
      <c r="BE140" s="206">
        <f>IF(N140="základní",J140,0)</f>
        <v>0</v>
      </c>
      <c r="BF140" s="206">
        <f>IF(N140="snížená",J140,0)</f>
        <v>0</v>
      </c>
      <c r="BG140" s="206">
        <f>IF(N140="zákl. přenesená",J140,0)</f>
        <v>0</v>
      </c>
      <c r="BH140" s="206">
        <f>IF(N140="sníž. přenesená",J140,0)</f>
        <v>0</v>
      </c>
      <c r="BI140" s="206">
        <f>IF(N140="nulová",J140,0)</f>
        <v>0</v>
      </c>
      <c r="BJ140" s="18" t="s">
        <v>84</v>
      </c>
      <c r="BK140" s="206">
        <f>ROUND(I140*H140,2)</f>
        <v>0</v>
      </c>
      <c r="BL140" s="18" t="s">
        <v>214</v>
      </c>
      <c r="BM140" s="205" t="s">
        <v>221</v>
      </c>
    </row>
    <row r="141" spans="1:65" s="2" customFormat="1" ht="19.5">
      <c r="A141" s="35"/>
      <c r="B141" s="36"/>
      <c r="C141" s="37"/>
      <c r="D141" s="207" t="s">
        <v>167</v>
      </c>
      <c r="E141" s="37"/>
      <c r="F141" s="208" t="s">
        <v>2483</v>
      </c>
      <c r="G141" s="37"/>
      <c r="H141" s="37"/>
      <c r="I141" s="209"/>
      <c r="J141" s="37"/>
      <c r="K141" s="37"/>
      <c r="L141" s="40"/>
      <c r="M141" s="210"/>
      <c r="N141" s="211"/>
      <c r="O141" s="72"/>
      <c r="P141" s="72"/>
      <c r="Q141" s="72"/>
      <c r="R141" s="72"/>
      <c r="S141" s="72"/>
      <c r="T141" s="73"/>
      <c r="U141" s="35"/>
      <c r="V141" s="35"/>
      <c r="W141" s="35"/>
      <c r="X141" s="35"/>
      <c r="Y141" s="35"/>
      <c r="Z141" s="35"/>
      <c r="AA141" s="35"/>
      <c r="AB141" s="35"/>
      <c r="AC141" s="35"/>
      <c r="AD141" s="35"/>
      <c r="AE141" s="35"/>
      <c r="AT141" s="18" t="s">
        <v>167</v>
      </c>
      <c r="AU141" s="18" t="s">
        <v>86</v>
      </c>
    </row>
    <row r="142" spans="1:65" s="2" customFormat="1" ht="37.9" customHeight="1">
      <c r="A142" s="35"/>
      <c r="B142" s="36"/>
      <c r="C142" s="193" t="s">
        <v>194</v>
      </c>
      <c r="D142" s="193" t="s">
        <v>162</v>
      </c>
      <c r="E142" s="194" t="s">
        <v>2484</v>
      </c>
      <c r="F142" s="195" t="s">
        <v>2485</v>
      </c>
      <c r="G142" s="196" t="s">
        <v>181</v>
      </c>
      <c r="H142" s="197">
        <v>8</v>
      </c>
      <c r="I142" s="198"/>
      <c r="J142" s="199">
        <f>ROUND(I142*H142,2)</f>
        <v>0</v>
      </c>
      <c r="K142" s="200"/>
      <c r="L142" s="40"/>
      <c r="M142" s="201" t="s">
        <v>1</v>
      </c>
      <c r="N142" s="202" t="s">
        <v>41</v>
      </c>
      <c r="O142" s="72"/>
      <c r="P142" s="203">
        <f>O142*H142</f>
        <v>0</v>
      </c>
      <c r="Q142" s="203">
        <v>0</v>
      </c>
      <c r="R142" s="203">
        <f>Q142*H142</f>
        <v>0</v>
      </c>
      <c r="S142" s="203">
        <v>0</v>
      </c>
      <c r="T142" s="204">
        <f>S142*H142</f>
        <v>0</v>
      </c>
      <c r="U142" s="35"/>
      <c r="V142" s="35"/>
      <c r="W142" s="35"/>
      <c r="X142" s="35"/>
      <c r="Y142" s="35"/>
      <c r="Z142" s="35"/>
      <c r="AA142" s="35"/>
      <c r="AB142" s="35"/>
      <c r="AC142" s="35"/>
      <c r="AD142" s="35"/>
      <c r="AE142" s="35"/>
      <c r="AR142" s="205" t="s">
        <v>214</v>
      </c>
      <c r="AT142" s="205" t="s">
        <v>162</v>
      </c>
      <c r="AU142" s="205" t="s">
        <v>86</v>
      </c>
      <c r="AY142" s="18" t="s">
        <v>160</v>
      </c>
      <c r="BE142" s="206">
        <f>IF(N142="základní",J142,0)</f>
        <v>0</v>
      </c>
      <c r="BF142" s="206">
        <f>IF(N142="snížená",J142,0)</f>
        <v>0</v>
      </c>
      <c r="BG142" s="206">
        <f>IF(N142="zákl. přenesená",J142,0)</f>
        <v>0</v>
      </c>
      <c r="BH142" s="206">
        <f>IF(N142="sníž. přenesená",J142,0)</f>
        <v>0</v>
      </c>
      <c r="BI142" s="206">
        <f>IF(N142="nulová",J142,0)</f>
        <v>0</v>
      </c>
      <c r="BJ142" s="18" t="s">
        <v>84</v>
      </c>
      <c r="BK142" s="206">
        <f>ROUND(I142*H142,2)</f>
        <v>0</v>
      </c>
      <c r="BL142" s="18" t="s">
        <v>214</v>
      </c>
      <c r="BM142" s="205" t="s">
        <v>229</v>
      </c>
    </row>
    <row r="143" spans="1:65" s="2" customFormat="1" ht="19.5">
      <c r="A143" s="35"/>
      <c r="B143" s="36"/>
      <c r="C143" s="37"/>
      <c r="D143" s="207" t="s">
        <v>167</v>
      </c>
      <c r="E143" s="37"/>
      <c r="F143" s="208" t="s">
        <v>2485</v>
      </c>
      <c r="G143" s="37"/>
      <c r="H143" s="37"/>
      <c r="I143" s="209"/>
      <c r="J143" s="37"/>
      <c r="K143" s="37"/>
      <c r="L143" s="40"/>
      <c r="M143" s="210"/>
      <c r="N143" s="211"/>
      <c r="O143" s="72"/>
      <c r="P143" s="72"/>
      <c r="Q143" s="72"/>
      <c r="R143" s="72"/>
      <c r="S143" s="72"/>
      <c r="T143" s="73"/>
      <c r="U143" s="35"/>
      <c r="V143" s="35"/>
      <c r="W143" s="35"/>
      <c r="X143" s="35"/>
      <c r="Y143" s="35"/>
      <c r="Z143" s="35"/>
      <c r="AA143" s="35"/>
      <c r="AB143" s="35"/>
      <c r="AC143" s="35"/>
      <c r="AD143" s="35"/>
      <c r="AE143" s="35"/>
      <c r="AT143" s="18" t="s">
        <v>167</v>
      </c>
      <c r="AU143" s="18" t="s">
        <v>86</v>
      </c>
    </row>
    <row r="144" spans="1:65" s="2" customFormat="1" ht="37.9" customHeight="1">
      <c r="A144" s="35"/>
      <c r="B144" s="36"/>
      <c r="C144" s="193" t="s">
        <v>233</v>
      </c>
      <c r="D144" s="193" t="s">
        <v>162</v>
      </c>
      <c r="E144" s="194" t="s">
        <v>2486</v>
      </c>
      <c r="F144" s="195" t="s">
        <v>2487</v>
      </c>
      <c r="G144" s="196" t="s">
        <v>181</v>
      </c>
      <c r="H144" s="197">
        <v>8</v>
      </c>
      <c r="I144" s="198"/>
      <c r="J144" s="199">
        <f>ROUND(I144*H144,2)</f>
        <v>0</v>
      </c>
      <c r="K144" s="200"/>
      <c r="L144" s="40"/>
      <c r="M144" s="201" t="s">
        <v>1</v>
      </c>
      <c r="N144" s="202" t="s">
        <v>41</v>
      </c>
      <c r="O144" s="72"/>
      <c r="P144" s="203">
        <f>O144*H144</f>
        <v>0</v>
      </c>
      <c r="Q144" s="203">
        <v>0</v>
      </c>
      <c r="R144" s="203">
        <f>Q144*H144</f>
        <v>0</v>
      </c>
      <c r="S144" s="203">
        <v>0</v>
      </c>
      <c r="T144" s="204">
        <f>S144*H144</f>
        <v>0</v>
      </c>
      <c r="U144" s="35"/>
      <c r="V144" s="35"/>
      <c r="W144" s="35"/>
      <c r="X144" s="35"/>
      <c r="Y144" s="35"/>
      <c r="Z144" s="35"/>
      <c r="AA144" s="35"/>
      <c r="AB144" s="35"/>
      <c r="AC144" s="35"/>
      <c r="AD144" s="35"/>
      <c r="AE144" s="35"/>
      <c r="AR144" s="205" t="s">
        <v>214</v>
      </c>
      <c r="AT144" s="205" t="s">
        <v>162</v>
      </c>
      <c r="AU144" s="205" t="s">
        <v>86</v>
      </c>
      <c r="AY144" s="18" t="s">
        <v>160</v>
      </c>
      <c r="BE144" s="206">
        <f>IF(N144="základní",J144,0)</f>
        <v>0</v>
      </c>
      <c r="BF144" s="206">
        <f>IF(N144="snížená",J144,0)</f>
        <v>0</v>
      </c>
      <c r="BG144" s="206">
        <f>IF(N144="zákl. přenesená",J144,0)</f>
        <v>0</v>
      </c>
      <c r="BH144" s="206">
        <f>IF(N144="sníž. přenesená",J144,0)</f>
        <v>0</v>
      </c>
      <c r="BI144" s="206">
        <f>IF(N144="nulová",J144,0)</f>
        <v>0</v>
      </c>
      <c r="BJ144" s="18" t="s">
        <v>84</v>
      </c>
      <c r="BK144" s="206">
        <f>ROUND(I144*H144,2)</f>
        <v>0</v>
      </c>
      <c r="BL144" s="18" t="s">
        <v>214</v>
      </c>
      <c r="BM144" s="205" t="s">
        <v>236</v>
      </c>
    </row>
    <row r="145" spans="1:65" s="2" customFormat="1" ht="19.5">
      <c r="A145" s="35"/>
      <c r="B145" s="36"/>
      <c r="C145" s="37"/>
      <c r="D145" s="207" t="s">
        <v>167</v>
      </c>
      <c r="E145" s="37"/>
      <c r="F145" s="208" t="s">
        <v>2487</v>
      </c>
      <c r="G145" s="37"/>
      <c r="H145" s="37"/>
      <c r="I145" s="209"/>
      <c r="J145" s="37"/>
      <c r="K145" s="37"/>
      <c r="L145" s="40"/>
      <c r="M145" s="210"/>
      <c r="N145" s="211"/>
      <c r="O145" s="72"/>
      <c r="P145" s="72"/>
      <c r="Q145" s="72"/>
      <c r="R145" s="72"/>
      <c r="S145" s="72"/>
      <c r="T145" s="73"/>
      <c r="U145" s="35"/>
      <c r="V145" s="35"/>
      <c r="W145" s="35"/>
      <c r="X145" s="35"/>
      <c r="Y145" s="35"/>
      <c r="Z145" s="35"/>
      <c r="AA145" s="35"/>
      <c r="AB145" s="35"/>
      <c r="AC145" s="35"/>
      <c r="AD145" s="35"/>
      <c r="AE145" s="35"/>
      <c r="AT145" s="18" t="s">
        <v>167</v>
      </c>
      <c r="AU145" s="18" t="s">
        <v>86</v>
      </c>
    </row>
    <row r="146" spans="1:65" s="2" customFormat="1" ht="16.5" customHeight="1">
      <c r="A146" s="35"/>
      <c r="B146" s="36"/>
      <c r="C146" s="193" t="s">
        <v>8</v>
      </c>
      <c r="D146" s="193" t="s">
        <v>162</v>
      </c>
      <c r="E146" s="194" t="s">
        <v>2488</v>
      </c>
      <c r="F146" s="195" t="s">
        <v>2489</v>
      </c>
      <c r="G146" s="196" t="s">
        <v>312</v>
      </c>
      <c r="H146" s="197">
        <v>2</v>
      </c>
      <c r="I146" s="198"/>
      <c r="J146" s="199">
        <f>ROUND(I146*H146,2)</f>
        <v>0</v>
      </c>
      <c r="K146" s="200"/>
      <c r="L146" s="40"/>
      <c r="M146" s="201" t="s">
        <v>1</v>
      </c>
      <c r="N146" s="202" t="s">
        <v>41</v>
      </c>
      <c r="O146" s="72"/>
      <c r="P146" s="203">
        <f>O146*H146</f>
        <v>0</v>
      </c>
      <c r="Q146" s="203">
        <v>0</v>
      </c>
      <c r="R146" s="203">
        <f>Q146*H146</f>
        <v>0</v>
      </c>
      <c r="S146" s="203">
        <v>0</v>
      </c>
      <c r="T146" s="204">
        <f>S146*H146</f>
        <v>0</v>
      </c>
      <c r="U146" s="35"/>
      <c r="V146" s="35"/>
      <c r="W146" s="35"/>
      <c r="X146" s="35"/>
      <c r="Y146" s="35"/>
      <c r="Z146" s="35"/>
      <c r="AA146" s="35"/>
      <c r="AB146" s="35"/>
      <c r="AC146" s="35"/>
      <c r="AD146" s="35"/>
      <c r="AE146" s="35"/>
      <c r="AR146" s="205" t="s">
        <v>214</v>
      </c>
      <c r="AT146" s="205" t="s">
        <v>162</v>
      </c>
      <c r="AU146" s="205" t="s">
        <v>86</v>
      </c>
      <c r="AY146" s="18" t="s">
        <v>160</v>
      </c>
      <c r="BE146" s="206">
        <f>IF(N146="základní",J146,0)</f>
        <v>0</v>
      </c>
      <c r="BF146" s="206">
        <f>IF(N146="snížená",J146,0)</f>
        <v>0</v>
      </c>
      <c r="BG146" s="206">
        <f>IF(N146="zákl. přenesená",J146,0)</f>
        <v>0</v>
      </c>
      <c r="BH146" s="206">
        <f>IF(N146="sníž. přenesená",J146,0)</f>
        <v>0</v>
      </c>
      <c r="BI146" s="206">
        <f>IF(N146="nulová",J146,0)</f>
        <v>0</v>
      </c>
      <c r="BJ146" s="18" t="s">
        <v>84</v>
      </c>
      <c r="BK146" s="206">
        <f>ROUND(I146*H146,2)</f>
        <v>0</v>
      </c>
      <c r="BL146" s="18" t="s">
        <v>214</v>
      </c>
      <c r="BM146" s="205" t="s">
        <v>242</v>
      </c>
    </row>
    <row r="147" spans="1:65" s="2" customFormat="1" ht="11.25">
      <c r="A147" s="35"/>
      <c r="B147" s="36"/>
      <c r="C147" s="37"/>
      <c r="D147" s="207" t="s">
        <v>167</v>
      </c>
      <c r="E147" s="37"/>
      <c r="F147" s="208" t="s">
        <v>2489</v>
      </c>
      <c r="G147" s="37"/>
      <c r="H147" s="37"/>
      <c r="I147" s="209"/>
      <c r="J147" s="37"/>
      <c r="K147" s="37"/>
      <c r="L147" s="40"/>
      <c r="M147" s="210"/>
      <c r="N147" s="211"/>
      <c r="O147" s="72"/>
      <c r="P147" s="72"/>
      <c r="Q147" s="72"/>
      <c r="R147" s="72"/>
      <c r="S147" s="72"/>
      <c r="T147" s="73"/>
      <c r="U147" s="35"/>
      <c r="V147" s="35"/>
      <c r="W147" s="35"/>
      <c r="X147" s="35"/>
      <c r="Y147" s="35"/>
      <c r="Z147" s="35"/>
      <c r="AA147" s="35"/>
      <c r="AB147" s="35"/>
      <c r="AC147" s="35"/>
      <c r="AD147" s="35"/>
      <c r="AE147" s="35"/>
      <c r="AT147" s="18" t="s">
        <v>167</v>
      </c>
      <c r="AU147" s="18" t="s">
        <v>86</v>
      </c>
    </row>
    <row r="148" spans="1:65" s="2" customFormat="1" ht="16.5" customHeight="1">
      <c r="A148" s="35"/>
      <c r="B148" s="36"/>
      <c r="C148" s="193" t="s">
        <v>244</v>
      </c>
      <c r="D148" s="193" t="s">
        <v>162</v>
      </c>
      <c r="E148" s="194" t="s">
        <v>2490</v>
      </c>
      <c r="F148" s="195" t="s">
        <v>2491</v>
      </c>
      <c r="G148" s="196" t="s">
        <v>312</v>
      </c>
      <c r="H148" s="197">
        <v>4</v>
      </c>
      <c r="I148" s="198"/>
      <c r="J148" s="199">
        <f>ROUND(I148*H148,2)</f>
        <v>0</v>
      </c>
      <c r="K148" s="200"/>
      <c r="L148" s="40"/>
      <c r="M148" s="201" t="s">
        <v>1</v>
      </c>
      <c r="N148" s="202" t="s">
        <v>41</v>
      </c>
      <c r="O148" s="72"/>
      <c r="P148" s="203">
        <f>O148*H148</f>
        <v>0</v>
      </c>
      <c r="Q148" s="203">
        <v>0</v>
      </c>
      <c r="R148" s="203">
        <f>Q148*H148</f>
        <v>0</v>
      </c>
      <c r="S148" s="203">
        <v>0</v>
      </c>
      <c r="T148" s="204">
        <f>S148*H148</f>
        <v>0</v>
      </c>
      <c r="U148" s="35"/>
      <c r="V148" s="35"/>
      <c r="W148" s="35"/>
      <c r="X148" s="35"/>
      <c r="Y148" s="35"/>
      <c r="Z148" s="35"/>
      <c r="AA148" s="35"/>
      <c r="AB148" s="35"/>
      <c r="AC148" s="35"/>
      <c r="AD148" s="35"/>
      <c r="AE148" s="35"/>
      <c r="AR148" s="205" t="s">
        <v>214</v>
      </c>
      <c r="AT148" s="205" t="s">
        <v>162</v>
      </c>
      <c r="AU148" s="205" t="s">
        <v>86</v>
      </c>
      <c r="AY148" s="18" t="s">
        <v>160</v>
      </c>
      <c r="BE148" s="206">
        <f>IF(N148="základní",J148,0)</f>
        <v>0</v>
      </c>
      <c r="BF148" s="206">
        <f>IF(N148="snížená",J148,0)</f>
        <v>0</v>
      </c>
      <c r="BG148" s="206">
        <f>IF(N148="zákl. přenesená",J148,0)</f>
        <v>0</v>
      </c>
      <c r="BH148" s="206">
        <f>IF(N148="sníž. přenesená",J148,0)</f>
        <v>0</v>
      </c>
      <c r="BI148" s="206">
        <f>IF(N148="nulová",J148,0)</f>
        <v>0</v>
      </c>
      <c r="BJ148" s="18" t="s">
        <v>84</v>
      </c>
      <c r="BK148" s="206">
        <f>ROUND(I148*H148,2)</f>
        <v>0</v>
      </c>
      <c r="BL148" s="18" t="s">
        <v>214</v>
      </c>
      <c r="BM148" s="205" t="s">
        <v>249</v>
      </c>
    </row>
    <row r="149" spans="1:65" s="2" customFormat="1" ht="11.25">
      <c r="A149" s="35"/>
      <c r="B149" s="36"/>
      <c r="C149" s="37"/>
      <c r="D149" s="207" t="s">
        <v>167</v>
      </c>
      <c r="E149" s="37"/>
      <c r="F149" s="208" t="s">
        <v>2491</v>
      </c>
      <c r="G149" s="37"/>
      <c r="H149" s="37"/>
      <c r="I149" s="209"/>
      <c r="J149" s="37"/>
      <c r="K149" s="37"/>
      <c r="L149" s="40"/>
      <c r="M149" s="210"/>
      <c r="N149" s="211"/>
      <c r="O149" s="72"/>
      <c r="P149" s="72"/>
      <c r="Q149" s="72"/>
      <c r="R149" s="72"/>
      <c r="S149" s="72"/>
      <c r="T149" s="73"/>
      <c r="U149" s="35"/>
      <c r="V149" s="35"/>
      <c r="W149" s="35"/>
      <c r="X149" s="35"/>
      <c r="Y149" s="35"/>
      <c r="Z149" s="35"/>
      <c r="AA149" s="35"/>
      <c r="AB149" s="35"/>
      <c r="AC149" s="35"/>
      <c r="AD149" s="35"/>
      <c r="AE149" s="35"/>
      <c r="AT149" s="18" t="s">
        <v>167</v>
      </c>
      <c r="AU149" s="18" t="s">
        <v>86</v>
      </c>
    </row>
    <row r="150" spans="1:65" s="2" customFormat="1" ht="16.5" customHeight="1">
      <c r="A150" s="35"/>
      <c r="B150" s="36"/>
      <c r="C150" s="193" t="s">
        <v>209</v>
      </c>
      <c r="D150" s="193" t="s">
        <v>162</v>
      </c>
      <c r="E150" s="194" t="s">
        <v>2492</v>
      </c>
      <c r="F150" s="195" t="s">
        <v>2493</v>
      </c>
      <c r="G150" s="196" t="s">
        <v>312</v>
      </c>
      <c r="H150" s="197">
        <v>1</v>
      </c>
      <c r="I150" s="198"/>
      <c r="J150" s="199">
        <f>ROUND(I150*H150,2)</f>
        <v>0</v>
      </c>
      <c r="K150" s="200"/>
      <c r="L150" s="40"/>
      <c r="M150" s="201" t="s">
        <v>1</v>
      </c>
      <c r="N150" s="202" t="s">
        <v>41</v>
      </c>
      <c r="O150" s="72"/>
      <c r="P150" s="203">
        <f>O150*H150</f>
        <v>0</v>
      </c>
      <c r="Q150" s="203">
        <v>0</v>
      </c>
      <c r="R150" s="203">
        <f>Q150*H150</f>
        <v>0</v>
      </c>
      <c r="S150" s="203">
        <v>0</v>
      </c>
      <c r="T150" s="204">
        <f>S150*H150</f>
        <v>0</v>
      </c>
      <c r="U150" s="35"/>
      <c r="V150" s="35"/>
      <c r="W150" s="35"/>
      <c r="X150" s="35"/>
      <c r="Y150" s="35"/>
      <c r="Z150" s="35"/>
      <c r="AA150" s="35"/>
      <c r="AB150" s="35"/>
      <c r="AC150" s="35"/>
      <c r="AD150" s="35"/>
      <c r="AE150" s="35"/>
      <c r="AR150" s="205" t="s">
        <v>214</v>
      </c>
      <c r="AT150" s="205" t="s">
        <v>162</v>
      </c>
      <c r="AU150" s="205" t="s">
        <v>86</v>
      </c>
      <c r="AY150" s="18" t="s">
        <v>160</v>
      </c>
      <c r="BE150" s="206">
        <f>IF(N150="základní",J150,0)</f>
        <v>0</v>
      </c>
      <c r="BF150" s="206">
        <f>IF(N150="snížená",J150,0)</f>
        <v>0</v>
      </c>
      <c r="BG150" s="206">
        <f>IF(N150="zákl. přenesená",J150,0)</f>
        <v>0</v>
      </c>
      <c r="BH150" s="206">
        <f>IF(N150="sníž. přenesená",J150,0)</f>
        <v>0</v>
      </c>
      <c r="BI150" s="206">
        <f>IF(N150="nulová",J150,0)</f>
        <v>0</v>
      </c>
      <c r="BJ150" s="18" t="s">
        <v>84</v>
      </c>
      <c r="BK150" s="206">
        <f>ROUND(I150*H150,2)</f>
        <v>0</v>
      </c>
      <c r="BL150" s="18" t="s">
        <v>214</v>
      </c>
      <c r="BM150" s="205" t="s">
        <v>253</v>
      </c>
    </row>
    <row r="151" spans="1:65" s="2" customFormat="1" ht="11.25">
      <c r="A151" s="35"/>
      <c r="B151" s="36"/>
      <c r="C151" s="37"/>
      <c r="D151" s="207" t="s">
        <v>167</v>
      </c>
      <c r="E151" s="37"/>
      <c r="F151" s="208" t="s">
        <v>2493</v>
      </c>
      <c r="G151" s="37"/>
      <c r="H151" s="37"/>
      <c r="I151" s="209"/>
      <c r="J151" s="37"/>
      <c r="K151" s="37"/>
      <c r="L151" s="40"/>
      <c r="M151" s="210"/>
      <c r="N151" s="211"/>
      <c r="O151" s="72"/>
      <c r="P151" s="72"/>
      <c r="Q151" s="72"/>
      <c r="R151" s="72"/>
      <c r="S151" s="72"/>
      <c r="T151" s="73"/>
      <c r="U151" s="35"/>
      <c r="V151" s="35"/>
      <c r="W151" s="35"/>
      <c r="X151" s="35"/>
      <c r="Y151" s="35"/>
      <c r="Z151" s="35"/>
      <c r="AA151" s="35"/>
      <c r="AB151" s="35"/>
      <c r="AC151" s="35"/>
      <c r="AD151" s="35"/>
      <c r="AE151" s="35"/>
      <c r="AT151" s="18" t="s">
        <v>167</v>
      </c>
      <c r="AU151" s="18" t="s">
        <v>86</v>
      </c>
    </row>
    <row r="152" spans="1:65" s="2" customFormat="1" ht="16.5" customHeight="1">
      <c r="A152" s="35"/>
      <c r="B152" s="36"/>
      <c r="C152" s="193" t="s">
        <v>256</v>
      </c>
      <c r="D152" s="193" t="s">
        <v>162</v>
      </c>
      <c r="E152" s="194" t="s">
        <v>2494</v>
      </c>
      <c r="F152" s="195" t="s">
        <v>2495</v>
      </c>
      <c r="G152" s="196" t="s">
        <v>312</v>
      </c>
      <c r="H152" s="197">
        <v>3</v>
      </c>
      <c r="I152" s="198"/>
      <c r="J152" s="199">
        <f>ROUND(I152*H152,2)</f>
        <v>0</v>
      </c>
      <c r="K152" s="200"/>
      <c r="L152" s="40"/>
      <c r="M152" s="201" t="s">
        <v>1</v>
      </c>
      <c r="N152" s="202" t="s">
        <v>41</v>
      </c>
      <c r="O152" s="72"/>
      <c r="P152" s="203">
        <f>O152*H152</f>
        <v>0</v>
      </c>
      <c r="Q152" s="203">
        <v>0</v>
      </c>
      <c r="R152" s="203">
        <f>Q152*H152</f>
        <v>0</v>
      </c>
      <c r="S152" s="203">
        <v>0</v>
      </c>
      <c r="T152" s="204">
        <f>S152*H152</f>
        <v>0</v>
      </c>
      <c r="U152" s="35"/>
      <c r="V152" s="35"/>
      <c r="W152" s="35"/>
      <c r="X152" s="35"/>
      <c r="Y152" s="35"/>
      <c r="Z152" s="35"/>
      <c r="AA152" s="35"/>
      <c r="AB152" s="35"/>
      <c r="AC152" s="35"/>
      <c r="AD152" s="35"/>
      <c r="AE152" s="35"/>
      <c r="AR152" s="205" t="s">
        <v>214</v>
      </c>
      <c r="AT152" s="205" t="s">
        <v>162</v>
      </c>
      <c r="AU152" s="205" t="s">
        <v>86</v>
      </c>
      <c r="AY152" s="18" t="s">
        <v>160</v>
      </c>
      <c r="BE152" s="206">
        <f>IF(N152="základní",J152,0)</f>
        <v>0</v>
      </c>
      <c r="BF152" s="206">
        <f>IF(N152="snížená",J152,0)</f>
        <v>0</v>
      </c>
      <c r="BG152" s="206">
        <f>IF(N152="zákl. přenesená",J152,0)</f>
        <v>0</v>
      </c>
      <c r="BH152" s="206">
        <f>IF(N152="sníž. přenesená",J152,0)</f>
        <v>0</v>
      </c>
      <c r="BI152" s="206">
        <f>IF(N152="nulová",J152,0)</f>
        <v>0</v>
      </c>
      <c r="BJ152" s="18" t="s">
        <v>84</v>
      </c>
      <c r="BK152" s="206">
        <f>ROUND(I152*H152,2)</f>
        <v>0</v>
      </c>
      <c r="BL152" s="18" t="s">
        <v>214</v>
      </c>
      <c r="BM152" s="205" t="s">
        <v>259</v>
      </c>
    </row>
    <row r="153" spans="1:65" s="2" customFormat="1" ht="11.25">
      <c r="A153" s="35"/>
      <c r="B153" s="36"/>
      <c r="C153" s="37"/>
      <c r="D153" s="207" t="s">
        <v>167</v>
      </c>
      <c r="E153" s="37"/>
      <c r="F153" s="208" t="s">
        <v>2495</v>
      </c>
      <c r="G153" s="37"/>
      <c r="H153" s="37"/>
      <c r="I153" s="209"/>
      <c r="J153" s="37"/>
      <c r="K153" s="37"/>
      <c r="L153" s="40"/>
      <c r="M153" s="210"/>
      <c r="N153" s="211"/>
      <c r="O153" s="72"/>
      <c r="P153" s="72"/>
      <c r="Q153" s="72"/>
      <c r="R153" s="72"/>
      <c r="S153" s="72"/>
      <c r="T153" s="73"/>
      <c r="U153" s="35"/>
      <c r="V153" s="35"/>
      <c r="W153" s="35"/>
      <c r="X153" s="35"/>
      <c r="Y153" s="35"/>
      <c r="Z153" s="35"/>
      <c r="AA153" s="35"/>
      <c r="AB153" s="35"/>
      <c r="AC153" s="35"/>
      <c r="AD153" s="35"/>
      <c r="AE153" s="35"/>
      <c r="AT153" s="18" t="s">
        <v>167</v>
      </c>
      <c r="AU153" s="18" t="s">
        <v>86</v>
      </c>
    </row>
    <row r="154" spans="1:65" s="2" customFormat="1" ht="16.5" customHeight="1">
      <c r="A154" s="35"/>
      <c r="B154" s="36"/>
      <c r="C154" s="193" t="s">
        <v>214</v>
      </c>
      <c r="D154" s="193" t="s">
        <v>162</v>
      </c>
      <c r="E154" s="194" t="s">
        <v>2496</v>
      </c>
      <c r="F154" s="195" t="s">
        <v>2497</v>
      </c>
      <c r="G154" s="196" t="s">
        <v>181</v>
      </c>
      <c r="H154" s="197">
        <v>18</v>
      </c>
      <c r="I154" s="198"/>
      <c r="J154" s="199">
        <f>ROUND(I154*H154,2)</f>
        <v>0</v>
      </c>
      <c r="K154" s="200"/>
      <c r="L154" s="40"/>
      <c r="M154" s="201" t="s">
        <v>1</v>
      </c>
      <c r="N154" s="202" t="s">
        <v>41</v>
      </c>
      <c r="O154" s="72"/>
      <c r="P154" s="203">
        <f>O154*H154</f>
        <v>0</v>
      </c>
      <c r="Q154" s="203">
        <v>0</v>
      </c>
      <c r="R154" s="203">
        <f>Q154*H154</f>
        <v>0</v>
      </c>
      <c r="S154" s="203">
        <v>0</v>
      </c>
      <c r="T154" s="204">
        <f>S154*H154</f>
        <v>0</v>
      </c>
      <c r="U154" s="35"/>
      <c r="V154" s="35"/>
      <c r="W154" s="35"/>
      <c r="X154" s="35"/>
      <c r="Y154" s="35"/>
      <c r="Z154" s="35"/>
      <c r="AA154" s="35"/>
      <c r="AB154" s="35"/>
      <c r="AC154" s="35"/>
      <c r="AD154" s="35"/>
      <c r="AE154" s="35"/>
      <c r="AR154" s="205" t="s">
        <v>214</v>
      </c>
      <c r="AT154" s="205" t="s">
        <v>162</v>
      </c>
      <c r="AU154" s="205" t="s">
        <v>86</v>
      </c>
      <c r="AY154" s="18" t="s">
        <v>160</v>
      </c>
      <c r="BE154" s="206">
        <f>IF(N154="základní",J154,0)</f>
        <v>0</v>
      </c>
      <c r="BF154" s="206">
        <f>IF(N154="snížená",J154,0)</f>
        <v>0</v>
      </c>
      <c r="BG154" s="206">
        <f>IF(N154="zákl. přenesená",J154,0)</f>
        <v>0</v>
      </c>
      <c r="BH154" s="206">
        <f>IF(N154="sníž. přenesená",J154,0)</f>
        <v>0</v>
      </c>
      <c r="BI154" s="206">
        <f>IF(N154="nulová",J154,0)</f>
        <v>0</v>
      </c>
      <c r="BJ154" s="18" t="s">
        <v>84</v>
      </c>
      <c r="BK154" s="206">
        <f>ROUND(I154*H154,2)</f>
        <v>0</v>
      </c>
      <c r="BL154" s="18" t="s">
        <v>214</v>
      </c>
      <c r="BM154" s="205" t="s">
        <v>262</v>
      </c>
    </row>
    <row r="155" spans="1:65" s="2" customFormat="1" ht="11.25">
      <c r="A155" s="35"/>
      <c r="B155" s="36"/>
      <c r="C155" s="37"/>
      <c r="D155" s="207" t="s">
        <v>167</v>
      </c>
      <c r="E155" s="37"/>
      <c r="F155" s="208" t="s">
        <v>2497</v>
      </c>
      <c r="G155" s="37"/>
      <c r="H155" s="37"/>
      <c r="I155" s="209"/>
      <c r="J155" s="37"/>
      <c r="K155" s="37"/>
      <c r="L155" s="40"/>
      <c r="M155" s="210"/>
      <c r="N155" s="211"/>
      <c r="O155" s="72"/>
      <c r="P155" s="72"/>
      <c r="Q155" s="72"/>
      <c r="R155" s="72"/>
      <c r="S155" s="72"/>
      <c r="T155" s="73"/>
      <c r="U155" s="35"/>
      <c r="V155" s="35"/>
      <c r="W155" s="35"/>
      <c r="X155" s="35"/>
      <c r="Y155" s="35"/>
      <c r="Z155" s="35"/>
      <c r="AA155" s="35"/>
      <c r="AB155" s="35"/>
      <c r="AC155" s="35"/>
      <c r="AD155" s="35"/>
      <c r="AE155" s="35"/>
      <c r="AT155" s="18" t="s">
        <v>167</v>
      </c>
      <c r="AU155" s="18" t="s">
        <v>86</v>
      </c>
    </row>
    <row r="156" spans="1:65" s="2" customFormat="1" ht="24.2" customHeight="1">
      <c r="A156" s="35"/>
      <c r="B156" s="36"/>
      <c r="C156" s="193" t="s">
        <v>271</v>
      </c>
      <c r="D156" s="193" t="s">
        <v>162</v>
      </c>
      <c r="E156" s="194" t="s">
        <v>2498</v>
      </c>
      <c r="F156" s="195" t="s">
        <v>2499</v>
      </c>
      <c r="G156" s="196" t="s">
        <v>294</v>
      </c>
      <c r="H156" s="197">
        <v>0.48099999999999998</v>
      </c>
      <c r="I156" s="198"/>
      <c r="J156" s="199">
        <f>ROUND(I156*H156,2)</f>
        <v>0</v>
      </c>
      <c r="K156" s="200"/>
      <c r="L156" s="40"/>
      <c r="M156" s="201" t="s">
        <v>1</v>
      </c>
      <c r="N156" s="202" t="s">
        <v>41</v>
      </c>
      <c r="O156" s="72"/>
      <c r="P156" s="203">
        <f>O156*H156</f>
        <v>0</v>
      </c>
      <c r="Q156" s="203">
        <v>0</v>
      </c>
      <c r="R156" s="203">
        <f>Q156*H156</f>
        <v>0</v>
      </c>
      <c r="S156" s="203">
        <v>0</v>
      </c>
      <c r="T156" s="204">
        <f>S156*H156</f>
        <v>0</v>
      </c>
      <c r="U156" s="35"/>
      <c r="V156" s="35"/>
      <c r="W156" s="35"/>
      <c r="X156" s="35"/>
      <c r="Y156" s="35"/>
      <c r="Z156" s="35"/>
      <c r="AA156" s="35"/>
      <c r="AB156" s="35"/>
      <c r="AC156" s="35"/>
      <c r="AD156" s="35"/>
      <c r="AE156" s="35"/>
      <c r="AR156" s="205" t="s">
        <v>214</v>
      </c>
      <c r="AT156" s="205" t="s">
        <v>162</v>
      </c>
      <c r="AU156" s="205" t="s">
        <v>86</v>
      </c>
      <c r="AY156" s="18" t="s">
        <v>160</v>
      </c>
      <c r="BE156" s="206">
        <f>IF(N156="základní",J156,0)</f>
        <v>0</v>
      </c>
      <c r="BF156" s="206">
        <f>IF(N156="snížená",J156,0)</f>
        <v>0</v>
      </c>
      <c r="BG156" s="206">
        <f>IF(N156="zákl. přenesená",J156,0)</f>
        <v>0</v>
      </c>
      <c r="BH156" s="206">
        <f>IF(N156="sníž. přenesená",J156,0)</f>
        <v>0</v>
      </c>
      <c r="BI156" s="206">
        <f>IF(N156="nulová",J156,0)</f>
        <v>0</v>
      </c>
      <c r="BJ156" s="18" t="s">
        <v>84</v>
      </c>
      <c r="BK156" s="206">
        <f>ROUND(I156*H156,2)</f>
        <v>0</v>
      </c>
      <c r="BL156" s="18" t="s">
        <v>214</v>
      </c>
      <c r="BM156" s="205" t="s">
        <v>274</v>
      </c>
    </row>
    <row r="157" spans="1:65" s="2" customFormat="1" ht="19.5">
      <c r="A157" s="35"/>
      <c r="B157" s="36"/>
      <c r="C157" s="37"/>
      <c r="D157" s="207" t="s">
        <v>167</v>
      </c>
      <c r="E157" s="37"/>
      <c r="F157" s="208" t="s">
        <v>2499</v>
      </c>
      <c r="G157" s="37"/>
      <c r="H157" s="37"/>
      <c r="I157" s="209"/>
      <c r="J157" s="37"/>
      <c r="K157" s="37"/>
      <c r="L157" s="40"/>
      <c r="M157" s="210"/>
      <c r="N157" s="211"/>
      <c r="O157" s="72"/>
      <c r="P157" s="72"/>
      <c r="Q157" s="72"/>
      <c r="R157" s="72"/>
      <c r="S157" s="72"/>
      <c r="T157" s="73"/>
      <c r="U157" s="35"/>
      <c r="V157" s="35"/>
      <c r="W157" s="35"/>
      <c r="X157" s="35"/>
      <c r="Y157" s="35"/>
      <c r="Z157" s="35"/>
      <c r="AA157" s="35"/>
      <c r="AB157" s="35"/>
      <c r="AC157" s="35"/>
      <c r="AD157" s="35"/>
      <c r="AE157" s="35"/>
      <c r="AT157" s="18" t="s">
        <v>167</v>
      </c>
      <c r="AU157" s="18" t="s">
        <v>86</v>
      </c>
    </row>
    <row r="158" spans="1:65" s="2" customFormat="1" ht="24.2" customHeight="1">
      <c r="A158" s="35"/>
      <c r="B158" s="36"/>
      <c r="C158" s="193" t="s">
        <v>221</v>
      </c>
      <c r="D158" s="193" t="s">
        <v>162</v>
      </c>
      <c r="E158" s="194" t="s">
        <v>2500</v>
      </c>
      <c r="F158" s="195" t="s">
        <v>2501</v>
      </c>
      <c r="G158" s="196" t="s">
        <v>312</v>
      </c>
      <c r="H158" s="197">
        <v>1</v>
      </c>
      <c r="I158" s="198"/>
      <c r="J158" s="199">
        <f>ROUND(I158*H158,2)</f>
        <v>0</v>
      </c>
      <c r="K158" s="200"/>
      <c r="L158" s="40"/>
      <c r="M158" s="201" t="s">
        <v>1</v>
      </c>
      <c r="N158" s="202" t="s">
        <v>41</v>
      </c>
      <c r="O158" s="72"/>
      <c r="P158" s="203">
        <f>O158*H158</f>
        <v>0</v>
      </c>
      <c r="Q158" s="203">
        <v>0</v>
      </c>
      <c r="R158" s="203">
        <f>Q158*H158</f>
        <v>0</v>
      </c>
      <c r="S158" s="203">
        <v>0</v>
      </c>
      <c r="T158" s="204">
        <f>S158*H158</f>
        <v>0</v>
      </c>
      <c r="U158" s="35"/>
      <c r="V158" s="35"/>
      <c r="W158" s="35"/>
      <c r="X158" s="35"/>
      <c r="Y158" s="35"/>
      <c r="Z158" s="35"/>
      <c r="AA158" s="35"/>
      <c r="AB158" s="35"/>
      <c r="AC158" s="35"/>
      <c r="AD158" s="35"/>
      <c r="AE158" s="35"/>
      <c r="AR158" s="205" t="s">
        <v>214</v>
      </c>
      <c r="AT158" s="205" t="s">
        <v>162</v>
      </c>
      <c r="AU158" s="205" t="s">
        <v>86</v>
      </c>
      <c r="AY158" s="18" t="s">
        <v>160</v>
      </c>
      <c r="BE158" s="206">
        <f>IF(N158="základní",J158,0)</f>
        <v>0</v>
      </c>
      <c r="BF158" s="206">
        <f>IF(N158="snížená",J158,0)</f>
        <v>0</v>
      </c>
      <c r="BG158" s="206">
        <f>IF(N158="zákl. přenesená",J158,0)</f>
        <v>0</v>
      </c>
      <c r="BH158" s="206">
        <f>IF(N158="sníž. přenesená",J158,0)</f>
        <v>0</v>
      </c>
      <c r="BI158" s="206">
        <f>IF(N158="nulová",J158,0)</f>
        <v>0</v>
      </c>
      <c r="BJ158" s="18" t="s">
        <v>84</v>
      </c>
      <c r="BK158" s="206">
        <f>ROUND(I158*H158,2)</f>
        <v>0</v>
      </c>
      <c r="BL158" s="18" t="s">
        <v>214</v>
      </c>
      <c r="BM158" s="205" t="s">
        <v>284</v>
      </c>
    </row>
    <row r="159" spans="1:65" s="2" customFormat="1" ht="19.5">
      <c r="A159" s="35"/>
      <c r="B159" s="36"/>
      <c r="C159" s="37"/>
      <c r="D159" s="207" t="s">
        <v>167</v>
      </c>
      <c r="E159" s="37"/>
      <c r="F159" s="208" t="s">
        <v>2501</v>
      </c>
      <c r="G159" s="37"/>
      <c r="H159" s="37"/>
      <c r="I159" s="209"/>
      <c r="J159" s="37"/>
      <c r="K159" s="37"/>
      <c r="L159" s="40"/>
      <c r="M159" s="210"/>
      <c r="N159" s="211"/>
      <c r="O159" s="72"/>
      <c r="P159" s="72"/>
      <c r="Q159" s="72"/>
      <c r="R159" s="72"/>
      <c r="S159" s="72"/>
      <c r="T159" s="73"/>
      <c r="U159" s="35"/>
      <c r="V159" s="35"/>
      <c r="W159" s="35"/>
      <c r="X159" s="35"/>
      <c r="Y159" s="35"/>
      <c r="Z159" s="35"/>
      <c r="AA159" s="35"/>
      <c r="AB159" s="35"/>
      <c r="AC159" s="35"/>
      <c r="AD159" s="35"/>
      <c r="AE159" s="35"/>
      <c r="AT159" s="18" t="s">
        <v>167</v>
      </c>
      <c r="AU159" s="18" t="s">
        <v>86</v>
      </c>
    </row>
    <row r="160" spans="1:65" s="2" customFormat="1" ht="24.2" customHeight="1">
      <c r="A160" s="35"/>
      <c r="B160" s="36"/>
      <c r="C160" s="193" t="s">
        <v>286</v>
      </c>
      <c r="D160" s="193" t="s">
        <v>162</v>
      </c>
      <c r="E160" s="194" t="s">
        <v>2502</v>
      </c>
      <c r="F160" s="195" t="s">
        <v>2503</v>
      </c>
      <c r="G160" s="196" t="s">
        <v>312</v>
      </c>
      <c r="H160" s="197">
        <v>2</v>
      </c>
      <c r="I160" s="198"/>
      <c r="J160" s="199">
        <f>ROUND(I160*H160,2)</f>
        <v>0</v>
      </c>
      <c r="K160" s="200"/>
      <c r="L160" s="40"/>
      <c r="M160" s="201" t="s">
        <v>1</v>
      </c>
      <c r="N160" s="202" t="s">
        <v>41</v>
      </c>
      <c r="O160" s="72"/>
      <c r="P160" s="203">
        <f>O160*H160</f>
        <v>0</v>
      </c>
      <c r="Q160" s="203">
        <v>0</v>
      </c>
      <c r="R160" s="203">
        <f>Q160*H160</f>
        <v>0</v>
      </c>
      <c r="S160" s="203">
        <v>0</v>
      </c>
      <c r="T160" s="204">
        <f>S160*H160</f>
        <v>0</v>
      </c>
      <c r="U160" s="35"/>
      <c r="V160" s="35"/>
      <c r="W160" s="35"/>
      <c r="X160" s="35"/>
      <c r="Y160" s="35"/>
      <c r="Z160" s="35"/>
      <c r="AA160" s="35"/>
      <c r="AB160" s="35"/>
      <c r="AC160" s="35"/>
      <c r="AD160" s="35"/>
      <c r="AE160" s="35"/>
      <c r="AR160" s="205" t="s">
        <v>214</v>
      </c>
      <c r="AT160" s="205" t="s">
        <v>162</v>
      </c>
      <c r="AU160" s="205" t="s">
        <v>86</v>
      </c>
      <c r="AY160" s="18" t="s">
        <v>160</v>
      </c>
      <c r="BE160" s="206">
        <f>IF(N160="základní",J160,0)</f>
        <v>0</v>
      </c>
      <c r="BF160" s="206">
        <f>IF(N160="snížená",J160,0)</f>
        <v>0</v>
      </c>
      <c r="BG160" s="206">
        <f>IF(N160="zákl. přenesená",J160,0)</f>
        <v>0</v>
      </c>
      <c r="BH160" s="206">
        <f>IF(N160="sníž. přenesená",J160,0)</f>
        <v>0</v>
      </c>
      <c r="BI160" s="206">
        <f>IF(N160="nulová",J160,0)</f>
        <v>0</v>
      </c>
      <c r="BJ160" s="18" t="s">
        <v>84</v>
      </c>
      <c r="BK160" s="206">
        <f>ROUND(I160*H160,2)</f>
        <v>0</v>
      </c>
      <c r="BL160" s="18" t="s">
        <v>214</v>
      </c>
      <c r="BM160" s="205" t="s">
        <v>289</v>
      </c>
    </row>
    <row r="161" spans="1:65" s="2" customFormat="1" ht="11.25">
      <c r="A161" s="35"/>
      <c r="B161" s="36"/>
      <c r="C161" s="37"/>
      <c r="D161" s="207" t="s">
        <v>167</v>
      </c>
      <c r="E161" s="37"/>
      <c r="F161" s="208" t="s">
        <v>2503</v>
      </c>
      <c r="G161" s="37"/>
      <c r="H161" s="37"/>
      <c r="I161" s="209"/>
      <c r="J161" s="37"/>
      <c r="K161" s="37"/>
      <c r="L161" s="40"/>
      <c r="M161" s="210"/>
      <c r="N161" s="211"/>
      <c r="O161" s="72"/>
      <c r="P161" s="72"/>
      <c r="Q161" s="72"/>
      <c r="R161" s="72"/>
      <c r="S161" s="72"/>
      <c r="T161" s="73"/>
      <c r="U161" s="35"/>
      <c r="V161" s="35"/>
      <c r="W161" s="35"/>
      <c r="X161" s="35"/>
      <c r="Y161" s="35"/>
      <c r="Z161" s="35"/>
      <c r="AA161" s="35"/>
      <c r="AB161" s="35"/>
      <c r="AC161" s="35"/>
      <c r="AD161" s="35"/>
      <c r="AE161" s="35"/>
      <c r="AT161" s="18" t="s">
        <v>167</v>
      </c>
      <c r="AU161" s="18" t="s">
        <v>86</v>
      </c>
    </row>
    <row r="162" spans="1:65" s="2" customFormat="1" ht="16.5" customHeight="1">
      <c r="A162" s="35"/>
      <c r="B162" s="36"/>
      <c r="C162" s="193" t="s">
        <v>229</v>
      </c>
      <c r="D162" s="193" t="s">
        <v>162</v>
      </c>
      <c r="E162" s="194" t="s">
        <v>2504</v>
      </c>
      <c r="F162" s="195" t="s">
        <v>2505</v>
      </c>
      <c r="G162" s="196" t="s">
        <v>312</v>
      </c>
      <c r="H162" s="197">
        <v>2</v>
      </c>
      <c r="I162" s="198"/>
      <c r="J162" s="199">
        <f>ROUND(I162*H162,2)</f>
        <v>0</v>
      </c>
      <c r="K162" s="200"/>
      <c r="L162" s="40"/>
      <c r="M162" s="201" t="s">
        <v>1</v>
      </c>
      <c r="N162" s="202" t="s">
        <v>41</v>
      </c>
      <c r="O162" s="72"/>
      <c r="P162" s="203">
        <f>O162*H162</f>
        <v>0</v>
      </c>
      <c r="Q162" s="203">
        <v>0</v>
      </c>
      <c r="R162" s="203">
        <f>Q162*H162</f>
        <v>0</v>
      </c>
      <c r="S162" s="203">
        <v>0</v>
      </c>
      <c r="T162" s="204">
        <f>S162*H162</f>
        <v>0</v>
      </c>
      <c r="U162" s="35"/>
      <c r="V162" s="35"/>
      <c r="W162" s="35"/>
      <c r="X162" s="35"/>
      <c r="Y162" s="35"/>
      <c r="Z162" s="35"/>
      <c r="AA162" s="35"/>
      <c r="AB162" s="35"/>
      <c r="AC162" s="35"/>
      <c r="AD162" s="35"/>
      <c r="AE162" s="35"/>
      <c r="AR162" s="205" t="s">
        <v>214</v>
      </c>
      <c r="AT162" s="205" t="s">
        <v>162</v>
      </c>
      <c r="AU162" s="205" t="s">
        <v>86</v>
      </c>
      <c r="AY162" s="18" t="s">
        <v>160</v>
      </c>
      <c r="BE162" s="206">
        <f>IF(N162="základní",J162,0)</f>
        <v>0</v>
      </c>
      <c r="BF162" s="206">
        <f>IF(N162="snížená",J162,0)</f>
        <v>0</v>
      </c>
      <c r="BG162" s="206">
        <f>IF(N162="zákl. přenesená",J162,0)</f>
        <v>0</v>
      </c>
      <c r="BH162" s="206">
        <f>IF(N162="sníž. přenesená",J162,0)</f>
        <v>0</v>
      </c>
      <c r="BI162" s="206">
        <f>IF(N162="nulová",J162,0)</f>
        <v>0</v>
      </c>
      <c r="BJ162" s="18" t="s">
        <v>84</v>
      </c>
      <c r="BK162" s="206">
        <f>ROUND(I162*H162,2)</f>
        <v>0</v>
      </c>
      <c r="BL162" s="18" t="s">
        <v>214</v>
      </c>
      <c r="BM162" s="205" t="s">
        <v>295</v>
      </c>
    </row>
    <row r="163" spans="1:65" s="2" customFormat="1" ht="11.25">
      <c r="A163" s="35"/>
      <c r="B163" s="36"/>
      <c r="C163" s="37"/>
      <c r="D163" s="207" t="s">
        <v>167</v>
      </c>
      <c r="E163" s="37"/>
      <c r="F163" s="208" t="s">
        <v>2505</v>
      </c>
      <c r="G163" s="37"/>
      <c r="H163" s="37"/>
      <c r="I163" s="209"/>
      <c r="J163" s="37"/>
      <c r="K163" s="37"/>
      <c r="L163" s="40"/>
      <c r="M163" s="210"/>
      <c r="N163" s="211"/>
      <c r="O163" s="72"/>
      <c r="P163" s="72"/>
      <c r="Q163" s="72"/>
      <c r="R163" s="72"/>
      <c r="S163" s="72"/>
      <c r="T163" s="73"/>
      <c r="U163" s="35"/>
      <c r="V163" s="35"/>
      <c r="W163" s="35"/>
      <c r="X163" s="35"/>
      <c r="Y163" s="35"/>
      <c r="Z163" s="35"/>
      <c r="AA163" s="35"/>
      <c r="AB163" s="35"/>
      <c r="AC163" s="35"/>
      <c r="AD163" s="35"/>
      <c r="AE163" s="35"/>
      <c r="AT163" s="18" t="s">
        <v>167</v>
      </c>
      <c r="AU163" s="18" t="s">
        <v>86</v>
      </c>
    </row>
    <row r="164" spans="1:65" s="2" customFormat="1" ht="24.2" customHeight="1">
      <c r="A164" s="35"/>
      <c r="B164" s="36"/>
      <c r="C164" s="193" t="s">
        <v>7</v>
      </c>
      <c r="D164" s="193" t="s">
        <v>162</v>
      </c>
      <c r="E164" s="194" t="s">
        <v>2506</v>
      </c>
      <c r="F164" s="195" t="s">
        <v>2507</v>
      </c>
      <c r="G164" s="196" t="s">
        <v>312</v>
      </c>
      <c r="H164" s="197">
        <v>2</v>
      </c>
      <c r="I164" s="198"/>
      <c r="J164" s="199">
        <f>ROUND(I164*H164,2)</f>
        <v>0</v>
      </c>
      <c r="K164" s="200"/>
      <c r="L164" s="40"/>
      <c r="M164" s="201" t="s">
        <v>1</v>
      </c>
      <c r="N164" s="202" t="s">
        <v>41</v>
      </c>
      <c r="O164" s="72"/>
      <c r="P164" s="203">
        <f>O164*H164</f>
        <v>0</v>
      </c>
      <c r="Q164" s="203">
        <v>0</v>
      </c>
      <c r="R164" s="203">
        <f>Q164*H164</f>
        <v>0</v>
      </c>
      <c r="S164" s="203">
        <v>0</v>
      </c>
      <c r="T164" s="204">
        <f>S164*H164</f>
        <v>0</v>
      </c>
      <c r="U164" s="35"/>
      <c r="V164" s="35"/>
      <c r="W164" s="35"/>
      <c r="X164" s="35"/>
      <c r="Y164" s="35"/>
      <c r="Z164" s="35"/>
      <c r="AA164" s="35"/>
      <c r="AB164" s="35"/>
      <c r="AC164" s="35"/>
      <c r="AD164" s="35"/>
      <c r="AE164" s="35"/>
      <c r="AR164" s="205" t="s">
        <v>214</v>
      </c>
      <c r="AT164" s="205" t="s">
        <v>162</v>
      </c>
      <c r="AU164" s="205" t="s">
        <v>86</v>
      </c>
      <c r="AY164" s="18" t="s">
        <v>160</v>
      </c>
      <c r="BE164" s="206">
        <f>IF(N164="základní",J164,0)</f>
        <v>0</v>
      </c>
      <c r="BF164" s="206">
        <f>IF(N164="snížená",J164,0)</f>
        <v>0</v>
      </c>
      <c r="BG164" s="206">
        <f>IF(N164="zákl. přenesená",J164,0)</f>
        <v>0</v>
      </c>
      <c r="BH164" s="206">
        <f>IF(N164="sníž. přenesená",J164,0)</f>
        <v>0</v>
      </c>
      <c r="BI164" s="206">
        <f>IF(N164="nulová",J164,0)</f>
        <v>0</v>
      </c>
      <c r="BJ164" s="18" t="s">
        <v>84</v>
      </c>
      <c r="BK164" s="206">
        <f>ROUND(I164*H164,2)</f>
        <v>0</v>
      </c>
      <c r="BL164" s="18" t="s">
        <v>214</v>
      </c>
      <c r="BM164" s="205" t="s">
        <v>300</v>
      </c>
    </row>
    <row r="165" spans="1:65" s="2" customFormat="1" ht="19.5">
      <c r="A165" s="35"/>
      <c r="B165" s="36"/>
      <c r="C165" s="37"/>
      <c r="D165" s="207" t="s">
        <v>167</v>
      </c>
      <c r="E165" s="37"/>
      <c r="F165" s="208" t="s">
        <v>2507</v>
      </c>
      <c r="G165" s="37"/>
      <c r="H165" s="37"/>
      <c r="I165" s="209"/>
      <c r="J165" s="37"/>
      <c r="K165" s="37"/>
      <c r="L165" s="40"/>
      <c r="M165" s="210"/>
      <c r="N165" s="211"/>
      <c r="O165" s="72"/>
      <c r="P165" s="72"/>
      <c r="Q165" s="72"/>
      <c r="R165" s="72"/>
      <c r="S165" s="72"/>
      <c r="T165" s="73"/>
      <c r="U165" s="35"/>
      <c r="V165" s="35"/>
      <c r="W165" s="35"/>
      <c r="X165" s="35"/>
      <c r="Y165" s="35"/>
      <c r="Z165" s="35"/>
      <c r="AA165" s="35"/>
      <c r="AB165" s="35"/>
      <c r="AC165" s="35"/>
      <c r="AD165" s="35"/>
      <c r="AE165" s="35"/>
      <c r="AT165" s="18" t="s">
        <v>167</v>
      </c>
      <c r="AU165" s="18" t="s">
        <v>86</v>
      </c>
    </row>
    <row r="166" spans="1:65" s="2" customFormat="1" ht="24.2" customHeight="1">
      <c r="A166" s="35"/>
      <c r="B166" s="36"/>
      <c r="C166" s="193" t="s">
        <v>236</v>
      </c>
      <c r="D166" s="193" t="s">
        <v>162</v>
      </c>
      <c r="E166" s="194" t="s">
        <v>2508</v>
      </c>
      <c r="F166" s="195" t="s">
        <v>2509</v>
      </c>
      <c r="G166" s="196" t="s">
        <v>312</v>
      </c>
      <c r="H166" s="197">
        <v>1</v>
      </c>
      <c r="I166" s="198"/>
      <c r="J166" s="199">
        <f>ROUND(I166*H166,2)</f>
        <v>0</v>
      </c>
      <c r="K166" s="200"/>
      <c r="L166" s="40"/>
      <c r="M166" s="201" t="s">
        <v>1</v>
      </c>
      <c r="N166" s="202" t="s">
        <v>41</v>
      </c>
      <c r="O166" s="72"/>
      <c r="P166" s="203">
        <f>O166*H166</f>
        <v>0</v>
      </c>
      <c r="Q166" s="203">
        <v>0</v>
      </c>
      <c r="R166" s="203">
        <f>Q166*H166</f>
        <v>0</v>
      </c>
      <c r="S166" s="203">
        <v>0</v>
      </c>
      <c r="T166" s="204">
        <f>S166*H166</f>
        <v>0</v>
      </c>
      <c r="U166" s="35"/>
      <c r="V166" s="35"/>
      <c r="W166" s="35"/>
      <c r="X166" s="35"/>
      <c r="Y166" s="35"/>
      <c r="Z166" s="35"/>
      <c r="AA166" s="35"/>
      <c r="AB166" s="35"/>
      <c r="AC166" s="35"/>
      <c r="AD166" s="35"/>
      <c r="AE166" s="35"/>
      <c r="AR166" s="205" t="s">
        <v>214</v>
      </c>
      <c r="AT166" s="205" t="s">
        <v>162</v>
      </c>
      <c r="AU166" s="205" t="s">
        <v>86</v>
      </c>
      <c r="AY166" s="18" t="s">
        <v>160</v>
      </c>
      <c r="BE166" s="206">
        <f>IF(N166="základní",J166,0)</f>
        <v>0</v>
      </c>
      <c r="BF166" s="206">
        <f>IF(N166="snížená",J166,0)</f>
        <v>0</v>
      </c>
      <c r="BG166" s="206">
        <f>IF(N166="zákl. přenesená",J166,0)</f>
        <v>0</v>
      </c>
      <c r="BH166" s="206">
        <f>IF(N166="sníž. přenesená",J166,0)</f>
        <v>0</v>
      </c>
      <c r="BI166" s="206">
        <f>IF(N166="nulová",J166,0)</f>
        <v>0</v>
      </c>
      <c r="BJ166" s="18" t="s">
        <v>84</v>
      </c>
      <c r="BK166" s="206">
        <f>ROUND(I166*H166,2)</f>
        <v>0</v>
      </c>
      <c r="BL166" s="18" t="s">
        <v>214</v>
      </c>
      <c r="BM166" s="205" t="s">
        <v>305</v>
      </c>
    </row>
    <row r="167" spans="1:65" s="2" customFormat="1" ht="19.5">
      <c r="A167" s="35"/>
      <c r="B167" s="36"/>
      <c r="C167" s="37"/>
      <c r="D167" s="207" t="s">
        <v>167</v>
      </c>
      <c r="E167" s="37"/>
      <c r="F167" s="208" t="s">
        <v>2509</v>
      </c>
      <c r="G167" s="37"/>
      <c r="H167" s="37"/>
      <c r="I167" s="209"/>
      <c r="J167" s="37"/>
      <c r="K167" s="37"/>
      <c r="L167" s="40"/>
      <c r="M167" s="210"/>
      <c r="N167" s="211"/>
      <c r="O167" s="72"/>
      <c r="P167" s="72"/>
      <c r="Q167" s="72"/>
      <c r="R167" s="72"/>
      <c r="S167" s="72"/>
      <c r="T167" s="73"/>
      <c r="U167" s="35"/>
      <c r="V167" s="35"/>
      <c r="W167" s="35"/>
      <c r="X167" s="35"/>
      <c r="Y167" s="35"/>
      <c r="Z167" s="35"/>
      <c r="AA167" s="35"/>
      <c r="AB167" s="35"/>
      <c r="AC167" s="35"/>
      <c r="AD167" s="35"/>
      <c r="AE167" s="35"/>
      <c r="AT167" s="18" t="s">
        <v>167</v>
      </c>
      <c r="AU167" s="18" t="s">
        <v>86</v>
      </c>
    </row>
    <row r="168" spans="1:65" s="2" customFormat="1" ht="24.2" customHeight="1">
      <c r="A168" s="35"/>
      <c r="B168" s="36"/>
      <c r="C168" s="193" t="s">
        <v>309</v>
      </c>
      <c r="D168" s="193" t="s">
        <v>162</v>
      </c>
      <c r="E168" s="194" t="s">
        <v>2510</v>
      </c>
      <c r="F168" s="195" t="s">
        <v>2511</v>
      </c>
      <c r="G168" s="196" t="s">
        <v>2512</v>
      </c>
      <c r="H168" s="197">
        <v>3</v>
      </c>
      <c r="I168" s="198"/>
      <c r="J168" s="199">
        <f>ROUND(I168*H168,2)</f>
        <v>0</v>
      </c>
      <c r="K168" s="200"/>
      <c r="L168" s="40"/>
      <c r="M168" s="201" t="s">
        <v>1</v>
      </c>
      <c r="N168" s="202" t="s">
        <v>41</v>
      </c>
      <c r="O168" s="72"/>
      <c r="P168" s="203">
        <f>O168*H168</f>
        <v>0</v>
      </c>
      <c r="Q168" s="203">
        <v>0</v>
      </c>
      <c r="R168" s="203">
        <f>Q168*H168</f>
        <v>0</v>
      </c>
      <c r="S168" s="203">
        <v>0</v>
      </c>
      <c r="T168" s="204">
        <f>S168*H168</f>
        <v>0</v>
      </c>
      <c r="U168" s="35"/>
      <c r="V168" s="35"/>
      <c r="W168" s="35"/>
      <c r="X168" s="35"/>
      <c r="Y168" s="35"/>
      <c r="Z168" s="35"/>
      <c r="AA168" s="35"/>
      <c r="AB168" s="35"/>
      <c r="AC168" s="35"/>
      <c r="AD168" s="35"/>
      <c r="AE168" s="35"/>
      <c r="AR168" s="205" t="s">
        <v>214</v>
      </c>
      <c r="AT168" s="205" t="s">
        <v>162</v>
      </c>
      <c r="AU168" s="205" t="s">
        <v>86</v>
      </c>
      <c r="AY168" s="18" t="s">
        <v>160</v>
      </c>
      <c r="BE168" s="206">
        <f>IF(N168="základní",J168,0)</f>
        <v>0</v>
      </c>
      <c r="BF168" s="206">
        <f>IF(N168="snížená",J168,0)</f>
        <v>0</v>
      </c>
      <c r="BG168" s="206">
        <f>IF(N168="zákl. přenesená",J168,0)</f>
        <v>0</v>
      </c>
      <c r="BH168" s="206">
        <f>IF(N168="sníž. přenesená",J168,0)</f>
        <v>0</v>
      </c>
      <c r="BI168" s="206">
        <f>IF(N168="nulová",J168,0)</f>
        <v>0</v>
      </c>
      <c r="BJ168" s="18" t="s">
        <v>84</v>
      </c>
      <c r="BK168" s="206">
        <f>ROUND(I168*H168,2)</f>
        <v>0</v>
      </c>
      <c r="BL168" s="18" t="s">
        <v>214</v>
      </c>
      <c r="BM168" s="205" t="s">
        <v>313</v>
      </c>
    </row>
    <row r="169" spans="1:65" s="2" customFormat="1" ht="11.25">
      <c r="A169" s="35"/>
      <c r="B169" s="36"/>
      <c r="C169" s="37"/>
      <c r="D169" s="207" t="s">
        <v>167</v>
      </c>
      <c r="E169" s="37"/>
      <c r="F169" s="208" t="s">
        <v>2511</v>
      </c>
      <c r="G169" s="37"/>
      <c r="H169" s="37"/>
      <c r="I169" s="209"/>
      <c r="J169" s="37"/>
      <c r="K169" s="37"/>
      <c r="L169" s="40"/>
      <c r="M169" s="210"/>
      <c r="N169" s="211"/>
      <c r="O169" s="72"/>
      <c r="P169" s="72"/>
      <c r="Q169" s="72"/>
      <c r="R169" s="72"/>
      <c r="S169" s="72"/>
      <c r="T169" s="73"/>
      <c r="U169" s="35"/>
      <c r="V169" s="35"/>
      <c r="W169" s="35"/>
      <c r="X169" s="35"/>
      <c r="Y169" s="35"/>
      <c r="Z169" s="35"/>
      <c r="AA169" s="35"/>
      <c r="AB169" s="35"/>
      <c r="AC169" s="35"/>
      <c r="AD169" s="35"/>
      <c r="AE169" s="35"/>
      <c r="AT169" s="18" t="s">
        <v>167</v>
      </c>
      <c r="AU169" s="18" t="s">
        <v>86</v>
      </c>
    </row>
    <row r="170" spans="1:65" s="2" customFormat="1" ht="24.2" customHeight="1">
      <c r="A170" s="35"/>
      <c r="B170" s="36"/>
      <c r="C170" s="193" t="s">
        <v>242</v>
      </c>
      <c r="D170" s="193" t="s">
        <v>162</v>
      </c>
      <c r="E170" s="194" t="s">
        <v>2513</v>
      </c>
      <c r="F170" s="195" t="s">
        <v>2514</v>
      </c>
      <c r="G170" s="196" t="s">
        <v>2515</v>
      </c>
      <c r="H170" s="197">
        <v>4</v>
      </c>
      <c r="I170" s="198"/>
      <c r="J170" s="199">
        <f>ROUND(I170*H170,2)</f>
        <v>0</v>
      </c>
      <c r="K170" s="200"/>
      <c r="L170" s="40"/>
      <c r="M170" s="201" t="s">
        <v>1</v>
      </c>
      <c r="N170" s="202" t="s">
        <v>41</v>
      </c>
      <c r="O170" s="72"/>
      <c r="P170" s="203">
        <f>O170*H170</f>
        <v>0</v>
      </c>
      <c r="Q170" s="203">
        <v>0</v>
      </c>
      <c r="R170" s="203">
        <f>Q170*H170</f>
        <v>0</v>
      </c>
      <c r="S170" s="203">
        <v>0</v>
      </c>
      <c r="T170" s="204">
        <f>S170*H170</f>
        <v>0</v>
      </c>
      <c r="U170" s="35"/>
      <c r="V170" s="35"/>
      <c r="W170" s="35"/>
      <c r="X170" s="35"/>
      <c r="Y170" s="35"/>
      <c r="Z170" s="35"/>
      <c r="AA170" s="35"/>
      <c r="AB170" s="35"/>
      <c r="AC170" s="35"/>
      <c r="AD170" s="35"/>
      <c r="AE170" s="35"/>
      <c r="AR170" s="205" t="s">
        <v>214</v>
      </c>
      <c r="AT170" s="205" t="s">
        <v>162</v>
      </c>
      <c r="AU170" s="205" t="s">
        <v>86</v>
      </c>
      <c r="AY170" s="18" t="s">
        <v>160</v>
      </c>
      <c r="BE170" s="206">
        <f>IF(N170="základní",J170,0)</f>
        <v>0</v>
      </c>
      <c r="BF170" s="206">
        <f>IF(N170="snížená",J170,0)</f>
        <v>0</v>
      </c>
      <c r="BG170" s="206">
        <f>IF(N170="zákl. přenesená",J170,0)</f>
        <v>0</v>
      </c>
      <c r="BH170" s="206">
        <f>IF(N170="sníž. přenesená",J170,0)</f>
        <v>0</v>
      </c>
      <c r="BI170" s="206">
        <f>IF(N170="nulová",J170,0)</f>
        <v>0</v>
      </c>
      <c r="BJ170" s="18" t="s">
        <v>84</v>
      </c>
      <c r="BK170" s="206">
        <f>ROUND(I170*H170,2)</f>
        <v>0</v>
      </c>
      <c r="BL170" s="18" t="s">
        <v>214</v>
      </c>
      <c r="BM170" s="205" t="s">
        <v>318</v>
      </c>
    </row>
    <row r="171" spans="1:65" s="2" customFormat="1" ht="19.5">
      <c r="A171" s="35"/>
      <c r="B171" s="36"/>
      <c r="C171" s="37"/>
      <c r="D171" s="207" t="s">
        <v>167</v>
      </c>
      <c r="E171" s="37"/>
      <c r="F171" s="208" t="s">
        <v>2516</v>
      </c>
      <c r="G171" s="37"/>
      <c r="H171" s="37"/>
      <c r="I171" s="209"/>
      <c r="J171" s="37"/>
      <c r="K171" s="37"/>
      <c r="L171" s="40"/>
      <c r="M171" s="210"/>
      <c r="N171" s="211"/>
      <c r="O171" s="72"/>
      <c r="P171" s="72"/>
      <c r="Q171" s="72"/>
      <c r="R171" s="72"/>
      <c r="S171" s="72"/>
      <c r="T171" s="73"/>
      <c r="U171" s="35"/>
      <c r="V171" s="35"/>
      <c r="W171" s="35"/>
      <c r="X171" s="35"/>
      <c r="Y171" s="35"/>
      <c r="Z171" s="35"/>
      <c r="AA171" s="35"/>
      <c r="AB171" s="35"/>
      <c r="AC171" s="35"/>
      <c r="AD171" s="35"/>
      <c r="AE171" s="35"/>
      <c r="AT171" s="18" t="s">
        <v>167</v>
      </c>
      <c r="AU171" s="18" t="s">
        <v>86</v>
      </c>
    </row>
    <row r="172" spans="1:65" s="2" customFormat="1" ht="16.5" customHeight="1">
      <c r="A172" s="35"/>
      <c r="B172" s="36"/>
      <c r="C172" s="193" t="s">
        <v>322</v>
      </c>
      <c r="D172" s="193" t="s">
        <v>162</v>
      </c>
      <c r="E172" s="194" t="s">
        <v>2517</v>
      </c>
      <c r="F172" s="195" t="s">
        <v>2518</v>
      </c>
      <c r="G172" s="196" t="s">
        <v>2515</v>
      </c>
      <c r="H172" s="197">
        <v>4</v>
      </c>
      <c r="I172" s="198"/>
      <c r="J172" s="199">
        <f>ROUND(I172*H172,2)</f>
        <v>0</v>
      </c>
      <c r="K172" s="200"/>
      <c r="L172" s="40"/>
      <c r="M172" s="201" t="s">
        <v>1</v>
      </c>
      <c r="N172" s="202" t="s">
        <v>41</v>
      </c>
      <c r="O172" s="72"/>
      <c r="P172" s="203">
        <f>O172*H172</f>
        <v>0</v>
      </c>
      <c r="Q172" s="203">
        <v>0</v>
      </c>
      <c r="R172" s="203">
        <f>Q172*H172</f>
        <v>0</v>
      </c>
      <c r="S172" s="203">
        <v>0</v>
      </c>
      <c r="T172" s="204">
        <f>S172*H172</f>
        <v>0</v>
      </c>
      <c r="U172" s="35"/>
      <c r="V172" s="35"/>
      <c r="W172" s="35"/>
      <c r="X172" s="35"/>
      <c r="Y172" s="35"/>
      <c r="Z172" s="35"/>
      <c r="AA172" s="35"/>
      <c r="AB172" s="35"/>
      <c r="AC172" s="35"/>
      <c r="AD172" s="35"/>
      <c r="AE172" s="35"/>
      <c r="AR172" s="205" t="s">
        <v>214</v>
      </c>
      <c r="AT172" s="205" t="s">
        <v>162</v>
      </c>
      <c r="AU172" s="205" t="s">
        <v>86</v>
      </c>
      <c r="AY172" s="18" t="s">
        <v>160</v>
      </c>
      <c r="BE172" s="206">
        <f>IF(N172="základní",J172,0)</f>
        <v>0</v>
      </c>
      <c r="BF172" s="206">
        <f>IF(N172="snížená",J172,0)</f>
        <v>0</v>
      </c>
      <c r="BG172" s="206">
        <f>IF(N172="zákl. přenesená",J172,0)</f>
        <v>0</v>
      </c>
      <c r="BH172" s="206">
        <f>IF(N172="sníž. přenesená",J172,0)</f>
        <v>0</v>
      </c>
      <c r="BI172" s="206">
        <f>IF(N172="nulová",J172,0)</f>
        <v>0</v>
      </c>
      <c r="BJ172" s="18" t="s">
        <v>84</v>
      </c>
      <c r="BK172" s="206">
        <f>ROUND(I172*H172,2)</f>
        <v>0</v>
      </c>
      <c r="BL172" s="18" t="s">
        <v>214</v>
      </c>
      <c r="BM172" s="205" t="s">
        <v>325</v>
      </c>
    </row>
    <row r="173" spans="1:65" s="2" customFormat="1" ht="11.25">
      <c r="A173" s="35"/>
      <c r="B173" s="36"/>
      <c r="C173" s="37"/>
      <c r="D173" s="207" t="s">
        <v>167</v>
      </c>
      <c r="E173" s="37"/>
      <c r="F173" s="208" t="s">
        <v>2518</v>
      </c>
      <c r="G173" s="37"/>
      <c r="H173" s="37"/>
      <c r="I173" s="209"/>
      <c r="J173" s="37"/>
      <c r="K173" s="37"/>
      <c r="L173" s="40"/>
      <c r="M173" s="210"/>
      <c r="N173" s="211"/>
      <c r="O173" s="72"/>
      <c r="P173" s="72"/>
      <c r="Q173" s="72"/>
      <c r="R173" s="72"/>
      <c r="S173" s="72"/>
      <c r="T173" s="73"/>
      <c r="U173" s="35"/>
      <c r="V173" s="35"/>
      <c r="W173" s="35"/>
      <c r="X173" s="35"/>
      <c r="Y173" s="35"/>
      <c r="Z173" s="35"/>
      <c r="AA173" s="35"/>
      <c r="AB173" s="35"/>
      <c r="AC173" s="35"/>
      <c r="AD173" s="35"/>
      <c r="AE173" s="35"/>
      <c r="AT173" s="18" t="s">
        <v>167</v>
      </c>
      <c r="AU173" s="18" t="s">
        <v>86</v>
      </c>
    </row>
    <row r="174" spans="1:65" s="2" customFormat="1" ht="16.5" customHeight="1">
      <c r="A174" s="35"/>
      <c r="B174" s="36"/>
      <c r="C174" s="193" t="s">
        <v>249</v>
      </c>
      <c r="D174" s="193" t="s">
        <v>162</v>
      </c>
      <c r="E174" s="194" t="s">
        <v>2519</v>
      </c>
      <c r="F174" s="195" t="s">
        <v>2520</v>
      </c>
      <c r="G174" s="196" t="s">
        <v>312</v>
      </c>
      <c r="H174" s="197">
        <v>1</v>
      </c>
      <c r="I174" s="198"/>
      <c r="J174" s="199">
        <f>ROUND(I174*H174,2)</f>
        <v>0</v>
      </c>
      <c r="K174" s="200"/>
      <c r="L174" s="40"/>
      <c r="M174" s="201" t="s">
        <v>1</v>
      </c>
      <c r="N174" s="202" t="s">
        <v>41</v>
      </c>
      <c r="O174" s="72"/>
      <c r="P174" s="203">
        <f>O174*H174</f>
        <v>0</v>
      </c>
      <c r="Q174" s="203">
        <v>0</v>
      </c>
      <c r="R174" s="203">
        <f>Q174*H174</f>
        <v>0</v>
      </c>
      <c r="S174" s="203">
        <v>0</v>
      </c>
      <c r="T174" s="204">
        <f>S174*H174</f>
        <v>0</v>
      </c>
      <c r="U174" s="35"/>
      <c r="V174" s="35"/>
      <c r="W174" s="35"/>
      <c r="X174" s="35"/>
      <c r="Y174" s="35"/>
      <c r="Z174" s="35"/>
      <c r="AA174" s="35"/>
      <c r="AB174" s="35"/>
      <c r="AC174" s="35"/>
      <c r="AD174" s="35"/>
      <c r="AE174" s="35"/>
      <c r="AR174" s="205" t="s">
        <v>214</v>
      </c>
      <c r="AT174" s="205" t="s">
        <v>162</v>
      </c>
      <c r="AU174" s="205" t="s">
        <v>86</v>
      </c>
      <c r="AY174" s="18" t="s">
        <v>160</v>
      </c>
      <c r="BE174" s="206">
        <f>IF(N174="základní",J174,0)</f>
        <v>0</v>
      </c>
      <c r="BF174" s="206">
        <f>IF(N174="snížená",J174,0)</f>
        <v>0</v>
      </c>
      <c r="BG174" s="206">
        <f>IF(N174="zákl. přenesená",J174,0)</f>
        <v>0</v>
      </c>
      <c r="BH174" s="206">
        <f>IF(N174="sníž. přenesená",J174,0)</f>
        <v>0</v>
      </c>
      <c r="BI174" s="206">
        <f>IF(N174="nulová",J174,0)</f>
        <v>0</v>
      </c>
      <c r="BJ174" s="18" t="s">
        <v>84</v>
      </c>
      <c r="BK174" s="206">
        <f>ROUND(I174*H174,2)</f>
        <v>0</v>
      </c>
      <c r="BL174" s="18" t="s">
        <v>214</v>
      </c>
      <c r="BM174" s="205" t="s">
        <v>331</v>
      </c>
    </row>
    <row r="175" spans="1:65" s="2" customFormat="1" ht="11.25">
      <c r="A175" s="35"/>
      <c r="B175" s="36"/>
      <c r="C175" s="37"/>
      <c r="D175" s="207" t="s">
        <v>167</v>
      </c>
      <c r="E175" s="37"/>
      <c r="F175" s="208" t="s">
        <v>2520</v>
      </c>
      <c r="G175" s="37"/>
      <c r="H175" s="37"/>
      <c r="I175" s="209"/>
      <c r="J175" s="37"/>
      <c r="K175" s="37"/>
      <c r="L175" s="40"/>
      <c r="M175" s="210"/>
      <c r="N175" s="211"/>
      <c r="O175" s="72"/>
      <c r="P175" s="72"/>
      <c r="Q175" s="72"/>
      <c r="R175" s="72"/>
      <c r="S175" s="72"/>
      <c r="T175" s="73"/>
      <c r="U175" s="35"/>
      <c r="V175" s="35"/>
      <c r="W175" s="35"/>
      <c r="X175" s="35"/>
      <c r="Y175" s="35"/>
      <c r="Z175" s="35"/>
      <c r="AA175" s="35"/>
      <c r="AB175" s="35"/>
      <c r="AC175" s="35"/>
      <c r="AD175" s="35"/>
      <c r="AE175" s="35"/>
      <c r="AT175" s="18" t="s">
        <v>167</v>
      </c>
      <c r="AU175" s="18" t="s">
        <v>86</v>
      </c>
    </row>
    <row r="176" spans="1:65" s="2" customFormat="1" ht="16.5" customHeight="1">
      <c r="A176" s="35"/>
      <c r="B176" s="36"/>
      <c r="C176" s="193" t="s">
        <v>334</v>
      </c>
      <c r="D176" s="193" t="s">
        <v>162</v>
      </c>
      <c r="E176" s="194" t="s">
        <v>2521</v>
      </c>
      <c r="F176" s="195" t="s">
        <v>2522</v>
      </c>
      <c r="G176" s="196" t="s">
        <v>312</v>
      </c>
      <c r="H176" s="197">
        <v>1</v>
      </c>
      <c r="I176" s="198"/>
      <c r="J176" s="199">
        <f>ROUND(I176*H176,2)</f>
        <v>0</v>
      </c>
      <c r="K176" s="200"/>
      <c r="L176" s="40"/>
      <c r="M176" s="201" t="s">
        <v>1</v>
      </c>
      <c r="N176" s="202" t="s">
        <v>41</v>
      </c>
      <c r="O176" s="72"/>
      <c r="P176" s="203">
        <f>O176*H176</f>
        <v>0</v>
      </c>
      <c r="Q176" s="203">
        <v>0</v>
      </c>
      <c r="R176" s="203">
        <f>Q176*H176</f>
        <v>0</v>
      </c>
      <c r="S176" s="203">
        <v>0</v>
      </c>
      <c r="T176" s="204">
        <f>S176*H176</f>
        <v>0</v>
      </c>
      <c r="U176" s="35"/>
      <c r="V176" s="35"/>
      <c r="W176" s="35"/>
      <c r="X176" s="35"/>
      <c r="Y176" s="35"/>
      <c r="Z176" s="35"/>
      <c r="AA176" s="35"/>
      <c r="AB176" s="35"/>
      <c r="AC176" s="35"/>
      <c r="AD176" s="35"/>
      <c r="AE176" s="35"/>
      <c r="AR176" s="205" t="s">
        <v>214</v>
      </c>
      <c r="AT176" s="205" t="s">
        <v>162</v>
      </c>
      <c r="AU176" s="205" t="s">
        <v>86</v>
      </c>
      <c r="AY176" s="18" t="s">
        <v>160</v>
      </c>
      <c r="BE176" s="206">
        <f>IF(N176="základní",J176,0)</f>
        <v>0</v>
      </c>
      <c r="BF176" s="206">
        <f>IF(N176="snížená",J176,0)</f>
        <v>0</v>
      </c>
      <c r="BG176" s="206">
        <f>IF(N176="zákl. přenesená",J176,0)</f>
        <v>0</v>
      </c>
      <c r="BH176" s="206">
        <f>IF(N176="sníž. přenesená",J176,0)</f>
        <v>0</v>
      </c>
      <c r="BI176" s="206">
        <f>IF(N176="nulová",J176,0)</f>
        <v>0</v>
      </c>
      <c r="BJ176" s="18" t="s">
        <v>84</v>
      </c>
      <c r="BK176" s="206">
        <f>ROUND(I176*H176,2)</f>
        <v>0</v>
      </c>
      <c r="BL176" s="18" t="s">
        <v>214</v>
      </c>
      <c r="BM176" s="205" t="s">
        <v>337</v>
      </c>
    </row>
    <row r="177" spans="1:65" s="2" customFormat="1" ht="11.25">
      <c r="A177" s="35"/>
      <c r="B177" s="36"/>
      <c r="C177" s="37"/>
      <c r="D177" s="207" t="s">
        <v>167</v>
      </c>
      <c r="E177" s="37"/>
      <c r="F177" s="208" t="s">
        <v>2522</v>
      </c>
      <c r="G177" s="37"/>
      <c r="H177" s="37"/>
      <c r="I177" s="209"/>
      <c r="J177" s="37"/>
      <c r="K177" s="37"/>
      <c r="L177" s="40"/>
      <c r="M177" s="210"/>
      <c r="N177" s="211"/>
      <c r="O177" s="72"/>
      <c r="P177" s="72"/>
      <c r="Q177" s="72"/>
      <c r="R177" s="72"/>
      <c r="S177" s="72"/>
      <c r="T177" s="73"/>
      <c r="U177" s="35"/>
      <c r="V177" s="35"/>
      <c r="W177" s="35"/>
      <c r="X177" s="35"/>
      <c r="Y177" s="35"/>
      <c r="Z177" s="35"/>
      <c r="AA177" s="35"/>
      <c r="AB177" s="35"/>
      <c r="AC177" s="35"/>
      <c r="AD177" s="35"/>
      <c r="AE177" s="35"/>
      <c r="AT177" s="18" t="s">
        <v>167</v>
      </c>
      <c r="AU177" s="18" t="s">
        <v>86</v>
      </c>
    </row>
    <row r="178" spans="1:65" s="2" customFormat="1" ht="21.75" customHeight="1">
      <c r="A178" s="35"/>
      <c r="B178" s="36"/>
      <c r="C178" s="193" t="s">
        <v>253</v>
      </c>
      <c r="D178" s="193" t="s">
        <v>162</v>
      </c>
      <c r="E178" s="194" t="s">
        <v>2523</v>
      </c>
      <c r="F178" s="195" t="s">
        <v>2524</v>
      </c>
      <c r="G178" s="196" t="s">
        <v>181</v>
      </c>
      <c r="H178" s="197">
        <v>86</v>
      </c>
      <c r="I178" s="198"/>
      <c r="J178" s="199">
        <f>ROUND(I178*H178,2)</f>
        <v>0</v>
      </c>
      <c r="K178" s="200"/>
      <c r="L178" s="40"/>
      <c r="M178" s="201" t="s">
        <v>1</v>
      </c>
      <c r="N178" s="202" t="s">
        <v>41</v>
      </c>
      <c r="O178" s="72"/>
      <c r="P178" s="203">
        <f>O178*H178</f>
        <v>0</v>
      </c>
      <c r="Q178" s="203">
        <v>0</v>
      </c>
      <c r="R178" s="203">
        <f>Q178*H178</f>
        <v>0</v>
      </c>
      <c r="S178" s="203">
        <v>0</v>
      </c>
      <c r="T178" s="204">
        <f>S178*H178</f>
        <v>0</v>
      </c>
      <c r="U178" s="35"/>
      <c r="V178" s="35"/>
      <c r="W178" s="35"/>
      <c r="X178" s="35"/>
      <c r="Y178" s="35"/>
      <c r="Z178" s="35"/>
      <c r="AA178" s="35"/>
      <c r="AB178" s="35"/>
      <c r="AC178" s="35"/>
      <c r="AD178" s="35"/>
      <c r="AE178" s="35"/>
      <c r="AR178" s="205" t="s">
        <v>214</v>
      </c>
      <c r="AT178" s="205" t="s">
        <v>162</v>
      </c>
      <c r="AU178" s="205" t="s">
        <v>86</v>
      </c>
      <c r="AY178" s="18" t="s">
        <v>160</v>
      </c>
      <c r="BE178" s="206">
        <f>IF(N178="základní",J178,0)</f>
        <v>0</v>
      </c>
      <c r="BF178" s="206">
        <f>IF(N178="snížená",J178,0)</f>
        <v>0</v>
      </c>
      <c r="BG178" s="206">
        <f>IF(N178="zákl. přenesená",J178,0)</f>
        <v>0</v>
      </c>
      <c r="BH178" s="206">
        <f>IF(N178="sníž. přenesená",J178,0)</f>
        <v>0</v>
      </c>
      <c r="BI178" s="206">
        <f>IF(N178="nulová",J178,0)</f>
        <v>0</v>
      </c>
      <c r="BJ178" s="18" t="s">
        <v>84</v>
      </c>
      <c r="BK178" s="206">
        <f>ROUND(I178*H178,2)</f>
        <v>0</v>
      </c>
      <c r="BL178" s="18" t="s">
        <v>214</v>
      </c>
      <c r="BM178" s="205" t="s">
        <v>342</v>
      </c>
    </row>
    <row r="179" spans="1:65" s="2" customFormat="1" ht="11.25">
      <c r="A179" s="35"/>
      <c r="B179" s="36"/>
      <c r="C179" s="37"/>
      <c r="D179" s="207" t="s">
        <v>167</v>
      </c>
      <c r="E179" s="37"/>
      <c r="F179" s="208" t="s">
        <v>2524</v>
      </c>
      <c r="G179" s="37"/>
      <c r="H179" s="37"/>
      <c r="I179" s="209"/>
      <c r="J179" s="37"/>
      <c r="K179" s="37"/>
      <c r="L179" s="40"/>
      <c r="M179" s="210"/>
      <c r="N179" s="211"/>
      <c r="O179" s="72"/>
      <c r="P179" s="72"/>
      <c r="Q179" s="72"/>
      <c r="R179" s="72"/>
      <c r="S179" s="72"/>
      <c r="T179" s="73"/>
      <c r="U179" s="35"/>
      <c r="V179" s="35"/>
      <c r="W179" s="35"/>
      <c r="X179" s="35"/>
      <c r="Y179" s="35"/>
      <c r="Z179" s="35"/>
      <c r="AA179" s="35"/>
      <c r="AB179" s="35"/>
      <c r="AC179" s="35"/>
      <c r="AD179" s="35"/>
      <c r="AE179" s="35"/>
      <c r="AT179" s="18" t="s">
        <v>167</v>
      </c>
      <c r="AU179" s="18" t="s">
        <v>86</v>
      </c>
    </row>
    <row r="180" spans="1:65" s="2" customFormat="1" ht="24.2" customHeight="1">
      <c r="A180" s="35"/>
      <c r="B180" s="36"/>
      <c r="C180" s="193" t="s">
        <v>347</v>
      </c>
      <c r="D180" s="193" t="s">
        <v>162</v>
      </c>
      <c r="E180" s="194" t="s">
        <v>2525</v>
      </c>
      <c r="F180" s="195" t="s">
        <v>2526</v>
      </c>
      <c r="G180" s="196" t="s">
        <v>181</v>
      </c>
      <c r="H180" s="197">
        <v>49</v>
      </c>
      <c r="I180" s="198"/>
      <c r="J180" s="199">
        <f>ROUND(I180*H180,2)</f>
        <v>0</v>
      </c>
      <c r="K180" s="200"/>
      <c r="L180" s="40"/>
      <c r="M180" s="201" t="s">
        <v>1</v>
      </c>
      <c r="N180" s="202" t="s">
        <v>41</v>
      </c>
      <c r="O180" s="72"/>
      <c r="P180" s="203">
        <f>O180*H180</f>
        <v>0</v>
      </c>
      <c r="Q180" s="203">
        <v>0</v>
      </c>
      <c r="R180" s="203">
        <f>Q180*H180</f>
        <v>0</v>
      </c>
      <c r="S180" s="203">
        <v>0</v>
      </c>
      <c r="T180" s="204">
        <f>S180*H180</f>
        <v>0</v>
      </c>
      <c r="U180" s="35"/>
      <c r="V180" s="35"/>
      <c r="W180" s="35"/>
      <c r="X180" s="35"/>
      <c r="Y180" s="35"/>
      <c r="Z180" s="35"/>
      <c r="AA180" s="35"/>
      <c r="AB180" s="35"/>
      <c r="AC180" s="35"/>
      <c r="AD180" s="35"/>
      <c r="AE180" s="35"/>
      <c r="AR180" s="205" t="s">
        <v>214</v>
      </c>
      <c r="AT180" s="205" t="s">
        <v>162</v>
      </c>
      <c r="AU180" s="205" t="s">
        <v>86</v>
      </c>
      <c r="AY180" s="18" t="s">
        <v>160</v>
      </c>
      <c r="BE180" s="206">
        <f>IF(N180="základní",J180,0)</f>
        <v>0</v>
      </c>
      <c r="BF180" s="206">
        <f>IF(N180="snížená",J180,0)</f>
        <v>0</v>
      </c>
      <c r="BG180" s="206">
        <f>IF(N180="zákl. přenesená",J180,0)</f>
        <v>0</v>
      </c>
      <c r="BH180" s="206">
        <f>IF(N180="sníž. přenesená",J180,0)</f>
        <v>0</v>
      </c>
      <c r="BI180" s="206">
        <f>IF(N180="nulová",J180,0)</f>
        <v>0</v>
      </c>
      <c r="BJ180" s="18" t="s">
        <v>84</v>
      </c>
      <c r="BK180" s="206">
        <f>ROUND(I180*H180,2)</f>
        <v>0</v>
      </c>
      <c r="BL180" s="18" t="s">
        <v>214</v>
      </c>
      <c r="BM180" s="205" t="s">
        <v>350</v>
      </c>
    </row>
    <row r="181" spans="1:65" s="2" customFormat="1" ht="11.25">
      <c r="A181" s="35"/>
      <c r="B181" s="36"/>
      <c r="C181" s="37"/>
      <c r="D181" s="207" t="s">
        <v>167</v>
      </c>
      <c r="E181" s="37"/>
      <c r="F181" s="208" t="s">
        <v>2526</v>
      </c>
      <c r="G181" s="37"/>
      <c r="H181" s="37"/>
      <c r="I181" s="209"/>
      <c r="J181" s="37"/>
      <c r="K181" s="37"/>
      <c r="L181" s="40"/>
      <c r="M181" s="210"/>
      <c r="N181" s="211"/>
      <c r="O181" s="72"/>
      <c r="P181" s="72"/>
      <c r="Q181" s="72"/>
      <c r="R181" s="72"/>
      <c r="S181" s="72"/>
      <c r="T181" s="73"/>
      <c r="U181" s="35"/>
      <c r="V181" s="35"/>
      <c r="W181" s="35"/>
      <c r="X181" s="35"/>
      <c r="Y181" s="35"/>
      <c r="Z181" s="35"/>
      <c r="AA181" s="35"/>
      <c r="AB181" s="35"/>
      <c r="AC181" s="35"/>
      <c r="AD181" s="35"/>
      <c r="AE181" s="35"/>
      <c r="AT181" s="18" t="s">
        <v>167</v>
      </c>
      <c r="AU181" s="18" t="s">
        <v>86</v>
      </c>
    </row>
    <row r="182" spans="1:65" s="2" customFormat="1" ht="24.2" customHeight="1">
      <c r="A182" s="35"/>
      <c r="B182" s="36"/>
      <c r="C182" s="193" t="s">
        <v>259</v>
      </c>
      <c r="D182" s="193" t="s">
        <v>162</v>
      </c>
      <c r="E182" s="194" t="s">
        <v>2527</v>
      </c>
      <c r="F182" s="195" t="s">
        <v>2528</v>
      </c>
      <c r="G182" s="196" t="s">
        <v>294</v>
      </c>
      <c r="H182" s="197">
        <v>0.27200000000000002</v>
      </c>
      <c r="I182" s="198"/>
      <c r="J182" s="199">
        <f>ROUND(I182*H182,2)</f>
        <v>0</v>
      </c>
      <c r="K182" s="200"/>
      <c r="L182" s="40"/>
      <c r="M182" s="201" t="s">
        <v>1</v>
      </c>
      <c r="N182" s="202" t="s">
        <v>41</v>
      </c>
      <c r="O182" s="72"/>
      <c r="P182" s="203">
        <f>O182*H182</f>
        <v>0</v>
      </c>
      <c r="Q182" s="203">
        <v>0</v>
      </c>
      <c r="R182" s="203">
        <f>Q182*H182</f>
        <v>0</v>
      </c>
      <c r="S182" s="203">
        <v>0</v>
      </c>
      <c r="T182" s="204">
        <f>S182*H182</f>
        <v>0</v>
      </c>
      <c r="U182" s="35"/>
      <c r="V182" s="35"/>
      <c r="W182" s="35"/>
      <c r="X182" s="35"/>
      <c r="Y182" s="35"/>
      <c r="Z182" s="35"/>
      <c r="AA182" s="35"/>
      <c r="AB182" s="35"/>
      <c r="AC182" s="35"/>
      <c r="AD182" s="35"/>
      <c r="AE182" s="35"/>
      <c r="AR182" s="205" t="s">
        <v>214</v>
      </c>
      <c r="AT182" s="205" t="s">
        <v>162</v>
      </c>
      <c r="AU182" s="205" t="s">
        <v>86</v>
      </c>
      <c r="AY182" s="18" t="s">
        <v>160</v>
      </c>
      <c r="BE182" s="206">
        <f>IF(N182="základní",J182,0)</f>
        <v>0</v>
      </c>
      <c r="BF182" s="206">
        <f>IF(N182="snížená",J182,0)</f>
        <v>0</v>
      </c>
      <c r="BG182" s="206">
        <f>IF(N182="zákl. přenesená",J182,0)</f>
        <v>0</v>
      </c>
      <c r="BH182" s="206">
        <f>IF(N182="sníž. přenesená",J182,0)</f>
        <v>0</v>
      </c>
      <c r="BI182" s="206">
        <f>IF(N182="nulová",J182,0)</f>
        <v>0</v>
      </c>
      <c r="BJ182" s="18" t="s">
        <v>84</v>
      </c>
      <c r="BK182" s="206">
        <f>ROUND(I182*H182,2)</f>
        <v>0</v>
      </c>
      <c r="BL182" s="18" t="s">
        <v>214</v>
      </c>
      <c r="BM182" s="205" t="s">
        <v>374</v>
      </c>
    </row>
    <row r="183" spans="1:65" s="2" customFormat="1" ht="11.25">
      <c r="A183" s="35"/>
      <c r="B183" s="36"/>
      <c r="C183" s="37"/>
      <c r="D183" s="207" t="s">
        <v>167</v>
      </c>
      <c r="E183" s="37"/>
      <c r="F183" s="208" t="s">
        <v>2528</v>
      </c>
      <c r="G183" s="37"/>
      <c r="H183" s="37"/>
      <c r="I183" s="209"/>
      <c r="J183" s="37"/>
      <c r="K183" s="37"/>
      <c r="L183" s="40"/>
      <c r="M183" s="210"/>
      <c r="N183" s="211"/>
      <c r="O183" s="72"/>
      <c r="P183" s="72"/>
      <c r="Q183" s="72"/>
      <c r="R183" s="72"/>
      <c r="S183" s="72"/>
      <c r="T183" s="73"/>
      <c r="U183" s="35"/>
      <c r="V183" s="35"/>
      <c r="W183" s="35"/>
      <c r="X183" s="35"/>
      <c r="Y183" s="35"/>
      <c r="Z183" s="35"/>
      <c r="AA183" s="35"/>
      <c r="AB183" s="35"/>
      <c r="AC183" s="35"/>
      <c r="AD183" s="35"/>
      <c r="AE183" s="35"/>
      <c r="AT183" s="18" t="s">
        <v>167</v>
      </c>
      <c r="AU183" s="18" t="s">
        <v>86</v>
      </c>
    </row>
    <row r="184" spans="1:65" s="12" customFormat="1" ht="22.9" customHeight="1">
      <c r="B184" s="177"/>
      <c r="C184" s="178"/>
      <c r="D184" s="179" t="s">
        <v>75</v>
      </c>
      <c r="E184" s="191" t="s">
        <v>2272</v>
      </c>
      <c r="F184" s="191" t="s">
        <v>2529</v>
      </c>
      <c r="G184" s="178"/>
      <c r="H184" s="178"/>
      <c r="I184" s="181"/>
      <c r="J184" s="192">
        <f>BK184</f>
        <v>0</v>
      </c>
      <c r="K184" s="178"/>
      <c r="L184" s="183"/>
      <c r="M184" s="184"/>
      <c r="N184" s="185"/>
      <c r="O184" s="185"/>
      <c r="P184" s="186">
        <f>SUM(P185:P228)</f>
        <v>0</v>
      </c>
      <c r="Q184" s="185"/>
      <c r="R184" s="186">
        <f>SUM(R185:R228)</f>
        <v>0</v>
      </c>
      <c r="S184" s="185"/>
      <c r="T184" s="187">
        <f>SUM(T185:T228)</f>
        <v>0</v>
      </c>
      <c r="AR184" s="188" t="s">
        <v>86</v>
      </c>
      <c r="AT184" s="189" t="s">
        <v>75</v>
      </c>
      <c r="AU184" s="189" t="s">
        <v>84</v>
      </c>
      <c r="AY184" s="188" t="s">
        <v>160</v>
      </c>
      <c r="BK184" s="190">
        <f>SUM(BK185:BK228)</f>
        <v>0</v>
      </c>
    </row>
    <row r="185" spans="1:65" s="2" customFormat="1" ht="24.2" customHeight="1">
      <c r="A185" s="35"/>
      <c r="B185" s="36"/>
      <c r="C185" s="193" t="s">
        <v>386</v>
      </c>
      <c r="D185" s="193" t="s">
        <v>162</v>
      </c>
      <c r="E185" s="194" t="s">
        <v>2530</v>
      </c>
      <c r="F185" s="195" t="s">
        <v>2531</v>
      </c>
      <c r="G185" s="196" t="s">
        <v>181</v>
      </c>
      <c r="H185" s="197">
        <v>36</v>
      </c>
      <c r="I185" s="198"/>
      <c r="J185" s="199">
        <f>ROUND(I185*H185,2)</f>
        <v>0</v>
      </c>
      <c r="K185" s="200"/>
      <c r="L185" s="40"/>
      <c r="M185" s="201" t="s">
        <v>1</v>
      </c>
      <c r="N185" s="202" t="s">
        <v>41</v>
      </c>
      <c r="O185" s="72"/>
      <c r="P185" s="203">
        <f>O185*H185</f>
        <v>0</v>
      </c>
      <c r="Q185" s="203">
        <v>0</v>
      </c>
      <c r="R185" s="203">
        <f>Q185*H185</f>
        <v>0</v>
      </c>
      <c r="S185" s="203">
        <v>0</v>
      </c>
      <c r="T185" s="204">
        <f>S185*H185</f>
        <v>0</v>
      </c>
      <c r="U185" s="35"/>
      <c r="V185" s="35"/>
      <c r="W185" s="35"/>
      <c r="X185" s="35"/>
      <c r="Y185" s="35"/>
      <c r="Z185" s="35"/>
      <c r="AA185" s="35"/>
      <c r="AB185" s="35"/>
      <c r="AC185" s="35"/>
      <c r="AD185" s="35"/>
      <c r="AE185" s="35"/>
      <c r="AR185" s="205" t="s">
        <v>214</v>
      </c>
      <c r="AT185" s="205" t="s">
        <v>162</v>
      </c>
      <c r="AU185" s="205" t="s">
        <v>86</v>
      </c>
      <c r="AY185" s="18" t="s">
        <v>160</v>
      </c>
      <c r="BE185" s="206">
        <f>IF(N185="základní",J185,0)</f>
        <v>0</v>
      </c>
      <c r="BF185" s="206">
        <f>IF(N185="snížená",J185,0)</f>
        <v>0</v>
      </c>
      <c r="BG185" s="206">
        <f>IF(N185="zákl. přenesená",J185,0)</f>
        <v>0</v>
      </c>
      <c r="BH185" s="206">
        <f>IF(N185="sníž. přenesená",J185,0)</f>
        <v>0</v>
      </c>
      <c r="BI185" s="206">
        <f>IF(N185="nulová",J185,0)</f>
        <v>0</v>
      </c>
      <c r="BJ185" s="18" t="s">
        <v>84</v>
      </c>
      <c r="BK185" s="206">
        <f>ROUND(I185*H185,2)</f>
        <v>0</v>
      </c>
      <c r="BL185" s="18" t="s">
        <v>214</v>
      </c>
      <c r="BM185" s="205" t="s">
        <v>389</v>
      </c>
    </row>
    <row r="186" spans="1:65" s="2" customFormat="1" ht="11.25">
      <c r="A186" s="35"/>
      <c r="B186" s="36"/>
      <c r="C186" s="37"/>
      <c r="D186" s="207" t="s">
        <v>167</v>
      </c>
      <c r="E186" s="37"/>
      <c r="F186" s="208" t="s">
        <v>2531</v>
      </c>
      <c r="G186" s="37"/>
      <c r="H186" s="37"/>
      <c r="I186" s="209"/>
      <c r="J186" s="37"/>
      <c r="K186" s="37"/>
      <c r="L186" s="40"/>
      <c r="M186" s="210"/>
      <c r="N186" s="211"/>
      <c r="O186" s="72"/>
      <c r="P186" s="72"/>
      <c r="Q186" s="72"/>
      <c r="R186" s="72"/>
      <c r="S186" s="72"/>
      <c r="T186" s="73"/>
      <c r="U186" s="35"/>
      <c r="V186" s="35"/>
      <c r="W186" s="35"/>
      <c r="X186" s="35"/>
      <c r="Y186" s="35"/>
      <c r="Z186" s="35"/>
      <c r="AA186" s="35"/>
      <c r="AB186" s="35"/>
      <c r="AC186" s="35"/>
      <c r="AD186" s="35"/>
      <c r="AE186" s="35"/>
      <c r="AT186" s="18" t="s">
        <v>167</v>
      </c>
      <c r="AU186" s="18" t="s">
        <v>86</v>
      </c>
    </row>
    <row r="187" spans="1:65" s="2" customFormat="1" ht="24.2" customHeight="1">
      <c r="A187" s="35"/>
      <c r="B187" s="36"/>
      <c r="C187" s="193" t="s">
        <v>262</v>
      </c>
      <c r="D187" s="193" t="s">
        <v>162</v>
      </c>
      <c r="E187" s="194" t="s">
        <v>2532</v>
      </c>
      <c r="F187" s="195" t="s">
        <v>2533</v>
      </c>
      <c r="G187" s="196" t="s">
        <v>181</v>
      </c>
      <c r="H187" s="197">
        <v>4</v>
      </c>
      <c r="I187" s="198"/>
      <c r="J187" s="199">
        <f>ROUND(I187*H187,2)</f>
        <v>0</v>
      </c>
      <c r="K187" s="200"/>
      <c r="L187" s="40"/>
      <c r="M187" s="201" t="s">
        <v>1</v>
      </c>
      <c r="N187" s="202" t="s">
        <v>41</v>
      </c>
      <c r="O187" s="72"/>
      <c r="P187" s="203">
        <f>O187*H187</f>
        <v>0</v>
      </c>
      <c r="Q187" s="203">
        <v>0</v>
      </c>
      <c r="R187" s="203">
        <f>Q187*H187</f>
        <v>0</v>
      </c>
      <c r="S187" s="203">
        <v>0</v>
      </c>
      <c r="T187" s="204">
        <f>S187*H187</f>
        <v>0</v>
      </c>
      <c r="U187" s="35"/>
      <c r="V187" s="35"/>
      <c r="W187" s="35"/>
      <c r="X187" s="35"/>
      <c r="Y187" s="35"/>
      <c r="Z187" s="35"/>
      <c r="AA187" s="35"/>
      <c r="AB187" s="35"/>
      <c r="AC187" s="35"/>
      <c r="AD187" s="35"/>
      <c r="AE187" s="35"/>
      <c r="AR187" s="205" t="s">
        <v>214</v>
      </c>
      <c r="AT187" s="205" t="s">
        <v>162</v>
      </c>
      <c r="AU187" s="205" t="s">
        <v>86</v>
      </c>
      <c r="AY187" s="18" t="s">
        <v>160</v>
      </c>
      <c r="BE187" s="206">
        <f>IF(N187="základní",J187,0)</f>
        <v>0</v>
      </c>
      <c r="BF187" s="206">
        <f>IF(N187="snížená",J187,0)</f>
        <v>0</v>
      </c>
      <c r="BG187" s="206">
        <f>IF(N187="zákl. přenesená",J187,0)</f>
        <v>0</v>
      </c>
      <c r="BH187" s="206">
        <f>IF(N187="sníž. přenesená",J187,0)</f>
        <v>0</v>
      </c>
      <c r="BI187" s="206">
        <f>IF(N187="nulová",J187,0)</f>
        <v>0</v>
      </c>
      <c r="BJ187" s="18" t="s">
        <v>84</v>
      </c>
      <c r="BK187" s="206">
        <f>ROUND(I187*H187,2)</f>
        <v>0</v>
      </c>
      <c r="BL187" s="18" t="s">
        <v>214</v>
      </c>
      <c r="BM187" s="205" t="s">
        <v>394</v>
      </c>
    </row>
    <row r="188" spans="1:65" s="2" customFormat="1" ht="11.25">
      <c r="A188" s="35"/>
      <c r="B188" s="36"/>
      <c r="C188" s="37"/>
      <c r="D188" s="207" t="s">
        <v>167</v>
      </c>
      <c r="E188" s="37"/>
      <c r="F188" s="208" t="s">
        <v>2533</v>
      </c>
      <c r="G188" s="37"/>
      <c r="H188" s="37"/>
      <c r="I188" s="209"/>
      <c r="J188" s="37"/>
      <c r="K188" s="37"/>
      <c r="L188" s="40"/>
      <c r="M188" s="210"/>
      <c r="N188" s="211"/>
      <c r="O188" s="72"/>
      <c r="P188" s="72"/>
      <c r="Q188" s="72"/>
      <c r="R188" s="72"/>
      <c r="S188" s="72"/>
      <c r="T188" s="73"/>
      <c r="U188" s="35"/>
      <c r="V188" s="35"/>
      <c r="W188" s="35"/>
      <c r="X188" s="35"/>
      <c r="Y188" s="35"/>
      <c r="Z188" s="35"/>
      <c r="AA188" s="35"/>
      <c r="AB188" s="35"/>
      <c r="AC188" s="35"/>
      <c r="AD188" s="35"/>
      <c r="AE188" s="35"/>
      <c r="AT188" s="18" t="s">
        <v>167</v>
      </c>
      <c r="AU188" s="18" t="s">
        <v>86</v>
      </c>
    </row>
    <row r="189" spans="1:65" s="2" customFormat="1" ht="24.2" customHeight="1">
      <c r="A189" s="35"/>
      <c r="B189" s="36"/>
      <c r="C189" s="193" t="s">
        <v>400</v>
      </c>
      <c r="D189" s="193" t="s">
        <v>162</v>
      </c>
      <c r="E189" s="194" t="s">
        <v>2534</v>
      </c>
      <c r="F189" s="195" t="s">
        <v>2535</v>
      </c>
      <c r="G189" s="196" t="s">
        <v>181</v>
      </c>
      <c r="H189" s="197">
        <v>5</v>
      </c>
      <c r="I189" s="198"/>
      <c r="J189" s="199">
        <f>ROUND(I189*H189,2)</f>
        <v>0</v>
      </c>
      <c r="K189" s="200"/>
      <c r="L189" s="40"/>
      <c r="M189" s="201" t="s">
        <v>1</v>
      </c>
      <c r="N189" s="202" t="s">
        <v>41</v>
      </c>
      <c r="O189" s="72"/>
      <c r="P189" s="203">
        <f>O189*H189</f>
        <v>0</v>
      </c>
      <c r="Q189" s="203">
        <v>0</v>
      </c>
      <c r="R189" s="203">
        <f>Q189*H189</f>
        <v>0</v>
      </c>
      <c r="S189" s="203">
        <v>0</v>
      </c>
      <c r="T189" s="204">
        <f>S189*H189</f>
        <v>0</v>
      </c>
      <c r="U189" s="35"/>
      <c r="V189" s="35"/>
      <c r="W189" s="35"/>
      <c r="X189" s="35"/>
      <c r="Y189" s="35"/>
      <c r="Z189" s="35"/>
      <c r="AA189" s="35"/>
      <c r="AB189" s="35"/>
      <c r="AC189" s="35"/>
      <c r="AD189" s="35"/>
      <c r="AE189" s="35"/>
      <c r="AR189" s="205" t="s">
        <v>214</v>
      </c>
      <c r="AT189" s="205" t="s">
        <v>162</v>
      </c>
      <c r="AU189" s="205" t="s">
        <v>86</v>
      </c>
      <c r="AY189" s="18" t="s">
        <v>160</v>
      </c>
      <c r="BE189" s="206">
        <f>IF(N189="základní",J189,0)</f>
        <v>0</v>
      </c>
      <c r="BF189" s="206">
        <f>IF(N189="snížená",J189,0)</f>
        <v>0</v>
      </c>
      <c r="BG189" s="206">
        <f>IF(N189="zákl. přenesená",J189,0)</f>
        <v>0</v>
      </c>
      <c r="BH189" s="206">
        <f>IF(N189="sníž. přenesená",J189,0)</f>
        <v>0</v>
      </c>
      <c r="BI189" s="206">
        <f>IF(N189="nulová",J189,0)</f>
        <v>0</v>
      </c>
      <c r="BJ189" s="18" t="s">
        <v>84</v>
      </c>
      <c r="BK189" s="206">
        <f>ROUND(I189*H189,2)</f>
        <v>0</v>
      </c>
      <c r="BL189" s="18" t="s">
        <v>214</v>
      </c>
      <c r="BM189" s="205" t="s">
        <v>403</v>
      </c>
    </row>
    <row r="190" spans="1:65" s="2" customFormat="1" ht="11.25">
      <c r="A190" s="35"/>
      <c r="B190" s="36"/>
      <c r="C190" s="37"/>
      <c r="D190" s="207" t="s">
        <v>167</v>
      </c>
      <c r="E190" s="37"/>
      <c r="F190" s="208" t="s">
        <v>2535</v>
      </c>
      <c r="G190" s="37"/>
      <c r="H190" s="37"/>
      <c r="I190" s="209"/>
      <c r="J190" s="37"/>
      <c r="K190" s="37"/>
      <c r="L190" s="40"/>
      <c r="M190" s="210"/>
      <c r="N190" s="211"/>
      <c r="O190" s="72"/>
      <c r="P190" s="72"/>
      <c r="Q190" s="72"/>
      <c r="R190" s="72"/>
      <c r="S190" s="72"/>
      <c r="T190" s="73"/>
      <c r="U190" s="35"/>
      <c r="V190" s="35"/>
      <c r="W190" s="35"/>
      <c r="X190" s="35"/>
      <c r="Y190" s="35"/>
      <c r="Z190" s="35"/>
      <c r="AA190" s="35"/>
      <c r="AB190" s="35"/>
      <c r="AC190" s="35"/>
      <c r="AD190" s="35"/>
      <c r="AE190" s="35"/>
      <c r="AT190" s="18" t="s">
        <v>167</v>
      </c>
      <c r="AU190" s="18" t="s">
        <v>86</v>
      </c>
    </row>
    <row r="191" spans="1:65" s="2" customFormat="1" ht="24.2" customHeight="1">
      <c r="A191" s="35"/>
      <c r="B191" s="36"/>
      <c r="C191" s="193" t="s">
        <v>274</v>
      </c>
      <c r="D191" s="193" t="s">
        <v>162</v>
      </c>
      <c r="E191" s="194" t="s">
        <v>2536</v>
      </c>
      <c r="F191" s="195" t="s">
        <v>2537</v>
      </c>
      <c r="G191" s="196" t="s">
        <v>181</v>
      </c>
      <c r="H191" s="197">
        <v>29</v>
      </c>
      <c r="I191" s="198"/>
      <c r="J191" s="199">
        <f>ROUND(I191*H191,2)</f>
        <v>0</v>
      </c>
      <c r="K191" s="200"/>
      <c r="L191" s="40"/>
      <c r="M191" s="201" t="s">
        <v>1</v>
      </c>
      <c r="N191" s="202" t="s">
        <v>41</v>
      </c>
      <c r="O191" s="72"/>
      <c r="P191" s="203">
        <f>O191*H191</f>
        <v>0</v>
      </c>
      <c r="Q191" s="203">
        <v>0</v>
      </c>
      <c r="R191" s="203">
        <f>Q191*H191</f>
        <v>0</v>
      </c>
      <c r="S191" s="203">
        <v>0</v>
      </c>
      <c r="T191" s="204">
        <f>S191*H191</f>
        <v>0</v>
      </c>
      <c r="U191" s="35"/>
      <c r="V191" s="35"/>
      <c r="W191" s="35"/>
      <c r="X191" s="35"/>
      <c r="Y191" s="35"/>
      <c r="Z191" s="35"/>
      <c r="AA191" s="35"/>
      <c r="AB191" s="35"/>
      <c r="AC191" s="35"/>
      <c r="AD191" s="35"/>
      <c r="AE191" s="35"/>
      <c r="AR191" s="205" t="s">
        <v>214</v>
      </c>
      <c r="AT191" s="205" t="s">
        <v>162</v>
      </c>
      <c r="AU191" s="205" t="s">
        <v>86</v>
      </c>
      <c r="AY191" s="18" t="s">
        <v>160</v>
      </c>
      <c r="BE191" s="206">
        <f>IF(N191="základní",J191,0)</f>
        <v>0</v>
      </c>
      <c r="BF191" s="206">
        <f>IF(N191="snížená",J191,0)</f>
        <v>0</v>
      </c>
      <c r="BG191" s="206">
        <f>IF(N191="zákl. přenesená",J191,0)</f>
        <v>0</v>
      </c>
      <c r="BH191" s="206">
        <f>IF(N191="sníž. přenesená",J191,0)</f>
        <v>0</v>
      </c>
      <c r="BI191" s="206">
        <f>IF(N191="nulová",J191,0)</f>
        <v>0</v>
      </c>
      <c r="BJ191" s="18" t="s">
        <v>84</v>
      </c>
      <c r="BK191" s="206">
        <f>ROUND(I191*H191,2)</f>
        <v>0</v>
      </c>
      <c r="BL191" s="18" t="s">
        <v>214</v>
      </c>
      <c r="BM191" s="205" t="s">
        <v>409</v>
      </c>
    </row>
    <row r="192" spans="1:65" s="2" customFormat="1" ht="19.5">
      <c r="A192" s="35"/>
      <c r="B192" s="36"/>
      <c r="C192" s="37"/>
      <c r="D192" s="207" t="s">
        <v>167</v>
      </c>
      <c r="E192" s="37"/>
      <c r="F192" s="208" t="s">
        <v>2537</v>
      </c>
      <c r="G192" s="37"/>
      <c r="H192" s="37"/>
      <c r="I192" s="209"/>
      <c r="J192" s="37"/>
      <c r="K192" s="37"/>
      <c r="L192" s="40"/>
      <c r="M192" s="210"/>
      <c r="N192" s="211"/>
      <c r="O192" s="72"/>
      <c r="P192" s="72"/>
      <c r="Q192" s="72"/>
      <c r="R192" s="72"/>
      <c r="S192" s="72"/>
      <c r="T192" s="73"/>
      <c r="U192" s="35"/>
      <c r="V192" s="35"/>
      <c r="W192" s="35"/>
      <c r="X192" s="35"/>
      <c r="Y192" s="35"/>
      <c r="Z192" s="35"/>
      <c r="AA192" s="35"/>
      <c r="AB192" s="35"/>
      <c r="AC192" s="35"/>
      <c r="AD192" s="35"/>
      <c r="AE192" s="35"/>
      <c r="AT192" s="18" t="s">
        <v>167</v>
      </c>
      <c r="AU192" s="18" t="s">
        <v>86</v>
      </c>
    </row>
    <row r="193" spans="1:65" s="2" customFormat="1" ht="24.2" customHeight="1">
      <c r="A193" s="35"/>
      <c r="B193" s="36"/>
      <c r="C193" s="193" t="s">
        <v>412</v>
      </c>
      <c r="D193" s="193" t="s">
        <v>162</v>
      </c>
      <c r="E193" s="194" t="s">
        <v>2538</v>
      </c>
      <c r="F193" s="195" t="s">
        <v>2539</v>
      </c>
      <c r="G193" s="196" t="s">
        <v>181</v>
      </c>
      <c r="H193" s="197">
        <v>29</v>
      </c>
      <c r="I193" s="198"/>
      <c r="J193" s="199">
        <f>ROUND(I193*H193,2)</f>
        <v>0</v>
      </c>
      <c r="K193" s="200"/>
      <c r="L193" s="40"/>
      <c r="M193" s="201" t="s">
        <v>1</v>
      </c>
      <c r="N193" s="202" t="s">
        <v>41</v>
      </c>
      <c r="O193" s="72"/>
      <c r="P193" s="203">
        <f>O193*H193</f>
        <v>0</v>
      </c>
      <c r="Q193" s="203">
        <v>0</v>
      </c>
      <c r="R193" s="203">
        <f>Q193*H193</f>
        <v>0</v>
      </c>
      <c r="S193" s="203">
        <v>0</v>
      </c>
      <c r="T193" s="204">
        <f>S193*H193</f>
        <v>0</v>
      </c>
      <c r="U193" s="35"/>
      <c r="V193" s="35"/>
      <c r="W193" s="35"/>
      <c r="X193" s="35"/>
      <c r="Y193" s="35"/>
      <c r="Z193" s="35"/>
      <c r="AA193" s="35"/>
      <c r="AB193" s="35"/>
      <c r="AC193" s="35"/>
      <c r="AD193" s="35"/>
      <c r="AE193" s="35"/>
      <c r="AR193" s="205" t="s">
        <v>214</v>
      </c>
      <c r="AT193" s="205" t="s">
        <v>162</v>
      </c>
      <c r="AU193" s="205" t="s">
        <v>86</v>
      </c>
      <c r="AY193" s="18" t="s">
        <v>160</v>
      </c>
      <c r="BE193" s="206">
        <f>IF(N193="základní",J193,0)</f>
        <v>0</v>
      </c>
      <c r="BF193" s="206">
        <f>IF(N193="snížená",J193,0)</f>
        <v>0</v>
      </c>
      <c r="BG193" s="206">
        <f>IF(N193="zákl. přenesená",J193,0)</f>
        <v>0</v>
      </c>
      <c r="BH193" s="206">
        <f>IF(N193="sníž. přenesená",J193,0)</f>
        <v>0</v>
      </c>
      <c r="BI193" s="206">
        <f>IF(N193="nulová",J193,0)</f>
        <v>0</v>
      </c>
      <c r="BJ193" s="18" t="s">
        <v>84</v>
      </c>
      <c r="BK193" s="206">
        <f>ROUND(I193*H193,2)</f>
        <v>0</v>
      </c>
      <c r="BL193" s="18" t="s">
        <v>214</v>
      </c>
      <c r="BM193" s="205" t="s">
        <v>415</v>
      </c>
    </row>
    <row r="194" spans="1:65" s="2" customFormat="1" ht="11.25">
      <c r="A194" s="35"/>
      <c r="B194" s="36"/>
      <c r="C194" s="37"/>
      <c r="D194" s="207" t="s">
        <v>167</v>
      </c>
      <c r="E194" s="37"/>
      <c r="F194" s="208" t="s">
        <v>2539</v>
      </c>
      <c r="G194" s="37"/>
      <c r="H194" s="37"/>
      <c r="I194" s="209"/>
      <c r="J194" s="37"/>
      <c r="K194" s="37"/>
      <c r="L194" s="40"/>
      <c r="M194" s="210"/>
      <c r="N194" s="211"/>
      <c r="O194" s="72"/>
      <c r="P194" s="72"/>
      <c r="Q194" s="72"/>
      <c r="R194" s="72"/>
      <c r="S194" s="72"/>
      <c r="T194" s="73"/>
      <c r="U194" s="35"/>
      <c r="V194" s="35"/>
      <c r="W194" s="35"/>
      <c r="X194" s="35"/>
      <c r="Y194" s="35"/>
      <c r="Z194" s="35"/>
      <c r="AA194" s="35"/>
      <c r="AB194" s="35"/>
      <c r="AC194" s="35"/>
      <c r="AD194" s="35"/>
      <c r="AE194" s="35"/>
      <c r="AT194" s="18" t="s">
        <v>167</v>
      </c>
      <c r="AU194" s="18" t="s">
        <v>86</v>
      </c>
    </row>
    <row r="195" spans="1:65" s="2" customFormat="1" ht="16.5" customHeight="1">
      <c r="A195" s="35"/>
      <c r="B195" s="36"/>
      <c r="C195" s="193" t="s">
        <v>284</v>
      </c>
      <c r="D195" s="193" t="s">
        <v>162</v>
      </c>
      <c r="E195" s="194" t="s">
        <v>2540</v>
      </c>
      <c r="F195" s="195" t="s">
        <v>2541</v>
      </c>
      <c r="G195" s="196" t="s">
        <v>181</v>
      </c>
      <c r="H195" s="197">
        <v>3.5</v>
      </c>
      <c r="I195" s="198"/>
      <c r="J195" s="199">
        <f>ROUND(I195*H195,2)</f>
        <v>0</v>
      </c>
      <c r="K195" s="200"/>
      <c r="L195" s="40"/>
      <c r="M195" s="201" t="s">
        <v>1</v>
      </c>
      <c r="N195" s="202" t="s">
        <v>41</v>
      </c>
      <c r="O195" s="72"/>
      <c r="P195" s="203">
        <f>O195*H195</f>
        <v>0</v>
      </c>
      <c r="Q195" s="203">
        <v>0</v>
      </c>
      <c r="R195" s="203">
        <f>Q195*H195</f>
        <v>0</v>
      </c>
      <c r="S195" s="203">
        <v>0</v>
      </c>
      <c r="T195" s="204">
        <f>S195*H195</f>
        <v>0</v>
      </c>
      <c r="U195" s="35"/>
      <c r="V195" s="35"/>
      <c r="W195" s="35"/>
      <c r="X195" s="35"/>
      <c r="Y195" s="35"/>
      <c r="Z195" s="35"/>
      <c r="AA195" s="35"/>
      <c r="AB195" s="35"/>
      <c r="AC195" s="35"/>
      <c r="AD195" s="35"/>
      <c r="AE195" s="35"/>
      <c r="AR195" s="205" t="s">
        <v>214</v>
      </c>
      <c r="AT195" s="205" t="s">
        <v>162</v>
      </c>
      <c r="AU195" s="205" t="s">
        <v>86</v>
      </c>
      <c r="AY195" s="18" t="s">
        <v>160</v>
      </c>
      <c r="BE195" s="206">
        <f>IF(N195="základní",J195,0)</f>
        <v>0</v>
      </c>
      <c r="BF195" s="206">
        <f>IF(N195="snížená",J195,0)</f>
        <v>0</v>
      </c>
      <c r="BG195" s="206">
        <f>IF(N195="zákl. přenesená",J195,0)</f>
        <v>0</v>
      </c>
      <c r="BH195" s="206">
        <f>IF(N195="sníž. přenesená",J195,0)</f>
        <v>0</v>
      </c>
      <c r="BI195" s="206">
        <f>IF(N195="nulová",J195,0)</f>
        <v>0</v>
      </c>
      <c r="BJ195" s="18" t="s">
        <v>84</v>
      </c>
      <c r="BK195" s="206">
        <f>ROUND(I195*H195,2)</f>
        <v>0</v>
      </c>
      <c r="BL195" s="18" t="s">
        <v>214</v>
      </c>
      <c r="BM195" s="205" t="s">
        <v>421</v>
      </c>
    </row>
    <row r="196" spans="1:65" s="2" customFormat="1" ht="11.25">
      <c r="A196" s="35"/>
      <c r="B196" s="36"/>
      <c r="C196" s="37"/>
      <c r="D196" s="207" t="s">
        <v>167</v>
      </c>
      <c r="E196" s="37"/>
      <c r="F196" s="208" t="s">
        <v>2541</v>
      </c>
      <c r="G196" s="37"/>
      <c r="H196" s="37"/>
      <c r="I196" s="209"/>
      <c r="J196" s="37"/>
      <c r="K196" s="37"/>
      <c r="L196" s="40"/>
      <c r="M196" s="210"/>
      <c r="N196" s="211"/>
      <c r="O196" s="72"/>
      <c r="P196" s="72"/>
      <c r="Q196" s="72"/>
      <c r="R196" s="72"/>
      <c r="S196" s="72"/>
      <c r="T196" s="73"/>
      <c r="U196" s="35"/>
      <c r="V196" s="35"/>
      <c r="W196" s="35"/>
      <c r="X196" s="35"/>
      <c r="Y196" s="35"/>
      <c r="Z196" s="35"/>
      <c r="AA196" s="35"/>
      <c r="AB196" s="35"/>
      <c r="AC196" s="35"/>
      <c r="AD196" s="35"/>
      <c r="AE196" s="35"/>
      <c r="AT196" s="18" t="s">
        <v>167</v>
      </c>
      <c r="AU196" s="18" t="s">
        <v>86</v>
      </c>
    </row>
    <row r="197" spans="1:65" s="2" customFormat="1" ht="21.75" customHeight="1">
      <c r="A197" s="35"/>
      <c r="B197" s="36"/>
      <c r="C197" s="193" t="s">
        <v>424</v>
      </c>
      <c r="D197" s="193" t="s">
        <v>162</v>
      </c>
      <c r="E197" s="194" t="s">
        <v>2542</v>
      </c>
      <c r="F197" s="195" t="s">
        <v>2543</v>
      </c>
      <c r="G197" s="196" t="s">
        <v>181</v>
      </c>
      <c r="H197" s="197">
        <v>22.5</v>
      </c>
      <c r="I197" s="198"/>
      <c r="J197" s="199">
        <f>ROUND(I197*H197,2)</f>
        <v>0</v>
      </c>
      <c r="K197" s="200"/>
      <c r="L197" s="40"/>
      <c r="M197" s="201" t="s">
        <v>1</v>
      </c>
      <c r="N197" s="202" t="s">
        <v>41</v>
      </c>
      <c r="O197" s="72"/>
      <c r="P197" s="203">
        <f>O197*H197</f>
        <v>0</v>
      </c>
      <c r="Q197" s="203">
        <v>0</v>
      </c>
      <c r="R197" s="203">
        <f>Q197*H197</f>
        <v>0</v>
      </c>
      <c r="S197" s="203">
        <v>0</v>
      </c>
      <c r="T197" s="204">
        <f>S197*H197</f>
        <v>0</v>
      </c>
      <c r="U197" s="35"/>
      <c r="V197" s="35"/>
      <c r="W197" s="35"/>
      <c r="X197" s="35"/>
      <c r="Y197" s="35"/>
      <c r="Z197" s="35"/>
      <c r="AA197" s="35"/>
      <c r="AB197" s="35"/>
      <c r="AC197" s="35"/>
      <c r="AD197" s="35"/>
      <c r="AE197" s="35"/>
      <c r="AR197" s="205" t="s">
        <v>214</v>
      </c>
      <c r="AT197" s="205" t="s">
        <v>162</v>
      </c>
      <c r="AU197" s="205" t="s">
        <v>86</v>
      </c>
      <c r="AY197" s="18" t="s">
        <v>160</v>
      </c>
      <c r="BE197" s="206">
        <f>IF(N197="základní",J197,0)</f>
        <v>0</v>
      </c>
      <c r="BF197" s="206">
        <f>IF(N197="snížená",J197,0)</f>
        <v>0</v>
      </c>
      <c r="BG197" s="206">
        <f>IF(N197="zákl. přenesená",J197,0)</f>
        <v>0</v>
      </c>
      <c r="BH197" s="206">
        <f>IF(N197="sníž. přenesená",J197,0)</f>
        <v>0</v>
      </c>
      <c r="BI197" s="206">
        <f>IF(N197="nulová",J197,0)</f>
        <v>0</v>
      </c>
      <c r="BJ197" s="18" t="s">
        <v>84</v>
      </c>
      <c r="BK197" s="206">
        <f>ROUND(I197*H197,2)</f>
        <v>0</v>
      </c>
      <c r="BL197" s="18" t="s">
        <v>214</v>
      </c>
      <c r="BM197" s="205" t="s">
        <v>427</v>
      </c>
    </row>
    <row r="198" spans="1:65" s="2" customFormat="1" ht="11.25">
      <c r="A198" s="35"/>
      <c r="B198" s="36"/>
      <c r="C198" s="37"/>
      <c r="D198" s="207" t="s">
        <v>167</v>
      </c>
      <c r="E198" s="37"/>
      <c r="F198" s="208" t="s">
        <v>2543</v>
      </c>
      <c r="G198" s="37"/>
      <c r="H198" s="37"/>
      <c r="I198" s="209"/>
      <c r="J198" s="37"/>
      <c r="K198" s="37"/>
      <c r="L198" s="40"/>
      <c r="M198" s="210"/>
      <c r="N198" s="211"/>
      <c r="O198" s="72"/>
      <c r="P198" s="72"/>
      <c r="Q198" s="72"/>
      <c r="R198" s="72"/>
      <c r="S198" s="72"/>
      <c r="T198" s="73"/>
      <c r="U198" s="35"/>
      <c r="V198" s="35"/>
      <c r="W198" s="35"/>
      <c r="X198" s="35"/>
      <c r="Y198" s="35"/>
      <c r="Z198" s="35"/>
      <c r="AA198" s="35"/>
      <c r="AB198" s="35"/>
      <c r="AC198" s="35"/>
      <c r="AD198" s="35"/>
      <c r="AE198" s="35"/>
      <c r="AT198" s="18" t="s">
        <v>167</v>
      </c>
      <c r="AU198" s="18" t="s">
        <v>86</v>
      </c>
    </row>
    <row r="199" spans="1:65" s="2" customFormat="1" ht="37.9" customHeight="1">
      <c r="A199" s="35"/>
      <c r="B199" s="36"/>
      <c r="C199" s="193" t="s">
        <v>289</v>
      </c>
      <c r="D199" s="193" t="s">
        <v>162</v>
      </c>
      <c r="E199" s="194" t="s">
        <v>2544</v>
      </c>
      <c r="F199" s="195" t="s">
        <v>2545</v>
      </c>
      <c r="G199" s="196" t="s">
        <v>181</v>
      </c>
      <c r="H199" s="197">
        <v>34</v>
      </c>
      <c r="I199" s="198"/>
      <c r="J199" s="199">
        <f>ROUND(I199*H199,2)</f>
        <v>0</v>
      </c>
      <c r="K199" s="200"/>
      <c r="L199" s="40"/>
      <c r="M199" s="201" t="s">
        <v>1</v>
      </c>
      <c r="N199" s="202" t="s">
        <v>41</v>
      </c>
      <c r="O199" s="72"/>
      <c r="P199" s="203">
        <f>O199*H199</f>
        <v>0</v>
      </c>
      <c r="Q199" s="203">
        <v>0</v>
      </c>
      <c r="R199" s="203">
        <f>Q199*H199</f>
        <v>0</v>
      </c>
      <c r="S199" s="203">
        <v>0</v>
      </c>
      <c r="T199" s="204">
        <f>S199*H199</f>
        <v>0</v>
      </c>
      <c r="U199" s="35"/>
      <c r="V199" s="35"/>
      <c r="W199" s="35"/>
      <c r="X199" s="35"/>
      <c r="Y199" s="35"/>
      <c r="Z199" s="35"/>
      <c r="AA199" s="35"/>
      <c r="AB199" s="35"/>
      <c r="AC199" s="35"/>
      <c r="AD199" s="35"/>
      <c r="AE199" s="35"/>
      <c r="AR199" s="205" t="s">
        <v>214</v>
      </c>
      <c r="AT199" s="205" t="s">
        <v>162</v>
      </c>
      <c r="AU199" s="205" t="s">
        <v>86</v>
      </c>
      <c r="AY199" s="18" t="s">
        <v>160</v>
      </c>
      <c r="BE199" s="206">
        <f>IF(N199="základní",J199,0)</f>
        <v>0</v>
      </c>
      <c r="BF199" s="206">
        <f>IF(N199="snížená",J199,0)</f>
        <v>0</v>
      </c>
      <c r="BG199" s="206">
        <f>IF(N199="zákl. přenesená",J199,0)</f>
        <v>0</v>
      </c>
      <c r="BH199" s="206">
        <f>IF(N199="sníž. přenesená",J199,0)</f>
        <v>0</v>
      </c>
      <c r="BI199" s="206">
        <f>IF(N199="nulová",J199,0)</f>
        <v>0</v>
      </c>
      <c r="BJ199" s="18" t="s">
        <v>84</v>
      </c>
      <c r="BK199" s="206">
        <f>ROUND(I199*H199,2)</f>
        <v>0</v>
      </c>
      <c r="BL199" s="18" t="s">
        <v>214</v>
      </c>
      <c r="BM199" s="205" t="s">
        <v>432</v>
      </c>
    </row>
    <row r="200" spans="1:65" s="2" customFormat="1" ht="19.5">
      <c r="A200" s="35"/>
      <c r="B200" s="36"/>
      <c r="C200" s="37"/>
      <c r="D200" s="207" t="s">
        <v>167</v>
      </c>
      <c r="E200" s="37"/>
      <c r="F200" s="208" t="s">
        <v>2545</v>
      </c>
      <c r="G200" s="37"/>
      <c r="H200" s="37"/>
      <c r="I200" s="209"/>
      <c r="J200" s="37"/>
      <c r="K200" s="37"/>
      <c r="L200" s="40"/>
      <c r="M200" s="210"/>
      <c r="N200" s="211"/>
      <c r="O200" s="72"/>
      <c r="P200" s="72"/>
      <c r="Q200" s="72"/>
      <c r="R200" s="72"/>
      <c r="S200" s="72"/>
      <c r="T200" s="73"/>
      <c r="U200" s="35"/>
      <c r="V200" s="35"/>
      <c r="W200" s="35"/>
      <c r="X200" s="35"/>
      <c r="Y200" s="35"/>
      <c r="Z200" s="35"/>
      <c r="AA200" s="35"/>
      <c r="AB200" s="35"/>
      <c r="AC200" s="35"/>
      <c r="AD200" s="35"/>
      <c r="AE200" s="35"/>
      <c r="AT200" s="18" t="s">
        <v>167</v>
      </c>
      <c r="AU200" s="18" t="s">
        <v>86</v>
      </c>
    </row>
    <row r="201" spans="1:65" s="2" customFormat="1" ht="37.9" customHeight="1">
      <c r="A201" s="35"/>
      <c r="B201" s="36"/>
      <c r="C201" s="193" t="s">
        <v>435</v>
      </c>
      <c r="D201" s="193" t="s">
        <v>162</v>
      </c>
      <c r="E201" s="194" t="s">
        <v>2546</v>
      </c>
      <c r="F201" s="195" t="s">
        <v>2547</v>
      </c>
      <c r="G201" s="196" t="s">
        <v>181</v>
      </c>
      <c r="H201" s="197">
        <v>7</v>
      </c>
      <c r="I201" s="198"/>
      <c r="J201" s="199">
        <f>ROUND(I201*H201,2)</f>
        <v>0</v>
      </c>
      <c r="K201" s="200"/>
      <c r="L201" s="40"/>
      <c r="M201" s="201" t="s">
        <v>1</v>
      </c>
      <c r="N201" s="202" t="s">
        <v>41</v>
      </c>
      <c r="O201" s="72"/>
      <c r="P201" s="203">
        <f>O201*H201</f>
        <v>0</v>
      </c>
      <c r="Q201" s="203">
        <v>0</v>
      </c>
      <c r="R201" s="203">
        <f>Q201*H201</f>
        <v>0</v>
      </c>
      <c r="S201" s="203">
        <v>0</v>
      </c>
      <c r="T201" s="204">
        <f>S201*H201</f>
        <v>0</v>
      </c>
      <c r="U201" s="35"/>
      <c r="V201" s="35"/>
      <c r="W201" s="35"/>
      <c r="X201" s="35"/>
      <c r="Y201" s="35"/>
      <c r="Z201" s="35"/>
      <c r="AA201" s="35"/>
      <c r="AB201" s="35"/>
      <c r="AC201" s="35"/>
      <c r="AD201" s="35"/>
      <c r="AE201" s="35"/>
      <c r="AR201" s="205" t="s">
        <v>214</v>
      </c>
      <c r="AT201" s="205" t="s">
        <v>162</v>
      </c>
      <c r="AU201" s="205" t="s">
        <v>86</v>
      </c>
      <c r="AY201" s="18" t="s">
        <v>160</v>
      </c>
      <c r="BE201" s="206">
        <f>IF(N201="základní",J201,0)</f>
        <v>0</v>
      </c>
      <c r="BF201" s="206">
        <f>IF(N201="snížená",J201,0)</f>
        <v>0</v>
      </c>
      <c r="BG201" s="206">
        <f>IF(N201="zákl. přenesená",J201,0)</f>
        <v>0</v>
      </c>
      <c r="BH201" s="206">
        <f>IF(N201="sníž. přenesená",J201,0)</f>
        <v>0</v>
      </c>
      <c r="BI201" s="206">
        <f>IF(N201="nulová",J201,0)</f>
        <v>0</v>
      </c>
      <c r="BJ201" s="18" t="s">
        <v>84</v>
      </c>
      <c r="BK201" s="206">
        <f>ROUND(I201*H201,2)</f>
        <v>0</v>
      </c>
      <c r="BL201" s="18" t="s">
        <v>214</v>
      </c>
      <c r="BM201" s="205" t="s">
        <v>438</v>
      </c>
    </row>
    <row r="202" spans="1:65" s="2" customFormat="1" ht="19.5">
      <c r="A202" s="35"/>
      <c r="B202" s="36"/>
      <c r="C202" s="37"/>
      <c r="D202" s="207" t="s">
        <v>167</v>
      </c>
      <c r="E202" s="37"/>
      <c r="F202" s="208" t="s">
        <v>2547</v>
      </c>
      <c r="G202" s="37"/>
      <c r="H202" s="37"/>
      <c r="I202" s="209"/>
      <c r="J202" s="37"/>
      <c r="K202" s="37"/>
      <c r="L202" s="40"/>
      <c r="M202" s="210"/>
      <c r="N202" s="211"/>
      <c r="O202" s="72"/>
      <c r="P202" s="72"/>
      <c r="Q202" s="72"/>
      <c r="R202" s="72"/>
      <c r="S202" s="72"/>
      <c r="T202" s="73"/>
      <c r="U202" s="35"/>
      <c r="V202" s="35"/>
      <c r="W202" s="35"/>
      <c r="X202" s="35"/>
      <c r="Y202" s="35"/>
      <c r="Z202" s="35"/>
      <c r="AA202" s="35"/>
      <c r="AB202" s="35"/>
      <c r="AC202" s="35"/>
      <c r="AD202" s="35"/>
      <c r="AE202" s="35"/>
      <c r="AT202" s="18" t="s">
        <v>167</v>
      </c>
      <c r="AU202" s="18" t="s">
        <v>86</v>
      </c>
    </row>
    <row r="203" spans="1:65" s="2" customFormat="1" ht="16.5" customHeight="1">
      <c r="A203" s="35"/>
      <c r="B203" s="36"/>
      <c r="C203" s="193" t="s">
        <v>295</v>
      </c>
      <c r="D203" s="193" t="s">
        <v>162</v>
      </c>
      <c r="E203" s="194" t="s">
        <v>2548</v>
      </c>
      <c r="F203" s="195" t="s">
        <v>2549</v>
      </c>
      <c r="G203" s="196" t="s">
        <v>312</v>
      </c>
      <c r="H203" s="197">
        <v>11</v>
      </c>
      <c r="I203" s="198"/>
      <c r="J203" s="199">
        <f>ROUND(I203*H203,2)</f>
        <v>0</v>
      </c>
      <c r="K203" s="200"/>
      <c r="L203" s="40"/>
      <c r="M203" s="201" t="s">
        <v>1</v>
      </c>
      <c r="N203" s="202" t="s">
        <v>41</v>
      </c>
      <c r="O203" s="72"/>
      <c r="P203" s="203">
        <f>O203*H203</f>
        <v>0</v>
      </c>
      <c r="Q203" s="203">
        <v>0</v>
      </c>
      <c r="R203" s="203">
        <f>Q203*H203</f>
        <v>0</v>
      </c>
      <c r="S203" s="203">
        <v>0</v>
      </c>
      <c r="T203" s="204">
        <f>S203*H203</f>
        <v>0</v>
      </c>
      <c r="U203" s="35"/>
      <c r="V203" s="35"/>
      <c r="W203" s="35"/>
      <c r="X203" s="35"/>
      <c r="Y203" s="35"/>
      <c r="Z203" s="35"/>
      <c r="AA203" s="35"/>
      <c r="AB203" s="35"/>
      <c r="AC203" s="35"/>
      <c r="AD203" s="35"/>
      <c r="AE203" s="35"/>
      <c r="AR203" s="205" t="s">
        <v>214</v>
      </c>
      <c r="AT203" s="205" t="s">
        <v>162</v>
      </c>
      <c r="AU203" s="205" t="s">
        <v>86</v>
      </c>
      <c r="AY203" s="18" t="s">
        <v>160</v>
      </c>
      <c r="BE203" s="206">
        <f>IF(N203="základní",J203,0)</f>
        <v>0</v>
      </c>
      <c r="BF203" s="206">
        <f>IF(N203="snížená",J203,0)</f>
        <v>0</v>
      </c>
      <c r="BG203" s="206">
        <f>IF(N203="zákl. přenesená",J203,0)</f>
        <v>0</v>
      </c>
      <c r="BH203" s="206">
        <f>IF(N203="sníž. přenesená",J203,0)</f>
        <v>0</v>
      </c>
      <c r="BI203" s="206">
        <f>IF(N203="nulová",J203,0)</f>
        <v>0</v>
      </c>
      <c r="BJ203" s="18" t="s">
        <v>84</v>
      </c>
      <c r="BK203" s="206">
        <f>ROUND(I203*H203,2)</f>
        <v>0</v>
      </c>
      <c r="BL203" s="18" t="s">
        <v>214</v>
      </c>
      <c r="BM203" s="205" t="s">
        <v>452</v>
      </c>
    </row>
    <row r="204" spans="1:65" s="2" customFormat="1" ht="11.25">
      <c r="A204" s="35"/>
      <c r="B204" s="36"/>
      <c r="C204" s="37"/>
      <c r="D204" s="207" t="s">
        <v>167</v>
      </c>
      <c r="E204" s="37"/>
      <c r="F204" s="208" t="s">
        <v>2549</v>
      </c>
      <c r="G204" s="37"/>
      <c r="H204" s="37"/>
      <c r="I204" s="209"/>
      <c r="J204" s="37"/>
      <c r="K204" s="37"/>
      <c r="L204" s="40"/>
      <c r="M204" s="210"/>
      <c r="N204" s="211"/>
      <c r="O204" s="72"/>
      <c r="P204" s="72"/>
      <c r="Q204" s="72"/>
      <c r="R204" s="72"/>
      <c r="S204" s="72"/>
      <c r="T204" s="73"/>
      <c r="U204" s="35"/>
      <c r="V204" s="35"/>
      <c r="W204" s="35"/>
      <c r="X204" s="35"/>
      <c r="Y204" s="35"/>
      <c r="Z204" s="35"/>
      <c r="AA204" s="35"/>
      <c r="AB204" s="35"/>
      <c r="AC204" s="35"/>
      <c r="AD204" s="35"/>
      <c r="AE204" s="35"/>
      <c r="AT204" s="18" t="s">
        <v>167</v>
      </c>
      <c r="AU204" s="18" t="s">
        <v>86</v>
      </c>
    </row>
    <row r="205" spans="1:65" s="2" customFormat="1" ht="21.75" customHeight="1">
      <c r="A205" s="35"/>
      <c r="B205" s="36"/>
      <c r="C205" s="193" t="s">
        <v>465</v>
      </c>
      <c r="D205" s="193" t="s">
        <v>162</v>
      </c>
      <c r="E205" s="194" t="s">
        <v>2550</v>
      </c>
      <c r="F205" s="195" t="s">
        <v>2551</v>
      </c>
      <c r="G205" s="196" t="s">
        <v>312</v>
      </c>
      <c r="H205" s="197">
        <v>1</v>
      </c>
      <c r="I205" s="198"/>
      <c r="J205" s="199">
        <f>ROUND(I205*H205,2)</f>
        <v>0</v>
      </c>
      <c r="K205" s="200"/>
      <c r="L205" s="40"/>
      <c r="M205" s="201" t="s">
        <v>1</v>
      </c>
      <c r="N205" s="202" t="s">
        <v>41</v>
      </c>
      <c r="O205" s="72"/>
      <c r="P205" s="203">
        <f>O205*H205</f>
        <v>0</v>
      </c>
      <c r="Q205" s="203">
        <v>0</v>
      </c>
      <c r="R205" s="203">
        <f>Q205*H205</f>
        <v>0</v>
      </c>
      <c r="S205" s="203">
        <v>0</v>
      </c>
      <c r="T205" s="204">
        <f>S205*H205</f>
        <v>0</v>
      </c>
      <c r="U205" s="35"/>
      <c r="V205" s="35"/>
      <c r="W205" s="35"/>
      <c r="X205" s="35"/>
      <c r="Y205" s="35"/>
      <c r="Z205" s="35"/>
      <c r="AA205" s="35"/>
      <c r="AB205" s="35"/>
      <c r="AC205" s="35"/>
      <c r="AD205" s="35"/>
      <c r="AE205" s="35"/>
      <c r="AR205" s="205" t="s">
        <v>214</v>
      </c>
      <c r="AT205" s="205" t="s">
        <v>162</v>
      </c>
      <c r="AU205" s="205" t="s">
        <v>86</v>
      </c>
      <c r="AY205" s="18" t="s">
        <v>160</v>
      </c>
      <c r="BE205" s="206">
        <f>IF(N205="základní",J205,0)</f>
        <v>0</v>
      </c>
      <c r="BF205" s="206">
        <f>IF(N205="snížená",J205,0)</f>
        <v>0</v>
      </c>
      <c r="BG205" s="206">
        <f>IF(N205="zákl. přenesená",J205,0)</f>
        <v>0</v>
      </c>
      <c r="BH205" s="206">
        <f>IF(N205="sníž. přenesená",J205,0)</f>
        <v>0</v>
      </c>
      <c r="BI205" s="206">
        <f>IF(N205="nulová",J205,0)</f>
        <v>0</v>
      </c>
      <c r="BJ205" s="18" t="s">
        <v>84</v>
      </c>
      <c r="BK205" s="206">
        <f>ROUND(I205*H205,2)</f>
        <v>0</v>
      </c>
      <c r="BL205" s="18" t="s">
        <v>214</v>
      </c>
      <c r="BM205" s="205" t="s">
        <v>468</v>
      </c>
    </row>
    <row r="206" spans="1:65" s="2" customFormat="1" ht="11.25">
      <c r="A206" s="35"/>
      <c r="B206" s="36"/>
      <c r="C206" s="37"/>
      <c r="D206" s="207" t="s">
        <v>167</v>
      </c>
      <c r="E206" s="37"/>
      <c r="F206" s="208" t="s">
        <v>2551</v>
      </c>
      <c r="G206" s="37"/>
      <c r="H206" s="37"/>
      <c r="I206" s="209"/>
      <c r="J206" s="37"/>
      <c r="K206" s="37"/>
      <c r="L206" s="40"/>
      <c r="M206" s="210"/>
      <c r="N206" s="211"/>
      <c r="O206" s="72"/>
      <c r="P206" s="72"/>
      <c r="Q206" s="72"/>
      <c r="R206" s="72"/>
      <c r="S206" s="72"/>
      <c r="T206" s="73"/>
      <c r="U206" s="35"/>
      <c r="V206" s="35"/>
      <c r="W206" s="35"/>
      <c r="X206" s="35"/>
      <c r="Y206" s="35"/>
      <c r="Z206" s="35"/>
      <c r="AA206" s="35"/>
      <c r="AB206" s="35"/>
      <c r="AC206" s="35"/>
      <c r="AD206" s="35"/>
      <c r="AE206" s="35"/>
      <c r="AT206" s="18" t="s">
        <v>167</v>
      </c>
      <c r="AU206" s="18" t="s">
        <v>86</v>
      </c>
    </row>
    <row r="207" spans="1:65" s="2" customFormat="1" ht="24.2" customHeight="1">
      <c r="A207" s="35"/>
      <c r="B207" s="36"/>
      <c r="C207" s="193" t="s">
        <v>300</v>
      </c>
      <c r="D207" s="193" t="s">
        <v>162</v>
      </c>
      <c r="E207" s="194" t="s">
        <v>2552</v>
      </c>
      <c r="F207" s="195" t="s">
        <v>2553</v>
      </c>
      <c r="G207" s="196" t="s">
        <v>2515</v>
      </c>
      <c r="H207" s="197">
        <v>1</v>
      </c>
      <c r="I207" s="198"/>
      <c r="J207" s="199">
        <f>ROUND(I207*H207,2)</f>
        <v>0</v>
      </c>
      <c r="K207" s="200"/>
      <c r="L207" s="40"/>
      <c r="M207" s="201" t="s">
        <v>1</v>
      </c>
      <c r="N207" s="202" t="s">
        <v>41</v>
      </c>
      <c r="O207" s="72"/>
      <c r="P207" s="203">
        <f>O207*H207</f>
        <v>0</v>
      </c>
      <c r="Q207" s="203">
        <v>0</v>
      </c>
      <c r="R207" s="203">
        <f>Q207*H207</f>
        <v>0</v>
      </c>
      <c r="S207" s="203">
        <v>0</v>
      </c>
      <c r="T207" s="204">
        <f>S207*H207</f>
        <v>0</v>
      </c>
      <c r="U207" s="35"/>
      <c r="V207" s="35"/>
      <c r="W207" s="35"/>
      <c r="X207" s="35"/>
      <c r="Y207" s="35"/>
      <c r="Z207" s="35"/>
      <c r="AA207" s="35"/>
      <c r="AB207" s="35"/>
      <c r="AC207" s="35"/>
      <c r="AD207" s="35"/>
      <c r="AE207" s="35"/>
      <c r="AR207" s="205" t="s">
        <v>214</v>
      </c>
      <c r="AT207" s="205" t="s">
        <v>162</v>
      </c>
      <c r="AU207" s="205" t="s">
        <v>86</v>
      </c>
      <c r="AY207" s="18" t="s">
        <v>160</v>
      </c>
      <c r="BE207" s="206">
        <f>IF(N207="základní",J207,0)</f>
        <v>0</v>
      </c>
      <c r="BF207" s="206">
        <f>IF(N207="snížená",J207,0)</f>
        <v>0</v>
      </c>
      <c r="BG207" s="206">
        <f>IF(N207="zákl. přenesená",J207,0)</f>
        <v>0</v>
      </c>
      <c r="BH207" s="206">
        <f>IF(N207="sníž. přenesená",J207,0)</f>
        <v>0</v>
      </c>
      <c r="BI207" s="206">
        <f>IF(N207="nulová",J207,0)</f>
        <v>0</v>
      </c>
      <c r="BJ207" s="18" t="s">
        <v>84</v>
      </c>
      <c r="BK207" s="206">
        <f>ROUND(I207*H207,2)</f>
        <v>0</v>
      </c>
      <c r="BL207" s="18" t="s">
        <v>214</v>
      </c>
      <c r="BM207" s="205" t="s">
        <v>478</v>
      </c>
    </row>
    <row r="208" spans="1:65" s="2" customFormat="1" ht="11.25">
      <c r="A208" s="35"/>
      <c r="B208" s="36"/>
      <c r="C208" s="37"/>
      <c r="D208" s="207" t="s">
        <v>167</v>
      </c>
      <c r="E208" s="37"/>
      <c r="F208" s="208" t="s">
        <v>2553</v>
      </c>
      <c r="G208" s="37"/>
      <c r="H208" s="37"/>
      <c r="I208" s="209"/>
      <c r="J208" s="37"/>
      <c r="K208" s="37"/>
      <c r="L208" s="40"/>
      <c r="M208" s="210"/>
      <c r="N208" s="211"/>
      <c r="O208" s="72"/>
      <c r="P208" s="72"/>
      <c r="Q208" s="72"/>
      <c r="R208" s="72"/>
      <c r="S208" s="72"/>
      <c r="T208" s="73"/>
      <c r="U208" s="35"/>
      <c r="V208" s="35"/>
      <c r="W208" s="35"/>
      <c r="X208" s="35"/>
      <c r="Y208" s="35"/>
      <c r="Z208" s="35"/>
      <c r="AA208" s="35"/>
      <c r="AB208" s="35"/>
      <c r="AC208" s="35"/>
      <c r="AD208" s="35"/>
      <c r="AE208" s="35"/>
      <c r="AT208" s="18" t="s">
        <v>167</v>
      </c>
      <c r="AU208" s="18" t="s">
        <v>86</v>
      </c>
    </row>
    <row r="209" spans="1:65" s="2" customFormat="1" ht="24.2" customHeight="1">
      <c r="A209" s="35"/>
      <c r="B209" s="36"/>
      <c r="C209" s="193" t="s">
        <v>480</v>
      </c>
      <c r="D209" s="193" t="s">
        <v>162</v>
      </c>
      <c r="E209" s="194" t="s">
        <v>2554</v>
      </c>
      <c r="F209" s="195" t="s">
        <v>2555</v>
      </c>
      <c r="G209" s="196" t="s">
        <v>2515</v>
      </c>
      <c r="H209" s="197">
        <v>2</v>
      </c>
      <c r="I209" s="198"/>
      <c r="J209" s="199">
        <f>ROUND(I209*H209,2)</f>
        <v>0</v>
      </c>
      <c r="K209" s="200"/>
      <c r="L209" s="40"/>
      <c r="M209" s="201" t="s">
        <v>1</v>
      </c>
      <c r="N209" s="202" t="s">
        <v>41</v>
      </c>
      <c r="O209" s="72"/>
      <c r="P209" s="203">
        <f>O209*H209</f>
        <v>0</v>
      </c>
      <c r="Q209" s="203">
        <v>0</v>
      </c>
      <c r="R209" s="203">
        <f>Q209*H209</f>
        <v>0</v>
      </c>
      <c r="S209" s="203">
        <v>0</v>
      </c>
      <c r="T209" s="204">
        <f>S209*H209</f>
        <v>0</v>
      </c>
      <c r="U209" s="35"/>
      <c r="V209" s="35"/>
      <c r="W209" s="35"/>
      <c r="X209" s="35"/>
      <c r="Y209" s="35"/>
      <c r="Z209" s="35"/>
      <c r="AA209" s="35"/>
      <c r="AB209" s="35"/>
      <c r="AC209" s="35"/>
      <c r="AD209" s="35"/>
      <c r="AE209" s="35"/>
      <c r="AR209" s="205" t="s">
        <v>214</v>
      </c>
      <c r="AT209" s="205" t="s">
        <v>162</v>
      </c>
      <c r="AU209" s="205" t="s">
        <v>86</v>
      </c>
      <c r="AY209" s="18" t="s">
        <v>160</v>
      </c>
      <c r="BE209" s="206">
        <f>IF(N209="základní",J209,0)</f>
        <v>0</v>
      </c>
      <c r="BF209" s="206">
        <f>IF(N209="snížená",J209,0)</f>
        <v>0</v>
      </c>
      <c r="BG209" s="206">
        <f>IF(N209="zákl. přenesená",J209,0)</f>
        <v>0</v>
      </c>
      <c r="BH209" s="206">
        <f>IF(N209="sníž. přenesená",J209,0)</f>
        <v>0</v>
      </c>
      <c r="BI209" s="206">
        <f>IF(N209="nulová",J209,0)</f>
        <v>0</v>
      </c>
      <c r="BJ209" s="18" t="s">
        <v>84</v>
      </c>
      <c r="BK209" s="206">
        <f>ROUND(I209*H209,2)</f>
        <v>0</v>
      </c>
      <c r="BL209" s="18" t="s">
        <v>214</v>
      </c>
      <c r="BM209" s="205" t="s">
        <v>483</v>
      </c>
    </row>
    <row r="210" spans="1:65" s="2" customFormat="1" ht="11.25">
      <c r="A210" s="35"/>
      <c r="B210" s="36"/>
      <c r="C210" s="37"/>
      <c r="D210" s="207" t="s">
        <v>167</v>
      </c>
      <c r="E210" s="37"/>
      <c r="F210" s="208" t="s">
        <v>2555</v>
      </c>
      <c r="G210" s="37"/>
      <c r="H210" s="37"/>
      <c r="I210" s="209"/>
      <c r="J210" s="37"/>
      <c r="K210" s="37"/>
      <c r="L210" s="40"/>
      <c r="M210" s="210"/>
      <c r="N210" s="211"/>
      <c r="O210" s="72"/>
      <c r="P210" s="72"/>
      <c r="Q210" s="72"/>
      <c r="R210" s="72"/>
      <c r="S210" s="72"/>
      <c r="T210" s="73"/>
      <c r="U210" s="35"/>
      <c r="V210" s="35"/>
      <c r="W210" s="35"/>
      <c r="X210" s="35"/>
      <c r="Y210" s="35"/>
      <c r="Z210" s="35"/>
      <c r="AA210" s="35"/>
      <c r="AB210" s="35"/>
      <c r="AC210" s="35"/>
      <c r="AD210" s="35"/>
      <c r="AE210" s="35"/>
      <c r="AT210" s="18" t="s">
        <v>167</v>
      </c>
      <c r="AU210" s="18" t="s">
        <v>86</v>
      </c>
    </row>
    <row r="211" spans="1:65" s="2" customFormat="1" ht="21.75" customHeight="1">
      <c r="A211" s="35"/>
      <c r="B211" s="36"/>
      <c r="C211" s="193" t="s">
        <v>305</v>
      </c>
      <c r="D211" s="193" t="s">
        <v>162</v>
      </c>
      <c r="E211" s="194" t="s">
        <v>2556</v>
      </c>
      <c r="F211" s="195" t="s">
        <v>2557</v>
      </c>
      <c r="G211" s="196" t="s">
        <v>312</v>
      </c>
      <c r="H211" s="197">
        <v>1</v>
      </c>
      <c r="I211" s="198"/>
      <c r="J211" s="199">
        <f>ROUND(I211*H211,2)</f>
        <v>0</v>
      </c>
      <c r="K211" s="200"/>
      <c r="L211" s="40"/>
      <c r="M211" s="201" t="s">
        <v>1</v>
      </c>
      <c r="N211" s="202" t="s">
        <v>41</v>
      </c>
      <c r="O211" s="72"/>
      <c r="P211" s="203">
        <f>O211*H211</f>
        <v>0</v>
      </c>
      <c r="Q211" s="203">
        <v>0</v>
      </c>
      <c r="R211" s="203">
        <f>Q211*H211</f>
        <v>0</v>
      </c>
      <c r="S211" s="203">
        <v>0</v>
      </c>
      <c r="T211" s="204">
        <f>S211*H211</f>
        <v>0</v>
      </c>
      <c r="U211" s="35"/>
      <c r="V211" s="35"/>
      <c r="W211" s="35"/>
      <c r="X211" s="35"/>
      <c r="Y211" s="35"/>
      <c r="Z211" s="35"/>
      <c r="AA211" s="35"/>
      <c r="AB211" s="35"/>
      <c r="AC211" s="35"/>
      <c r="AD211" s="35"/>
      <c r="AE211" s="35"/>
      <c r="AR211" s="205" t="s">
        <v>214</v>
      </c>
      <c r="AT211" s="205" t="s">
        <v>162</v>
      </c>
      <c r="AU211" s="205" t="s">
        <v>86</v>
      </c>
      <c r="AY211" s="18" t="s">
        <v>160</v>
      </c>
      <c r="BE211" s="206">
        <f>IF(N211="základní",J211,0)</f>
        <v>0</v>
      </c>
      <c r="BF211" s="206">
        <f>IF(N211="snížená",J211,0)</f>
        <v>0</v>
      </c>
      <c r="BG211" s="206">
        <f>IF(N211="zákl. přenesená",J211,0)</f>
        <v>0</v>
      </c>
      <c r="BH211" s="206">
        <f>IF(N211="sníž. přenesená",J211,0)</f>
        <v>0</v>
      </c>
      <c r="BI211" s="206">
        <f>IF(N211="nulová",J211,0)</f>
        <v>0</v>
      </c>
      <c r="BJ211" s="18" t="s">
        <v>84</v>
      </c>
      <c r="BK211" s="206">
        <f>ROUND(I211*H211,2)</f>
        <v>0</v>
      </c>
      <c r="BL211" s="18" t="s">
        <v>214</v>
      </c>
      <c r="BM211" s="205" t="s">
        <v>488</v>
      </c>
    </row>
    <row r="212" spans="1:65" s="2" customFormat="1" ht="11.25">
      <c r="A212" s="35"/>
      <c r="B212" s="36"/>
      <c r="C212" s="37"/>
      <c r="D212" s="207" t="s">
        <v>167</v>
      </c>
      <c r="E212" s="37"/>
      <c r="F212" s="208" t="s">
        <v>2557</v>
      </c>
      <c r="G212" s="37"/>
      <c r="H212" s="37"/>
      <c r="I212" s="209"/>
      <c r="J212" s="37"/>
      <c r="K212" s="37"/>
      <c r="L212" s="40"/>
      <c r="M212" s="210"/>
      <c r="N212" s="211"/>
      <c r="O212" s="72"/>
      <c r="P212" s="72"/>
      <c r="Q212" s="72"/>
      <c r="R212" s="72"/>
      <c r="S212" s="72"/>
      <c r="T212" s="73"/>
      <c r="U212" s="35"/>
      <c r="V212" s="35"/>
      <c r="W212" s="35"/>
      <c r="X212" s="35"/>
      <c r="Y212" s="35"/>
      <c r="Z212" s="35"/>
      <c r="AA212" s="35"/>
      <c r="AB212" s="35"/>
      <c r="AC212" s="35"/>
      <c r="AD212" s="35"/>
      <c r="AE212" s="35"/>
      <c r="AT212" s="18" t="s">
        <v>167</v>
      </c>
      <c r="AU212" s="18" t="s">
        <v>86</v>
      </c>
    </row>
    <row r="213" spans="1:65" s="2" customFormat="1" ht="16.5" customHeight="1">
      <c r="A213" s="35"/>
      <c r="B213" s="36"/>
      <c r="C213" s="193" t="s">
        <v>506</v>
      </c>
      <c r="D213" s="193" t="s">
        <v>162</v>
      </c>
      <c r="E213" s="194" t="s">
        <v>2558</v>
      </c>
      <c r="F213" s="195" t="s">
        <v>2559</v>
      </c>
      <c r="G213" s="196" t="s">
        <v>2515</v>
      </c>
      <c r="H213" s="197">
        <v>3</v>
      </c>
      <c r="I213" s="198"/>
      <c r="J213" s="199">
        <f>ROUND(I213*H213,2)</f>
        <v>0</v>
      </c>
      <c r="K213" s="200"/>
      <c r="L213" s="40"/>
      <c r="M213" s="201" t="s">
        <v>1</v>
      </c>
      <c r="N213" s="202" t="s">
        <v>41</v>
      </c>
      <c r="O213" s="72"/>
      <c r="P213" s="203">
        <f>O213*H213</f>
        <v>0</v>
      </c>
      <c r="Q213" s="203">
        <v>0</v>
      </c>
      <c r="R213" s="203">
        <f>Q213*H213</f>
        <v>0</v>
      </c>
      <c r="S213" s="203">
        <v>0</v>
      </c>
      <c r="T213" s="204">
        <f>S213*H213</f>
        <v>0</v>
      </c>
      <c r="U213" s="35"/>
      <c r="V213" s="35"/>
      <c r="W213" s="35"/>
      <c r="X213" s="35"/>
      <c r="Y213" s="35"/>
      <c r="Z213" s="35"/>
      <c r="AA213" s="35"/>
      <c r="AB213" s="35"/>
      <c r="AC213" s="35"/>
      <c r="AD213" s="35"/>
      <c r="AE213" s="35"/>
      <c r="AR213" s="205" t="s">
        <v>214</v>
      </c>
      <c r="AT213" s="205" t="s">
        <v>162</v>
      </c>
      <c r="AU213" s="205" t="s">
        <v>86</v>
      </c>
      <c r="AY213" s="18" t="s">
        <v>160</v>
      </c>
      <c r="BE213" s="206">
        <f>IF(N213="základní",J213,0)</f>
        <v>0</v>
      </c>
      <c r="BF213" s="206">
        <f>IF(N213="snížená",J213,0)</f>
        <v>0</v>
      </c>
      <c r="BG213" s="206">
        <f>IF(N213="zákl. přenesená",J213,0)</f>
        <v>0</v>
      </c>
      <c r="BH213" s="206">
        <f>IF(N213="sníž. přenesená",J213,0)</f>
        <v>0</v>
      </c>
      <c r="BI213" s="206">
        <f>IF(N213="nulová",J213,0)</f>
        <v>0</v>
      </c>
      <c r="BJ213" s="18" t="s">
        <v>84</v>
      </c>
      <c r="BK213" s="206">
        <f>ROUND(I213*H213,2)</f>
        <v>0</v>
      </c>
      <c r="BL213" s="18" t="s">
        <v>214</v>
      </c>
      <c r="BM213" s="205" t="s">
        <v>509</v>
      </c>
    </row>
    <row r="214" spans="1:65" s="2" customFormat="1" ht="11.25">
      <c r="A214" s="35"/>
      <c r="B214" s="36"/>
      <c r="C214" s="37"/>
      <c r="D214" s="207" t="s">
        <v>167</v>
      </c>
      <c r="E214" s="37"/>
      <c r="F214" s="208" t="s">
        <v>2559</v>
      </c>
      <c r="G214" s="37"/>
      <c r="H214" s="37"/>
      <c r="I214" s="209"/>
      <c r="J214" s="37"/>
      <c r="K214" s="37"/>
      <c r="L214" s="40"/>
      <c r="M214" s="210"/>
      <c r="N214" s="211"/>
      <c r="O214" s="72"/>
      <c r="P214" s="72"/>
      <c r="Q214" s="72"/>
      <c r="R214" s="72"/>
      <c r="S214" s="72"/>
      <c r="T214" s="73"/>
      <c r="U214" s="35"/>
      <c r="V214" s="35"/>
      <c r="W214" s="35"/>
      <c r="X214" s="35"/>
      <c r="Y214" s="35"/>
      <c r="Z214" s="35"/>
      <c r="AA214" s="35"/>
      <c r="AB214" s="35"/>
      <c r="AC214" s="35"/>
      <c r="AD214" s="35"/>
      <c r="AE214" s="35"/>
      <c r="AT214" s="18" t="s">
        <v>167</v>
      </c>
      <c r="AU214" s="18" t="s">
        <v>86</v>
      </c>
    </row>
    <row r="215" spans="1:65" s="2" customFormat="1" ht="16.5" customHeight="1">
      <c r="A215" s="35"/>
      <c r="B215" s="36"/>
      <c r="C215" s="193" t="s">
        <v>313</v>
      </c>
      <c r="D215" s="193" t="s">
        <v>162</v>
      </c>
      <c r="E215" s="194" t="s">
        <v>2560</v>
      </c>
      <c r="F215" s="195" t="s">
        <v>2561</v>
      </c>
      <c r="G215" s="196" t="s">
        <v>312</v>
      </c>
      <c r="H215" s="197">
        <v>1</v>
      </c>
      <c r="I215" s="198"/>
      <c r="J215" s="199">
        <f>ROUND(I215*H215,2)</f>
        <v>0</v>
      </c>
      <c r="K215" s="200"/>
      <c r="L215" s="40"/>
      <c r="M215" s="201" t="s">
        <v>1</v>
      </c>
      <c r="N215" s="202" t="s">
        <v>41</v>
      </c>
      <c r="O215" s="72"/>
      <c r="P215" s="203">
        <f>O215*H215</f>
        <v>0</v>
      </c>
      <c r="Q215" s="203">
        <v>0</v>
      </c>
      <c r="R215" s="203">
        <f>Q215*H215</f>
        <v>0</v>
      </c>
      <c r="S215" s="203">
        <v>0</v>
      </c>
      <c r="T215" s="204">
        <f>S215*H215</f>
        <v>0</v>
      </c>
      <c r="U215" s="35"/>
      <c r="V215" s="35"/>
      <c r="W215" s="35"/>
      <c r="X215" s="35"/>
      <c r="Y215" s="35"/>
      <c r="Z215" s="35"/>
      <c r="AA215" s="35"/>
      <c r="AB215" s="35"/>
      <c r="AC215" s="35"/>
      <c r="AD215" s="35"/>
      <c r="AE215" s="35"/>
      <c r="AR215" s="205" t="s">
        <v>214</v>
      </c>
      <c r="AT215" s="205" t="s">
        <v>162</v>
      </c>
      <c r="AU215" s="205" t="s">
        <v>86</v>
      </c>
      <c r="AY215" s="18" t="s">
        <v>160</v>
      </c>
      <c r="BE215" s="206">
        <f>IF(N215="základní",J215,0)</f>
        <v>0</v>
      </c>
      <c r="BF215" s="206">
        <f>IF(N215="snížená",J215,0)</f>
        <v>0</v>
      </c>
      <c r="BG215" s="206">
        <f>IF(N215="zákl. přenesená",J215,0)</f>
        <v>0</v>
      </c>
      <c r="BH215" s="206">
        <f>IF(N215="sníž. přenesená",J215,0)</f>
        <v>0</v>
      </c>
      <c r="BI215" s="206">
        <f>IF(N215="nulová",J215,0)</f>
        <v>0</v>
      </c>
      <c r="BJ215" s="18" t="s">
        <v>84</v>
      </c>
      <c r="BK215" s="206">
        <f>ROUND(I215*H215,2)</f>
        <v>0</v>
      </c>
      <c r="BL215" s="18" t="s">
        <v>214</v>
      </c>
      <c r="BM215" s="205" t="s">
        <v>515</v>
      </c>
    </row>
    <row r="216" spans="1:65" s="2" customFormat="1" ht="11.25">
      <c r="A216" s="35"/>
      <c r="B216" s="36"/>
      <c r="C216" s="37"/>
      <c r="D216" s="207" t="s">
        <v>167</v>
      </c>
      <c r="E216" s="37"/>
      <c r="F216" s="208" t="s">
        <v>2561</v>
      </c>
      <c r="G216" s="37"/>
      <c r="H216" s="37"/>
      <c r="I216" s="209"/>
      <c r="J216" s="37"/>
      <c r="K216" s="37"/>
      <c r="L216" s="40"/>
      <c r="M216" s="210"/>
      <c r="N216" s="211"/>
      <c r="O216" s="72"/>
      <c r="P216" s="72"/>
      <c r="Q216" s="72"/>
      <c r="R216" s="72"/>
      <c r="S216" s="72"/>
      <c r="T216" s="73"/>
      <c r="U216" s="35"/>
      <c r="V216" s="35"/>
      <c r="W216" s="35"/>
      <c r="X216" s="35"/>
      <c r="Y216" s="35"/>
      <c r="Z216" s="35"/>
      <c r="AA216" s="35"/>
      <c r="AB216" s="35"/>
      <c r="AC216" s="35"/>
      <c r="AD216" s="35"/>
      <c r="AE216" s="35"/>
      <c r="AT216" s="18" t="s">
        <v>167</v>
      </c>
      <c r="AU216" s="18" t="s">
        <v>86</v>
      </c>
    </row>
    <row r="217" spans="1:65" s="2" customFormat="1" ht="16.5" customHeight="1">
      <c r="A217" s="35"/>
      <c r="B217" s="36"/>
      <c r="C217" s="193" t="s">
        <v>517</v>
      </c>
      <c r="D217" s="193" t="s">
        <v>162</v>
      </c>
      <c r="E217" s="194" t="s">
        <v>2562</v>
      </c>
      <c r="F217" s="195" t="s">
        <v>2563</v>
      </c>
      <c r="G217" s="196" t="s">
        <v>312</v>
      </c>
      <c r="H217" s="197">
        <v>3</v>
      </c>
      <c r="I217" s="198"/>
      <c r="J217" s="199">
        <f>ROUND(I217*H217,2)</f>
        <v>0</v>
      </c>
      <c r="K217" s="200"/>
      <c r="L217" s="40"/>
      <c r="M217" s="201" t="s">
        <v>1</v>
      </c>
      <c r="N217" s="202" t="s">
        <v>41</v>
      </c>
      <c r="O217" s="72"/>
      <c r="P217" s="203">
        <f>O217*H217</f>
        <v>0</v>
      </c>
      <c r="Q217" s="203">
        <v>0</v>
      </c>
      <c r="R217" s="203">
        <f>Q217*H217</f>
        <v>0</v>
      </c>
      <c r="S217" s="203">
        <v>0</v>
      </c>
      <c r="T217" s="204">
        <f>S217*H217</f>
        <v>0</v>
      </c>
      <c r="U217" s="35"/>
      <c r="V217" s="35"/>
      <c r="W217" s="35"/>
      <c r="X217" s="35"/>
      <c r="Y217" s="35"/>
      <c r="Z217" s="35"/>
      <c r="AA217" s="35"/>
      <c r="AB217" s="35"/>
      <c r="AC217" s="35"/>
      <c r="AD217" s="35"/>
      <c r="AE217" s="35"/>
      <c r="AR217" s="205" t="s">
        <v>214</v>
      </c>
      <c r="AT217" s="205" t="s">
        <v>162</v>
      </c>
      <c r="AU217" s="205" t="s">
        <v>86</v>
      </c>
      <c r="AY217" s="18" t="s">
        <v>160</v>
      </c>
      <c r="BE217" s="206">
        <f>IF(N217="základní",J217,0)</f>
        <v>0</v>
      </c>
      <c r="BF217" s="206">
        <f>IF(N217="snížená",J217,0)</f>
        <v>0</v>
      </c>
      <c r="BG217" s="206">
        <f>IF(N217="zákl. přenesená",J217,0)</f>
        <v>0</v>
      </c>
      <c r="BH217" s="206">
        <f>IF(N217="sníž. přenesená",J217,0)</f>
        <v>0</v>
      </c>
      <c r="BI217" s="206">
        <f>IF(N217="nulová",J217,0)</f>
        <v>0</v>
      </c>
      <c r="BJ217" s="18" t="s">
        <v>84</v>
      </c>
      <c r="BK217" s="206">
        <f>ROUND(I217*H217,2)</f>
        <v>0</v>
      </c>
      <c r="BL217" s="18" t="s">
        <v>214</v>
      </c>
      <c r="BM217" s="205" t="s">
        <v>520</v>
      </c>
    </row>
    <row r="218" spans="1:65" s="2" customFormat="1" ht="11.25">
      <c r="A218" s="35"/>
      <c r="B218" s="36"/>
      <c r="C218" s="37"/>
      <c r="D218" s="207" t="s">
        <v>167</v>
      </c>
      <c r="E218" s="37"/>
      <c r="F218" s="208" t="s">
        <v>2563</v>
      </c>
      <c r="G218" s="37"/>
      <c r="H218" s="37"/>
      <c r="I218" s="209"/>
      <c r="J218" s="37"/>
      <c r="K218" s="37"/>
      <c r="L218" s="40"/>
      <c r="M218" s="210"/>
      <c r="N218" s="211"/>
      <c r="O218" s="72"/>
      <c r="P218" s="72"/>
      <c r="Q218" s="72"/>
      <c r="R218" s="72"/>
      <c r="S218" s="72"/>
      <c r="T218" s="73"/>
      <c r="U218" s="35"/>
      <c r="V218" s="35"/>
      <c r="W218" s="35"/>
      <c r="X218" s="35"/>
      <c r="Y218" s="35"/>
      <c r="Z218" s="35"/>
      <c r="AA218" s="35"/>
      <c r="AB218" s="35"/>
      <c r="AC218" s="35"/>
      <c r="AD218" s="35"/>
      <c r="AE218" s="35"/>
      <c r="AT218" s="18" t="s">
        <v>167</v>
      </c>
      <c r="AU218" s="18" t="s">
        <v>86</v>
      </c>
    </row>
    <row r="219" spans="1:65" s="2" customFormat="1" ht="21.75" customHeight="1">
      <c r="A219" s="35"/>
      <c r="B219" s="36"/>
      <c r="C219" s="193" t="s">
        <v>318</v>
      </c>
      <c r="D219" s="193" t="s">
        <v>162</v>
      </c>
      <c r="E219" s="194" t="s">
        <v>2564</v>
      </c>
      <c r="F219" s="195" t="s">
        <v>2565</v>
      </c>
      <c r="G219" s="196" t="s">
        <v>312</v>
      </c>
      <c r="H219" s="197">
        <v>2</v>
      </c>
      <c r="I219" s="198"/>
      <c r="J219" s="199">
        <f>ROUND(I219*H219,2)</f>
        <v>0</v>
      </c>
      <c r="K219" s="200"/>
      <c r="L219" s="40"/>
      <c r="M219" s="201" t="s">
        <v>1</v>
      </c>
      <c r="N219" s="202" t="s">
        <v>41</v>
      </c>
      <c r="O219" s="72"/>
      <c r="P219" s="203">
        <f>O219*H219</f>
        <v>0</v>
      </c>
      <c r="Q219" s="203">
        <v>0</v>
      </c>
      <c r="R219" s="203">
        <f>Q219*H219</f>
        <v>0</v>
      </c>
      <c r="S219" s="203">
        <v>0</v>
      </c>
      <c r="T219" s="204">
        <f>S219*H219</f>
        <v>0</v>
      </c>
      <c r="U219" s="35"/>
      <c r="V219" s="35"/>
      <c r="W219" s="35"/>
      <c r="X219" s="35"/>
      <c r="Y219" s="35"/>
      <c r="Z219" s="35"/>
      <c r="AA219" s="35"/>
      <c r="AB219" s="35"/>
      <c r="AC219" s="35"/>
      <c r="AD219" s="35"/>
      <c r="AE219" s="35"/>
      <c r="AR219" s="205" t="s">
        <v>214</v>
      </c>
      <c r="AT219" s="205" t="s">
        <v>162</v>
      </c>
      <c r="AU219" s="205" t="s">
        <v>86</v>
      </c>
      <c r="AY219" s="18" t="s">
        <v>160</v>
      </c>
      <c r="BE219" s="206">
        <f>IF(N219="základní",J219,0)</f>
        <v>0</v>
      </c>
      <c r="BF219" s="206">
        <f>IF(N219="snížená",J219,0)</f>
        <v>0</v>
      </c>
      <c r="BG219" s="206">
        <f>IF(N219="zákl. přenesená",J219,0)</f>
        <v>0</v>
      </c>
      <c r="BH219" s="206">
        <f>IF(N219="sníž. přenesená",J219,0)</f>
        <v>0</v>
      </c>
      <c r="BI219" s="206">
        <f>IF(N219="nulová",J219,0)</f>
        <v>0</v>
      </c>
      <c r="BJ219" s="18" t="s">
        <v>84</v>
      </c>
      <c r="BK219" s="206">
        <f>ROUND(I219*H219,2)</f>
        <v>0</v>
      </c>
      <c r="BL219" s="18" t="s">
        <v>214</v>
      </c>
      <c r="BM219" s="205" t="s">
        <v>525</v>
      </c>
    </row>
    <row r="220" spans="1:65" s="2" customFormat="1" ht="11.25">
      <c r="A220" s="35"/>
      <c r="B220" s="36"/>
      <c r="C220" s="37"/>
      <c r="D220" s="207" t="s">
        <v>167</v>
      </c>
      <c r="E220" s="37"/>
      <c r="F220" s="208" t="s">
        <v>2565</v>
      </c>
      <c r="G220" s="37"/>
      <c r="H220" s="37"/>
      <c r="I220" s="209"/>
      <c r="J220" s="37"/>
      <c r="K220" s="37"/>
      <c r="L220" s="40"/>
      <c r="M220" s="210"/>
      <c r="N220" s="211"/>
      <c r="O220" s="72"/>
      <c r="P220" s="72"/>
      <c r="Q220" s="72"/>
      <c r="R220" s="72"/>
      <c r="S220" s="72"/>
      <c r="T220" s="73"/>
      <c r="U220" s="35"/>
      <c r="V220" s="35"/>
      <c r="W220" s="35"/>
      <c r="X220" s="35"/>
      <c r="Y220" s="35"/>
      <c r="Z220" s="35"/>
      <c r="AA220" s="35"/>
      <c r="AB220" s="35"/>
      <c r="AC220" s="35"/>
      <c r="AD220" s="35"/>
      <c r="AE220" s="35"/>
      <c r="AT220" s="18" t="s">
        <v>167</v>
      </c>
      <c r="AU220" s="18" t="s">
        <v>86</v>
      </c>
    </row>
    <row r="221" spans="1:65" s="2" customFormat="1" ht="24.2" customHeight="1">
      <c r="A221" s="35"/>
      <c r="B221" s="36"/>
      <c r="C221" s="193" t="s">
        <v>528</v>
      </c>
      <c r="D221" s="193" t="s">
        <v>162</v>
      </c>
      <c r="E221" s="194" t="s">
        <v>2566</v>
      </c>
      <c r="F221" s="195" t="s">
        <v>2567</v>
      </c>
      <c r="G221" s="196" t="s">
        <v>312</v>
      </c>
      <c r="H221" s="197">
        <v>2</v>
      </c>
      <c r="I221" s="198"/>
      <c r="J221" s="199">
        <f>ROUND(I221*H221,2)</f>
        <v>0</v>
      </c>
      <c r="K221" s="200"/>
      <c r="L221" s="40"/>
      <c r="M221" s="201" t="s">
        <v>1</v>
      </c>
      <c r="N221" s="202" t="s">
        <v>41</v>
      </c>
      <c r="O221" s="72"/>
      <c r="P221" s="203">
        <f>O221*H221</f>
        <v>0</v>
      </c>
      <c r="Q221" s="203">
        <v>0</v>
      </c>
      <c r="R221" s="203">
        <f>Q221*H221</f>
        <v>0</v>
      </c>
      <c r="S221" s="203">
        <v>0</v>
      </c>
      <c r="T221" s="204">
        <f>S221*H221</f>
        <v>0</v>
      </c>
      <c r="U221" s="35"/>
      <c r="V221" s="35"/>
      <c r="W221" s="35"/>
      <c r="X221" s="35"/>
      <c r="Y221" s="35"/>
      <c r="Z221" s="35"/>
      <c r="AA221" s="35"/>
      <c r="AB221" s="35"/>
      <c r="AC221" s="35"/>
      <c r="AD221" s="35"/>
      <c r="AE221" s="35"/>
      <c r="AR221" s="205" t="s">
        <v>214</v>
      </c>
      <c r="AT221" s="205" t="s">
        <v>162</v>
      </c>
      <c r="AU221" s="205" t="s">
        <v>86</v>
      </c>
      <c r="AY221" s="18" t="s">
        <v>160</v>
      </c>
      <c r="BE221" s="206">
        <f>IF(N221="základní",J221,0)</f>
        <v>0</v>
      </c>
      <c r="BF221" s="206">
        <f>IF(N221="snížená",J221,0)</f>
        <v>0</v>
      </c>
      <c r="BG221" s="206">
        <f>IF(N221="zákl. přenesená",J221,0)</f>
        <v>0</v>
      </c>
      <c r="BH221" s="206">
        <f>IF(N221="sníž. přenesená",J221,0)</f>
        <v>0</v>
      </c>
      <c r="BI221" s="206">
        <f>IF(N221="nulová",J221,0)</f>
        <v>0</v>
      </c>
      <c r="BJ221" s="18" t="s">
        <v>84</v>
      </c>
      <c r="BK221" s="206">
        <f>ROUND(I221*H221,2)</f>
        <v>0</v>
      </c>
      <c r="BL221" s="18" t="s">
        <v>214</v>
      </c>
      <c r="BM221" s="205" t="s">
        <v>531</v>
      </c>
    </row>
    <row r="222" spans="1:65" s="2" customFormat="1" ht="11.25">
      <c r="A222" s="35"/>
      <c r="B222" s="36"/>
      <c r="C222" s="37"/>
      <c r="D222" s="207" t="s">
        <v>167</v>
      </c>
      <c r="E222" s="37"/>
      <c r="F222" s="208" t="s">
        <v>2567</v>
      </c>
      <c r="G222" s="37"/>
      <c r="H222" s="37"/>
      <c r="I222" s="209"/>
      <c r="J222" s="37"/>
      <c r="K222" s="37"/>
      <c r="L222" s="40"/>
      <c r="M222" s="210"/>
      <c r="N222" s="211"/>
      <c r="O222" s="72"/>
      <c r="P222" s="72"/>
      <c r="Q222" s="72"/>
      <c r="R222" s="72"/>
      <c r="S222" s="72"/>
      <c r="T222" s="73"/>
      <c r="U222" s="35"/>
      <c r="V222" s="35"/>
      <c r="W222" s="35"/>
      <c r="X222" s="35"/>
      <c r="Y222" s="35"/>
      <c r="Z222" s="35"/>
      <c r="AA222" s="35"/>
      <c r="AB222" s="35"/>
      <c r="AC222" s="35"/>
      <c r="AD222" s="35"/>
      <c r="AE222" s="35"/>
      <c r="AT222" s="18" t="s">
        <v>167</v>
      </c>
      <c r="AU222" s="18" t="s">
        <v>86</v>
      </c>
    </row>
    <row r="223" spans="1:65" s="2" customFormat="1" ht="24.2" customHeight="1">
      <c r="A223" s="35"/>
      <c r="B223" s="36"/>
      <c r="C223" s="193" t="s">
        <v>325</v>
      </c>
      <c r="D223" s="193" t="s">
        <v>162</v>
      </c>
      <c r="E223" s="194" t="s">
        <v>2568</v>
      </c>
      <c r="F223" s="195" t="s">
        <v>2569</v>
      </c>
      <c r="G223" s="196" t="s">
        <v>181</v>
      </c>
      <c r="H223" s="197">
        <v>74</v>
      </c>
      <c r="I223" s="198"/>
      <c r="J223" s="199">
        <f>ROUND(I223*H223,2)</f>
        <v>0</v>
      </c>
      <c r="K223" s="200"/>
      <c r="L223" s="40"/>
      <c r="M223" s="201" t="s">
        <v>1</v>
      </c>
      <c r="N223" s="202" t="s">
        <v>41</v>
      </c>
      <c r="O223" s="72"/>
      <c r="P223" s="203">
        <f>O223*H223</f>
        <v>0</v>
      </c>
      <c r="Q223" s="203">
        <v>0</v>
      </c>
      <c r="R223" s="203">
        <f>Q223*H223</f>
        <v>0</v>
      </c>
      <c r="S223" s="203">
        <v>0</v>
      </c>
      <c r="T223" s="204">
        <f>S223*H223</f>
        <v>0</v>
      </c>
      <c r="U223" s="35"/>
      <c r="V223" s="35"/>
      <c r="W223" s="35"/>
      <c r="X223" s="35"/>
      <c r="Y223" s="35"/>
      <c r="Z223" s="35"/>
      <c r="AA223" s="35"/>
      <c r="AB223" s="35"/>
      <c r="AC223" s="35"/>
      <c r="AD223" s="35"/>
      <c r="AE223" s="35"/>
      <c r="AR223" s="205" t="s">
        <v>214</v>
      </c>
      <c r="AT223" s="205" t="s">
        <v>162</v>
      </c>
      <c r="AU223" s="205" t="s">
        <v>86</v>
      </c>
      <c r="AY223" s="18" t="s">
        <v>160</v>
      </c>
      <c r="BE223" s="206">
        <f>IF(N223="základní",J223,0)</f>
        <v>0</v>
      </c>
      <c r="BF223" s="206">
        <f>IF(N223="snížená",J223,0)</f>
        <v>0</v>
      </c>
      <c r="BG223" s="206">
        <f>IF(N223="zákl. přenesená",J223,0)</f>
        <v>0</v>
      </c>
      <c r="BH223" s="206">
        <f>IF(N223="sníž. přenesená",J223,0)</f>
        <v>0</v>
      </c>
      <c r="BI223" s="206">
        <f>IF(N223="nulová",J223,0)</f>
        <v>0</v>
      </c>
      <c r="BJ223" s="18" t="s">
        <v>84</v>
      </c>
      <c r="BK223" s="206">
        <f>ROUND(I223*H223,2)</f>
        <v>0</v>
      </c>
      <c r="BL223" s="18" t="s">
        <v>214</v>
      </c>
      <c r="BM223" s="205" t="s">
        <v>535</v>
      </c>
    </row>
    <row r="224" spans="1:65" s="2" customFormat="1" ht="11.25">
      <c r="A224" s="35"/>
      <c r="B224" s="36"/>
      <c r="C224" s="37"/>
      <c r="D224" s="207" t="s">
        <v>167</v>
      </c>
      <c r="E224" s="37"/>
      <c r="F224" s="208" t="s">
        <v>2569</v>
      </c>
      <c r="G224" s="37"/>
      <c r="H224" s="37"/>
      <c r="I224" s="209"/>
      <c r="J224" s="37"/>
      <c r="K224" s="37"/>
      <c r="L224" s="40"/>
      <c r="M224" s="210"/>
      <c r="N224" s="211"/>
      <c r="O224" s="72"/>
      <c r="P224" s="72"/>
      <c r="Q224" s="72"/>
      <c r="R224" s="72"/>
      <c r="S224" s="72"/>
      <c r="T224" s="73"/>
      <c r="U224" s="35"/>
      <c r="V224" s="35"/>
      <c r="W224" s="35"/>
      <c r="X224" s="35"/>
      <c r="Y224" s="35"/>
      <c r="Z224" s="35"/>
      <c r="AA224" s="35"/>
      <c r="AB224" s="35"/>
      <c r="AC224" s="35"/>
      <c r="AD224" s="35"/>
      <c r="AE224" s="35"/>
      <c r="AT224" s="18" t="s">
        <v>167</v>
      </c>
      <c r="AU224" s="18" t="s">
        <v>86</v>
      </c>
    </row>
    <row r="225" spans="1:65" s="2" customFormat="1" ht="21.75" customHeight="1">
      <c r="A225" s="35"/>
      <c r="B225" s="36"/>
      <c r="C225" s="193" t="s">
        <v>539</v>
      </c>
      <c r="D225" s="193" t="s">
        <v>162</v>
      </c>
      <c r="E225" s="194" t="s">
        <v>2570</v>
      </c>
      <c r="F225" s="195" t="s">
        <v>2571</v>
      </c>
      <c r="G225" s="196" t="s">
        <v>181</v>
      </c>
      <c r="H225" s="197">
        <v>74</v>
      </c>
      <c r="I225" s="198"/>
      <c r="J225" s="199">
        <f>ROUND(I225*H225,2)</f>
        <v>0</v>
      </c>
      <c r="K225" s="200"/>
      <c r="L225" s="40"/>
      <c r="M225" s="201" t="s">
        <v>1</v>
      </c>
      <c r="N225" s="202" t="s">
        <v>41</v>
      </c>
      <c r="O225" s="72"/>
      <c r="P225" s="203">
        <f>O225*H225</f>
        <v>0</v>
      </c>
      <c r="Q225" s="203">
        <v>0</v>
      </c>
      <c r="R225" s="203">
        <f>Q225*H225</f>
        <v>0</v>
      </c>
      <c r="S225" s="203">
        <v>0</v>
      </c>
      <c r="T225" s="204">
        <f>S225*H225</f>
        <v>0</v>
      </c>
      <c r="U225" s="35"/>
      <c r="V225" s="35"/>
      <c r="W225" s="35"/>
      <c r="X225" s="35"/>
      <c r="Y225" s="35"/>
      <c r="Z225" s="35"/>
      <c r="AA225" s="35"/>
      <c r="AB225" s="35"/>
      <c r="AC225" s="35"/>
      <c r="AD225" s="35"/>
      <c r="AE225" s="35"/>
      <c r="AR225" s="205" t="s">
        <v>214</v>
      </c>
      <c r="AT225" s="205" t="s">
        <v>162</v>
      </c>
      <c r="AU225" s="205" t="s">
        <v>86</v>
      </c>
      <c r="AY225" s="18" t="s">
        <v>160</v>
      </c>
      <c r="BE225" s="206">
        <f>IF(N225="základní",J225,0)</f>
        <v>0</v>
      </c>
      <c r="BF225" s="206">
        <f>IF(N225="snížená",J225,0)</f>
        <v>0</v>
      </c>
      <c r="BG225" s="206">
        <f>IF(N225="zákl. přenesená",J225,0)</f>
        <v>0</v>
      </c>
      <c r="BH225" s="206">
        <f>IF(N225="sníž. přenesená",J225,0)</f>
        <v>0</v>
      </c>
      <c r="BI225" s="206">
        <f>IF(N225="nulová",J225,0)</f>
        <v>0</v>
      </c>
      <c r="BJ225" s="18" t="s">
        <v>84</v>
      </c>
      <c r="BK225" s="206">
        <f>ROUND(I225*H225,2)</f>
        <v>0</v>
      </c>
      <c r="BL225" s="18" t="s">
        <v>214</v>
      </c>
      <c r="BM225" s="205" t="s">
        <v>542</v>
      </c>
    </row>
    <row r="226" spans="1:65" s="2" customFormat="1" ht="11.25">
      <c r="A226" s="35"/>
      <c r="B226" s="36"/>
      <c r="C226" s="37"/>
      <c r="D226" s="207" t="s">
        <v>167</v>
      </c>
      <c r="E226" s="37"/>
      <c r="F226" s="208" t="s">
        <v>2571</v>
      </c>
      <c r="G226" s="37"/>
      <c r="H226" s="37"/>
      <c r="I226" s="209"/>
      <c r="J226" s="37"/>
      <c r="K226" s="37"/>
      <c r="L226" s="40"/>
      <c r="M226" s="210"/>
      <c r="N226" s="211"/>
      <c r="O226" s="72"/>
      <c r="P226" s="72"/>
      <c r="Q226" s="72"/>
      <c r="R226" s="72"/>
      <c r="S226" s="72"/>
      <c r="T226" s="73"/>
      <c r="U226" s="35"/>
      <c r="V226" s="35"/>
      <c r="W226" s="35"/>
      <c r="X226" s="35"/>
      <c r="Y226" s="35"/>
      <c r="Z226" s="35"/>
      <c r="AA226" s="35"/>
      <c r="AB226" s="35"/>
      <c r="AC226" s="35"/>
      <c r="AD226" s="35"/>
      <c r="AE226" s="35"/>
      <c r="AT226" s="18" t="s">
        <v>167</v>
      </c>
      <c r="AU226" s="18" t="s">
        <v>86</v>
      </c>
    </row>
    <row r="227" spans="1:65" s="2" customFormat="1" ht="24.2" customHeight="1">
      <c r="A227" s="35"/>
      <c r="B227" s="36"/>
      <c r="C227" s="193" t="s">
        <v>331</v>
      </c>
      <c r="D227" s="193" t="s">
        <v>162</v>
      </c>
      <c r="E227" s="194" t="s">
        <v>2572</v>
      </c>
      <c r="F227" s="195" t="s">
        <v>2573</v>
      </c>
      <c r="G227" s="196" t="s">
        <v>294</v>
      </c>
      <c r="H227" s="197">
        <v>9.5000000000000001E-2</v>
      </c>
      <c r="I227" s="198"/>
      <c r="J227" s="199">
        <f>ROUND(I227*H227,2)</f>
        <v>0</v>
      </c>
      <c r="K227" s="200"/>
      <c r="L227" s="40"/>
      <c r="M227" s="201" t="s">
        <v>1</v>
      </c>
      <c r="N227" s="202" t="s">
        <v>41</v>
      </c>
      <c r="O227" s="72"/>
      <c r="P227" s="203">
        <f>O227*H227</f>
        <v>0</v>
      </c>
      <c r="Q227" s="203">
        <v>0</v>
      </c>
      <c r="R227" s="203">
        <f>Q227*H227</f>
        <v>0</v>
      </c>
      <c r="S227" s="203">
        <v>0</v>
      </c>
      <c r="T227" s="204">
        <f>S227*H227</f>
        <v>0</v>
      </c>
      <c r="U227" s="35"/>
      <c r="V227" s="35"/>
      <c r="W227" s="35"/>
      <c r="X227" s="35"/>
      <c r="Y227" s="35"/>
      <c r="Z227" s="35"/>
      <c r="AA227" s="35"/>
      <c r="AB227" s="35"/>
      <c r="AC227" s="35"/>
      <c r="AD227" s="35"/>
      <c r="AE227" s="35"/>
      <c r="AR227" s="205" t="s">
        <v>214</v>
      </c>
      <c r="AT227" s="205" t="s">
        <v>162</v>
      </c>
      <c r="AU227" s="205" t="s">
        <v>86</v>
      </c>
      <c r="AY227" s="18" t="s">
        <v>160</v>
      </c>
      <c r="BE227" s="206">
        <f>IF(N227="základní",J227,0)</f>
        <v>0</v>
      </c>
      <c r="BF227" s="206">
        <f>IF(N227="snížená",J227,0)</f>
        <v>0</v>
      </c>
      <c r="BG227" s="206">
        <f>IF(N227="zákl. přenesená",J227,0)</f>
        <v>0</v>
      </c>
      <c r="BH227" s="206">
        <f>IF(N227="sníž. přenesená",J227,0)</f>
        <v>0</v>
      </c>
      <c r="BI227" s="206">
        <f>IF(N227="nulová",J227,0)</f>
        <v>0</v>
      </c>
      <c r="BJ227" s="18" t="s">
        <v>84</v>
      </c>
      <c r="BK227" s="206">
        <f>ROUND(I227*H227,2)</f>
        <v>0</v>
      </c>
      <c r="BL227" s="18" t="s">
        <v>214</v>
      </c>
      <c r="BM227" s="205" t="s">
        <v>548</v>
      </c>
    </row>
    <row r="228" spans="1:65" s="2" customFormat="1" ht="19.5">
      <c r="A228" s="35"/>
      <c r="B228" s="36"/>
      <c r="C228" s="37"/>
      <c r="D228" s="207" t="s">
        <v>167</v>
      </c>
      <c r="E228" s="37"/>
      <c r="F228" s="208" t="s">
        <v>2573</v>
      </c>
      <c r="G228" s="37"/>
      <c r="H228" s="37"/>
      <c r="I228" s="209"/>
      <c r="J228" s="37"/>
      <c r="K228" s="37"/>
      <c r="L228" s="40"/>
      <c r="M228" s="210"/>
      <c r="N228" s="211"/>
      <c r="O228" s="72"/>
      <c r="P228" s="72"/>
      <c r="Q228" s="72"/>
      <c r="R228" s="72"/>
      <c r="S228" s="72"/>
      <c r="T228" s="73"/>
      <c r="U228" s="35"/>
      <c r="V228" s="35"/>
      <c r="W228" s="35"/>
      <c r="X228" s="35"/>
      <c r="Y228" s="35"/>
      <c r="Z228" s="35"/>
      <c r="AA228" s="35"/>
      <c r="AB228" s="35"/>
      <c r="AC228" s="35"/>
      <c r="AD228" s="35"/>
      <c r="AE228" s="35"/>
      <c r="AT228" s="18" t="s">
        <v>167</v>
      </c>
      <c r="AU228" s="18" t="s">
        <v>86</v>
      </c>
    </row>
    <row r="229" spans="1:65" s="12" customFormat="1" ht="22.9" customHeight="1">
      <c r="B229" s="177"/>
      <c r="C229" s="178"/>
      <c r="D229" s="179" t="s">
        <v>75</v>
      </c>
      <c r="E229" s="191" t="s">
        <v>2574</v>
      </c>
      <c r="F229" s="191" t="s">
        <v>2575</v>
      </c>
      <c r="G229" s="178"/>
      <c r="H229" s="178"/>
      <c r="I229" s="181"/>
      <c r="J229" s="192">
        <f>BK229</f>
        <v>0</v>
      </c>
      <c r="K229" s="178"/>
      <c r="L229" s="183"/>
      <c r="M229" s="184"/>
      <c r="N229" s="185"/>
      <c r="O229" s="185"/>
      <c r="P229" s="186">
        <f>SUM(P230:P235)</f>
        <v>0</v>
      </c>
      <c r="Q229" s="185"/>
      <c r="R229" s="186">
        <f>SUM(R230:R235)</f>
        <v>0</v>
      </c>
      <c r="S229" s="185"/>
      <c r="T229" s="187">
        <f>SUM(T230:T235)</f>
        <v>0</v>
      </c>
      <c r="AR229" s="188" t="s">
        <v>86</v>
      </c>
      <c r="AT229" s="189" t="s">
        <v>75</v>
      </c>
      <c r="AU229" s="189" t="s">
        <v>84</v>
      </c>
      <c r="AY229" s="188" t="s">
        <v>160</v>
      </c>
      <c r="BK229" s="190">
        <f>SUM(BK230:BK235)</f>
        <v>0</v>
      </c>
    </row>
    <row r="230" spans="1:65" s="2" customFormat="1" ht="16.5" customHeight="1">
      <c r="A230" s="35"/>
      <c r="B230" s="36"/>
      <c r="C230" s="193" t="s">
        <v>561</v>
      </c>
      <c r="D230" s="193" t="s">
        <v>162</v>
      </c>
      <c r="E230" s="194" t="s">
        <v>2576</v>
      </c>
      <c r="F230" s="195" t="s">
        <v>2577</v>
      </c>
      <c r="G230" s="196" t="s">
        <v>181</v>
      </c>
      <c r="H230" s="197">
        <v>0.5</v>
      </c>
      <c r="I230" s="198"/>
      <c r="J230" s="199">
        <f>ROUND(I230*H230,2)</f>
        <v>0</v>
      </c>
      <c r="K230" s="200"/>
      <c r="L230" s="40"/>
      <c r="M230" s="201" t="s">
        <v>1</v>
      </c>
      <c r="N230" s="202" t="s">
        <v>41</v>
      </c>
      <c r="O230" s="72"/>
      <c r="P230" s="203">
        <f>O230*H230</f>
        <v>0</v>
      </c>
      <c r="Q230" s="203">
        <v>0</v>
      </c>
      <c r="R230" s="203">
        <f>Q230*H230</f>
        <v>0</v>
      </c>
      <c r="S230" s="203">
        <v>0</v>
      </c>
      <c r="T230" s="204">
        <f>S230*H230</f>
        <v>0</v>
      </c>
      <c r="U230" s="35"/>
      <c r="V230" s="35"/>
      <c r="W230" s="35"/>
      <c r="X230" s="35"/>
      <c r="Y230" s="35"/>
      <c r="Z230" s="35"/>
      <c r="AA230" s="35"/>
      <c r="AB230" s="35"/>
      <c r="AC230" s="35"/>
      <c r="AD230" s="35"/>
      <c r="AE230" s="35"/>
      <c r="AR230" s="205" t="s">
        <v>214</v>
      </c>
      <c r="AT230" s="205" t="s">
        <v>162</v>
      </c>
      <c r="AU230" s="205" t="s">
        <v>86</v>
      </c>
      <c r="AY230" s="18" t="s">
        <v>160</v>
      </c>
      <c r="BE230" s="206">
        <f>IF(N230="základní",J230,0)</f>
        <v>0</v>
      </c>
      <c r="BF230" s="206">
        <f>IF(N230="snížená",J230,0)</f>
        <v>0</v>
      </c>
      <c r="BG230" s="206">
        <f>IF(N230="zákl. přenesená",J230,0)</f>
        <v>0</v>
      </c>
      <c r="BH230" s="206">
        <f>IF(N230="sníž. přenesená",J230,0)</f>
        <v>0</v>
      </c>
      <c r="BI230" s="206">
        <f>IF(N230="nulová",J230,0)</f>
        <v>0</v>
      </c>
      <c r="BJ230" s="18" t="s">
        <v>84</v>
      </c>
      <c r="BK230" s="206">
        <f>ROUND(I230*H230,2)</f>
        <v>0</v>
      </c>
      <c r="BL230" s="18" t="s">
        <v>214</v>
      </c>
      <c r="BM230" s="205" t="s">
        <v>564</v>
      </c>
    </row>
    <row r="231" spans="1:65" s="2" customFormat="1" ht="11.25">
      <c r="A231" s="35"/>
      <c r="B231" s="36"/>
      <c r="C231" s="37"/>
      <c r="D231" s="207" t="s">
        <v>167</v>
      </c>
      <c r="E231" s="37"/>
      <c r="F231" s="208" t="s">
        <v>2577</v>
      </c>
      <c r="G231" s="37"/>
      <c r="H231" s="37"/>
      <c r="I231" s="209"/>
      <c r="J231" s="37"/>
      <c r="K231" s="37"/>
      <c r="L231" s="40"/>
      <c r="M231" s="210"/>
      <c r="N231" s="211"/>
      <c r="O231" s="72"/>
      <c r="P231" s="72"/>
      <c r="Q231" s="72"/>
      <c r="R231" s="72"/>
      <c r="S231" s="72"/>
      <c r="T231" s="73"/>
      <c r="U231" s="35"/>
      <c r="V231" s="35"/>
      <c r="W231" s="35"/>
      <c r="X231" s="35"/>
      <c r="Y231" s="35"/>
      <c r="Z231" s="35"/>
      <c r="AA231" s="35"/>
      <c r="AB231" s="35"/>
      <c r="AC231" s="35"/>
      <c r="AD231" s="35"/>
      <c r="AE231" s="35"/>
      <c r="AT231" s="18" t="s">
        <v>167</v>
      </c>
      <c r="AU231" s="18" t="s">
        <v>86</v>
      </c>
    </row>
    <row r="232" spans="1:65" s="2" customFormat="1" ht="33" customHeight="1">
      <c r="A232" s="35"/>
      <c r="B232" s="36"/>
      <c r="C232" s="193" t="s">
        <v>337</v>
      </c>
      <c r="D232" s="193" t="s">
        <v>162</v>
      </c>
      <c r="E232" s="194" t="s">
        <v>2578</v>
      </c>
      <c r="F232" s="195" t="s">
        <v>2579</v>
      </c>
      <c r="G232" s="196" t="s">
        <v>1</v>
      </c>
      <c r="H232" s="197">
        <v>1</v>
      </c>
      <c r="I232" s="198"/>
      <c r="J232" s="199">
        <f>ROUND(I232*H232,2)</f>
        <v>0</v>
      </c>
      <c r="K232" s="200"/>
      <c r="L232" s="40"/>
      <c r="M232" s="201" t="s">
        <v>1</v>
      </c>
      <c r="N232" s="202" t="s">
        <v>41</v>
      </c>
      <c r="O232" s="72"/>
      <c r="P232" s="203">
        <f>O232*H232</f>
        <v>0</v>
      </c>
      <c r="Q232" s="203">
        <v>0</v>
      </c>
      <c r="R232" s="203">
        <f>Q232*H232</f>
        <v>0</v>
      </c>
      <c r="S232" s="203">
        <v>0</v>
      </c>
      <c r="T232" s="204">
        <f>S232*H232</f>
        <v>0</v>
      </c>
      <c r="U232" s="35"/>
      <c r="V232" s="35"/>
      <c r="W232" s="35"/>
      <c r="X232" s="35"/>
      <c r="Y232" s="35"/>
      <c r="Z232" s="35"/>
      <c r="AA232" s="35"/>
      <c r="AB232" s="35"/>
      <c r="AC232" s="35"/>
      <c r="AD232" s="35"/>
      <c r="AE232" s="35"/>
      <c r="AR232" s="205" t="s">
        <v>214</v>
      </c>
      <c r="AT232" s="205" t="s">
        <v>162</v>
      </c>
      <c r="AU232" s="205" t="s">
        <v>86</v>
      </c>
      <c r="AY232" s="18" t="s">
        <v>160</v>
      </c>
      <c r="BE232" s="206">
        <f>IF(N232="základní",J232,0)</f>
        <v>0</v>
      </c>
      <c r="BF232" s="206">
        <f>IF(N232="snížená",J232,0)</f>
        <v>0</v>
      </c>
      <c r="BG232" s="206">
        <f>IF(N232="zákl. přenesená",J232,0)</f>
        <v>0</v>
      </c>
      <c r="BH232" s="206">
        <f>IF(N232="sníž. přenesená",J232,0)</f>
        <v>0</v>
      </c>
      <c r="BI232" s="206">
        <f>IF(N232="nulová",J232,0)</f>
        <v>0</v>
      </c>
      <c r="BJ232" s="18" t="s">
        <v>84</v>
      </c>
      <c r="BK232" s="206">
        <f>ROUND(I232*H232,2)</f>
        <v>0</v>
      </c>
      <c r="BL232" s="18" t="s">
        <v>214</v>
      </c>
      <c r="BM232" s="205" t="s">
        <v>568</v>
      </c>
    </row>
    <row r="233" spans="1:65" s="2" customFormat="1" ht="19.5">
      <c r="A233" s="35"/>
      <c r="B233" s="36"/>
      <c r="C233" s="37"/>
      <c r="D233" s="207" t="s">
        <v>167</v>
      </c>
      <c r="E233" s="37"/>
      <c r="F233" s="208" t="s">
        <v>2579</v>
      </c>
      <c r="G233" s="37"/>
      <c r="H233" s="37"/>
      <c r="I233" s="209"/>
      <c r="J233" s="37"/>
      <c r="K233" s="37"/>
      <c r="L233" s="40"/>
      <c r="M233" s="210"/>
      <c r="N233" s="211"/>
      <c r="O233" s="72"/>
      <c r="P233" s="72"/>
      <c r="Q233" s="72"/>
      <c r="R233" s="72"/>
      <c r="S233" s="72"/>
      <c r="T233" s="73"/>
      <c r="U233" s="35"/>
      <c r="V233" s="35"/>
      <c r="W233" s="35"/>
      <c r="X233" s="35"/>
      <c r="Y233" s="35"/>
      <c r="Z233" s="35"/>
      <c r="AA233" s="35"/>
      <c r="AB233" s="35"/>
      <c r="AC233" s="35"/>
      <c r="AD233" s="35"/>
      <c r="AE233" s="35"/>
      <c r="AT233" s="18" t="s">
        <v>167</v>
      </c>
      <c r="AU233" s="18" t="s">
        <v>86</v>
      </c>
    </row>
    <row r="234" spans="1:65" s="2" customFormat="1" ht="24.2" customHeight="1">
      <c r="A234" s="35"/>
      <c r="B234" s="36"/>
      <c r="C234" s="193" t="s">
        <v>570</v>
      </c>
      <c r="D234" s="193" t="s">
        <v>162</v>
      </c>
      <c r="E234" s="194" t="s">
        <v>2580</v>
      </c>
      <c r="F234" s="195" t="s">
        <v>2581</v>
      </c>
      <c r="G234" s="196" t="s">
        <v>294</v>
      </c>
      <c r="H234" s="197">
        <v>2E-3</v>
      </c>
      <c r="I234" s="198"/>
      <c r="J234" s="199">
        <f>ROUND(I234*H234,2)</f>
        <v>0</v>
      </c>
      <c r="K234" s="200"/>
      <c r="L234" s="40"/>
      <c r="M234" s="201" t="s">
        <v>1</v>
      </c>
      <c r="N234" s="202" t="s">
        <v>41</v>
      </c>
      <c r="O234" s="72"/>
      <c r="P234" s="203">
        <f>O234*H234</f>
        <v>0</v>
      </c>
      <c r="Q234" s="203">
        <v>0</v>
      </c>
      <c r="R234" s="203">
        <f>Q234*H234</f>
        <v>0</v>
      </c>
      <c r="S234" s="203">
        <v>0</v>
      </c>
      <c r="T234" s="204">
        <f>S234*H234</f>
        <v>0</v>
      </c>
      <c r="U234" s="35"/>
      <c r="V234" s="35"/>
      <c r="W234" s="35"/>
      <c r="X234" s="35"/>
      <c r="Y234" s="35"/>
      <c r="Z234" s="35"/>
      <c r="AA234" s="35"/>
      <c r="AB234" s="35"/>
      <c r="AC234" s="35"/>
      <c r="AD234" s="35"/>
      <c r="AE234" s="35"/>
      <c r="AR234" s="205" t="s">
        <v>214</v>
      </c>
      <c r="AT234" s="205" t="s">
        <v>162</v>
      </c>
      <c r="AU234" s="205" t="s">
        <v>86</v>
      </c>
      <c r="AY234" s="18" t="s">
        <v>160</v>
      </c>
      <c r="BE234" s="206">
        <f>IF(N234="základní",J234,0)</f>
        <v>0</v>
      </c>
      <c r="BF234" s="206">
        <f>IF(N234="snížená",J234,0)</f>
        <v>0</v>
      </c>
      <c r="BG234" s="206">
        <f>IF(N234="zákl. přenesená",J234,0)</f>
        <v>0</v>
      </c>
      <c r="BH234" s="206">
        <f>IF(N234="sníž. přenesená",J234,0)</f>
        <v>0</v>
      </c>
      <c r="BI234" s="206">
        <f>IF(N234="nulová",J234,0)</f>
        <v>0</v>
      </c>
      <c r="BJ234" s="18" t="s">
        <v>84</v>
      </c>
      <c r="BK234" s="206">
        <f>ROUND(I234*H234,2)</f>
        <v>0</v>
      </c>
      <c r="BL234" s="18" t="s">
        <v>214</v>
      </c>
      <c r="BM234" s="205" t="s">
        <v>573</v>
      </c>
    </row>
    <row r="235" spans="1:65" s="2" customFormat="1" ht="11.25">
      <c r="A235" s="35"/>
      <c r="B235" s="36"/>
      <c r="C235" s="37"/>
      <c r="D235" s="207" t="s">
        <v>167</v>
      </c>
      <c r="E235" s="37"/>
      <c r="F235" s="208" t="s">
        <v>2581</v>
      </c>
      <c r="G235" s="37"/>
      <c r="H235" s="37"/>
      <c r="I235" s="209"/>
      <c r="J235" s="37"/>
      <c r="K235" s="37"/>
      <c r="L235" s="40"/>
      <c r="M235" s="210"/>
      <c r="N235" s="211"/>
      <c r="O235" s="72"/>
      <c r="P235" s="72"/>
      <c r="Q235" s="72"/>
      <c r="R235" s="72"/>
      <c r="S235" s="72"/>
      <c r="T235" s="73"/>
      <c r="U235" s="35"/>
      <c r="V235" s="35"/>
      <c r="W235" s="35"/>
      <c r="X235" s="35"/>
      <c r="Y235" s="35"/>
      <c r="Z235" s="35"/>
      <c r="AA235" s="35"/>
      <c r="AB235" s="35"/>
      <c r="AC235" s="35"/>
      <c r="AD235" s="35"/>
      <c r="AE235" s="35"/>
      <c r="AT235" s="18" t="s">
        <v>167</v>
      </c>
      <c r="AU235" s="18" t="s">
        <v>86</v>
      </c>
    </row>
    <row r="236" spans="1:65" s="12" customFormat="1" ht="22.9" customHeight="1">
      <c r="B236" s="177"/>
      <c r="C236" s="178"/>
      <c r="D236" s="179" t="s">
        <v>75</v>
      </c>
      <c r="E236" s="191" t="s">
        <v>2582</v>
      </c>
      <c r="F236" s="191" t="s">
        <v>2583</v>
      </c>
      <c r="G236" s="178"/>
      <c r="H236" s="178"/>
      <c r="I236" s="181"/>
      <c r="J236" s="192">
        <f>BK236</f>
        <v>0</v>
      </c>
      <c r="K236" s="178"/>
      <c r="L236" s="183"/>
      <c r="M236" s="184"/>
      <c r="N236" s="185"/>
      <c r="O236" s="185"/>
      <c r="P236" s="186">
        <f>SUM(P237:P252)</f>
        <v>0</v>
      </c>
      <c r="Q236" s="185"/>
      <c r="R236" s="186">
        <f>SUM(R237:R252)</f>
        <v>0</v>
      </c>
      <c r="S236" s="185"/>
      <c r="T236" s="187">
        <f>SUM(T237:T252)</f>
        <v>0</v>
      </c>
      <c r="AR236" s="188" t="s">
        <v>86</v>
      </c>
      <c r="AT236" s="189" t="s">
        <v>75</v>
      </c>
      <c r="AU236" s="189" t="s">
        <v>84</v>
      </c>
      <c r="AY236" s="188" t="s">
        <v>160</v>
      </c>
      <c r="BK236" s="190">
        <f>SUM(BK237:BK252)</f>
        <v>0</v>
      </c>
    </row>
    <row r="237" spans="1:65" s="2" customFormat="1" ht="24.2" customHeight="1">
      <c r="A237" s="35"/>
      <c r="B237" s="36"/>
      <c r="C237" s="193" t="s">
        <v>342</v>
      </c>
      <c r="D237" s="193" t="s">
        <v>162</v>
      </c>
      <c r="E237" s="194" t="s">
        <v>2584</v>
      </c>
      <c r="F237" s="195" t="s">
        <v>2585</v>
      </c>
      <c r="G237" s="196" t="s">
        <v>2515</v>
      </c>
      <c r="H237" s="197">
        <v>2</v>
      </c>
      <c r="I237" s="198"/>
      <c r="J237" s="199">
        <f>ROUND(I237*H237,2)</f>
        <v>0</v>
      </c>
      <c r="K237" s="200"/>
      <c r="L237" s="40"/>
      <c r="M237" s="201" t="s">
        <v>1</v>
      </c>
      <c r="N237" s="202" t="s">
        <v>41</v>
      </c>
      <c r="O237" s="72"/>
      <c r="P237" s="203">
        <f>O237*H237</f>
        <v>0</v>
      </c>
      <c r="Q237" s="203">
        <v>0</v>
      </c>
      <c r="R237" s="203">
        <f>Q237*H237</f>
        <v>0</v>
      </c>
      <c r="S237" s="203">
        <v>0</v>
      </c>
      <c r="T237" s="204">
        <f>S237*H237</f>
        <v>0</v>
      </c>
      <c r="U237" s="35"/>
      <c r="V237" s="35"/>
      <c r="W237" s="35"/>
      <c r="X237" s="35"/>
      <c r="Y237" s="35"/>
      <c r="Z237" s="35"/>
      <c r="AA237" s="35"/>
      <c r="AB237" s="35"/>
      <c r="AC237" s="35"/>
      <c r="AD237" s="35"/>
      <c r="AE237" s="35"/>
      <c r="AR237" s="205" t="s">
        <v>214</v>
      </c>
      <c r="AT237" s="205" t="s">
        <v>162</v>
      </c>
      <c r="AU237" s="205" t="s">
        <v>86</v>
      </c>
      <c r="AY237" s="18" t="s">
        <v>160</v>
      </c>
      <c r="BE237" s="206">
        <f>IF(N237="základní",J237,0)</f>
        <v>0</v>
      </c>
      <c r="BF237" s="206">
        <f>IF(N237="snížená",J237,0)</f>
        <v>0</v>
      </c>
      <c r="BG237" s="206">
        <f>IF(N237="zákl. přenesená",J237,0)</f>
        <v>0</v>
      </c>
      <c r="BH237" s="206">
        <f>IF(N237="sníž. přenesená",J237,0)</f>
        <v>0</v>
      </c>
      <c r="BI237" s="206">
        <f>IF(N237="nulová",J237,0)</f>
        <v>0</v>
      </c>
      <c r="BJ237" s="18" t="s">
        <v>84</v>
      </c>
      <c r="BK237" s="206">
        <f>ROUND(I237*H237,2)</f>
        <v>0</v>
      </c>
      <c r="BL237" s="18" t="s">
        <v>214</v>
      </c>
      <c r="BM237" s="205" t="s">
        <v>578</v>
      </c>
    </row>
    <row r="238" spans="1:65" s="2" customFormat="1" ht="19.5">
      <c r="A238" s="35"/>
      <c r="B238" s="36"/>
      <c r="C238" s="37"/>
      <c r="D238" s="207" t="s">
        <v>167</v>
      </c>
      <c r="E238" s="37"/>
      <c r="F238" s="208" t="s">
        <v>2585</v>
      </c>
      <c r="G238" s="37"/>
      <c r="H238" s="37"/>
      <c r="I238" s="209"/>
      <c r="J238" s="37"/>
      <c r="K238" s="37"/>
      <c r="L238" s="40"/>
      <c r="M238" s="210"/>
      <c r="N238" s="211"/>
      <c r="O238" s="72"/>
      <c r="P238" s="72"/>
      <c r="Q238" s="72"/>
      <c r="R238" s="72"/>
      <c r="S238" s="72"/>
      <c r="T238" s="73"/>
      <c r="U238" s="35"/>
      <c r="V238" s="35"/>
      <c r="W238" s="35"/>
      <c r="X238" s="35"/>
      <c r="Y238" s="35"/>
      <c r="Z238" s="35"/>
      <c r="AA238" s="35"/>
      <c r="AB238" s="35"/>
      <c r="AC238" s="35"/>
      <c r="AD238" s="35"/>
      <c r="AE238" s="35"/>
      <c r="AT238" s="18" t="s">
        <v>167</v>
      </c>
      <c r="AU238" s="18" t="s">
        <v>86</v>
      </c>
    </row>
    <row r="239" spans="1:65" s="2" customFormat="1" ht="24.2" customHeight="1">
      <c r="A239" s="35"/>
      <c r="B239" s="36"/>
      <c r="C239" s="193" t="s">
        <v>581</v>
      </c>
      <c r="D239" s="193" t="s">
        <v>162</v>
      </c>
      <c r="E239" s="194" t="s">
        <v>2586</v>
      </c>
      <c r="F239" s="195" t="s">
        <v>2587</v>
      </c>
      <c r="G239" s="196" t="s">
        <v>2515</v>
      </c>
      <c r="H239" s="197">
        <v>2</v>
      </c>
      <c r="I239" s="198"/>
      <c r="J239" s="199">
        <f>ROUND(I239*H239,2)</f>
        <v>0</v>
      </c>
      <c r="K239" s="200"/>
      <c r="L239" s="40"/>
      <c r="M239" s="201" t="s">
        <v>1</v>
      </c>
      <c r="N239" s="202" t="s">
        <v>41</v>
      </c>
      <c r="O239" s="72"/>
      <c r="P239" s="203">
        <f>O239*H239</f>
        <v>0</v>
      </c>
      <c r="Q239" s="203">
        <v>0</v>
      </c>
      <c r="R239" s="203">
        <f>Q239*H239</f>
        <v>0</v>
      </c>
      <c r="S239" s="203">
        <v>0</v>
      </c>
      <c r="T239" s="204">
        <f>S239*H239</f>
        <v>0</v>
      </c>
      <c r="U239" s="35"/>
      <c r="V239" s="35"/>
      <c r="W239" s="35"/>
      <c r="X239" s="35"/>
      <c r="Y239" s="35"/>
      <c r="Z239" s="35"/>
      <c r="AA239" s="35"/>
      <c r="AB239" s="35"/>
      <c r="AC239" s="35"/>
      <c r="AD239" s="35"/>
      <c r="AE239" s="35"/>
      <c r="AR239" s="205" t="s">
        <v>214</v>
      </c>
      <c r="AT239" s="205" t="s">
        <v>162</v>
      </c>
      <c r="AU239" s="205" t="s">
        <v>86</v>
      </c>
      <c r="AY239" s="18" t="s">
        <v>160</v>
      </c>
      <c r="BE239" s="206">
        <f>IF(N239="základní",J239,0)</f>
        <v>0</v>
      </c>
      <c r="BF239" s="206">
        <f>IF(N239="snížená",J239,0)</f>
        <v>0</v>
      </c>
      <c r="BG239" s="206">
        <f>IF(N239="zákl. přenesená",J239,0)</f>
        <v>0</v>
      </c>
      <c r="BH239" s="206">
        <f>IF(N239="sníž. přenesená",J239,0)</f>
        <v>0</v>
      </c>
      <c r="BI239" s="206">
        <f>IF(N239="nulová",J239,0)</f>
        <v>0</v>
      </c>
      <c r="BJ239" s="18" t="s">
        <v>84</v>
      </c>
      <c r="BK239" s="206">
        <f>ROUND(I239*H239,2)</f>
        <v>0</v>
      </c>
      <c r="BL239" s="18" t="s">
        <v>214</v>
      </c>
      <c r="BM239" s="205" t="s">
        <v>584</v>
      </c>
    </row>
    <row r="240" spans="1:65" s="2" customFormat="1" ht="19.5">
      <c r="A240" s="35"/>
      <c r="B240" s="36"/>
      <c r="C240" s="37"/>
      <c r="D240" s="207" t="s">
        <v>167</v>
      </c>
      <c r="E240" s="37"/>
      <c r="F240" s="208" t="s">
        <v>2587</v>
      </c>
      <c r="G240" s="37"/>
      <c r="H240" s="37"/>
      <c r="I240" s="209"/>
      <c r="J240" s="37"/>
      <c r="K240" s="37"/>
      <c r="L240" s="40"/>
      <c r="M240" s="210"/>
      <c r="N240" s="211"/>
      <c r="O240" s="72"/>
      <c r="P240" s="72"/>
      <c r="Q240" s="72"/>
      <c r="R240" s="72"/>
      <c r="S240" s="72"/>
      <c r="T240" s="73"/>
      <c r="U240" s="35"/>
      <c r="V240" s="35"/>
      <c r="W240" s="35"/>
      <c r="X240" s="35"/>
      <c r="Y240" s="35"/>
      <c r="Z240" s="35"/>
      <c r="AA240" s="35"/>
      <c r="AB240" s="35"/>
      <c r="AC240" s="35"/>
      <c r="AD240" s="35"/>
      <c r="AE240" s="35"/>
      <c r="AT240" s="18" t="s">
        <v>167</v>
      </c>
      <c r="AU240" s="18" t="s">
        <v>86</v>
      </c>
    </row>
    <row r="241" spans="1:65" s="2" customFormat="1" ht="16.5" customHeight="1">
      <c r="A241" s="35"/>
      <c r="B241" s="36"/>
      <c r="C241" s="193" t="s">
        <v>350</v>
      </c>
      <c r="D241" s="193" t="s">
        <v>162</v>
      </c>
      <c r="E241" s="194" t="s">
        <v>2588</v>
      </c>
      <c r="F241" s="195" t="s">
        <v>2589</v>
      </c>
      <c r="G241" s="196" t="s">
        <v>312</v>
      </c>
      <c r="H241" s="197">
        <v>2</v>
      </c>
      <c r="I241" s="198"/>
      <c r="J241" s="199">
        <f>ROUND(I241*H241,2)</f>
        <v>0</v>
      </c>
      <c r="K241" s="200"/>
      <c r="L241" s="40"/>
      <c r="M241" s="201" t="s">
        <v>1</v>
      </c>
      <c r="N241" s="202" t="s">
        <v>41</v>
      </c>
      <c r="O241" s="72"/>
      <c r="P241" s="203">
        <f>O241*H241</f>
        <v>0</v>
      </c>
      <c r="Q241" s="203">
        <v>0</v>
      </c>
      <c r="R241" s="203">
        <f>Q241*H241</f>
        <v>0</v>
      </c>
      <c r="S241" s="203">
        <v>0</v>
      </c>
      <c r="T241" s="204">
        <f>S241*H241</f>
        <v>0</v>
      </c>
      <c r="U241" s="35"/>
      <c r="V241" s="35"/>
      <c r="W241" s="35"/>
      <c r="X241" s="35"/>
      <c r="Y241" s="35"/>
      <c r="Z241" s="35"/>
      <c r="AA241" s="35"/>
      <c r="AB241" s="35"/>
      <c r="AC241" s="35"/>
      <c r="AD241" s="35"/>
      <c r="AE241" s="35"/>
      <c r="AR241" s="205" t="s">
        <v>214</v>
      </c>
      <c r="AT241" s="205" t="s">
        <v>162</v>
      </c>
      <c r="AU241" s="205" t="s">
        <v>86</v>
      </c>
      <c r="AY241" s="18" t="s">
        <v>160</v>
      </c>
      <c r="BE241" s="206">
        <f>IF(N241="základní",J241,0)</f>
        <v>0</v>
      </c>
      <c r="BF241" s="206">
        <f>IF(N241="snížená",J241,0)</f>
        <v>0</v>
      </c>
      <c r="BG241" s="206">
        <f>IF(N241="zákl. přenesená",J241,0)</f>
        <v>0</v>
      </c>
      <c r="BH241" s="206">
        <f>IF(N241="sníž. přenesená",J241,0)</f>
        <v>0</v>
      </c>
      <c r="BI241" s="206">
        <f>IF(N241="nulová",J241,0)</f>
        <v>0</v>
      </c>
      <c r="BJ241" s="18" t="s">
        <v>84</v>
      </c>
      <c r="BK241" s="206">
        <f>ROUND(I241*H241,2)</f>
        <v>0</v>
      </c>
      <c r="BL241" s="18" t="s">
        <v>214</v>
      </c>
      <c r="BM241" s="205" t="s">
        <v>589</v>
      </c>
    </row>
    <row r="242" spans="1:65" s="2" customFormat="1" ht="11.25">
      <c r="A242" s="35"/>
      <c r="B242" s="36"/>
      <c r="C242" s="37"/>
      <c r="D242" s="207" t="s">
        <v>167</v>
      </c>
      <c r="E242" s="37"/>
      <c r="F242" s="208" t="s">
        <v>2589</v>
      </c>
      <c r="G242" s="37"/>
      <c r="H242" s="37"/>
      <c r="I242" s="209"/>
      <c r="J242" s="37"/>
      <c r="K242" s="37"/>
      <c r="L242" s="40"/>
      <c r="M242" s="210"/>
      <c r="N242" s="211"/>
      <c r="O242" s="72"/>
      <c r="P242" s="72"/>
      <c r="Q242" s="72"/>
      <c r="R242" s="72"/>
      <c r="S242" s="72"/>
      <c r="T242" s="73"/>
      <c r="U242" s="35"/>
      <c r="V242" s="35"/>
      <c r="W242" s="35"/>
      <c r="X242" s="35"/>
      <c r="Y242" s="35"/>
      <c r="Z242" s="35"/>
      <c r="AA242" s="35"/>
      <c r="AB242" s="35"/>
      <c r="AC242" s="35"/>
      <c r="AD242" s="35"/>
      <c r="AE242" s="35"/>
      <c r="AT242" s="18" t="s">
        <v>167</v>
      </c>
      <c r="AU242" s="18" t="s">
        <v>86</v>
      </c>
    </row>
    <row r="243" spans="1:65" s="2" customFormat="1" ht="24.2" customHeight="1">
      <c r="A243" s="35"/>
      <c r="B243" s="36"/>
      <c r="C243" s="193" t="s">
        <v>593</v>
      </c>
      <c r="D243" s="193" t="s">
        <v>162</v>
      </c>
      <c r="E243" s="194" t="s">
        <v>2590</v>
      </c>
      <c r="F243" s="195" t="s">
        <v>2591</v>
      </c>
      <c r="G243" s="196" t="s">
        <v>2515</v>
      </c>
      <c r="H243" s="197">
        <v>10</v>
      </c>
      <c r="I243" s="198"/>
      <c r="J243" s="199">
        <f>ROUND(I243*H243,2)</f>
        <v>0</v>
      </c>
      <c r="K243" s="200"/>
      <c r="L243" s="40"/>
      <c r="M243" s="201" t="s">
        <v>1</v>
      </c>
      <c r="N243" s="202" t="s">
        <v>41</v>
      </c>
      <c r="O243" s="72"/>
      <c r="P243" s="203">
        <f>O243*H243</f>
        <v>0</v>
      </c>
      <c r="Q243" s="203">
        <v>0</v>
      </c>
      <c r="R243" s="203">
        <f>Q243*H243</f>
        <v>0</v>
      </c>
      <c r="S243" s="203">
        <v>0</v>
      </c>
      <c r="T243" s="204">
        <f>S243*H243</f>
        <v>0</v>
      </c>
      <c r="U243" s="35"/>
      <c r="V243" s="35"/>
      <c r="W243" s="35"/>
      <c r="X243" s="35"/>
      <c r="Y243" s="35"/>
      <c r="Z243" s="35"/>
      <c r="AA243" s="35"/>
      <c r="AB243" s="35"/>
      <c r="AC243" s="35"/>
      <c r="AD243" s="35"/>
      <c r="AE243" s="35"/>
      <c r="AR243" s="205" t="s">
        <v>214</v>
      </c>
      <c r="AT243" s="205" t="s">
        <v>162</v>
      </c>
      <c r="AU243" s="205" t="s">
        <v>86</v>
      </c>
      <c r="AY243" s="18" t="s">
        <v>160</v>
      </c>
      <c r="BE243" s="206">
        <f>IF(N243="základní",J243,0)</f>
        <v>0</v>
      </c>
      <c r="BF243" s="206">
        <f>IF(N243="snížená",J243,0)</f>
        <v>0</v>
      </c>
      <c r="BG243" s="206">
        <f>IF(N243="zákl. přenesená",J243,0)</f>
        <v>0</v>
      </c>
      <c r="BH243" s="206">
        <f>IF(N243="sníž. přenesená",J243,0)</f>
        <v>0</v>
      </c>
      <c r="BI243" s="206">
        <f>IF(N243="nulová",J243,0)</f>
        <v>0</v>
      </c>
      <c r="BJ243" s="18" t="s">
        <v>84</v>
      </c>
      <c r="BK243" s="206">
        <f>ROUND(I243*H243,2)</f>
        <v>0</v>
      </c>
      <c r="BL243" s="18" t="s">
        <v>214</v>
      </c>
      <c r="BM243" s="205" t="s">
        <v>596</v>
      </c>
    </row>
    <row r="244" spans="1:65" s="2" customFormat="1" ht="11.25">
      <c r="A244" s="35"/>
      <c r="B244" s="36"/>
      <c r="C244" s="37"/>
      <c r="D244" s="207" t="s">
        <v>167</v>
      </c>
      <c r="E244" s="37"/>
      <c r="F244" s="208" t="s">
        <v>2591</v>
      </c>
      <c r="G244" s="37"/>
      <c r="H244" s="37"/>
      <c r="I244" s="209"/>
      <c r="J244" s="37"/>
      <c r="K244" s="37"/>
      <c r="L244" s="40"/>
      <c r="M244" s="210"/>
      <c r="N244" s="211"/>
      <c r="O244" s="72"/>
      <c r="P244" s="72"/>
      <c r="Q244" s="72"/>
      <c r="R244" s="72"/>
      <c r="S244" s="72"/>
      <c r="T244" s="73"/>
      <c r="U244" s="35"/>
      <c r="V244" s="35"/>
      <c r="W244" s="35"/>
      <c r="X244" s="35"/>
      <c r="Y244" s="35"/>
      <c r="Z244" s="35"/>
      <c r="AA244" s="35"/>
      <c r="AB244" s="35"/>
      <c r="AC244" s="35"/>
      <c r="AD244" s="35"/>
      <c r="AE244" s="35"/>
      <c r="AT244" s="18" t="s">
        <v>167</v>
      </c>
      <c r="AU244" s="18" t="s">
        <v>86</v>
      </c>
    </row>
    <row r="245" spans="1:65" s="2" customFormat="1" ht="24.2" customHeight="1">
      <c r="A245" s="35"/>
      <c r="B245" s="36"/>
      <c r="C245" s="193" t="s">
        <v>374</v>
      </c>
      <c r="D245" s="193" t="s">
        <v>162</v>
      </c>
      <c r="E245" s="194" t="s">
        <v>2592</v>
      </c>
      <c r="F245" s="195" t="s">
        <v>2593</v>
      </c>
      <c r="G245" s="196" t="s">
        <v>2515</v>
      </c>
      <c r="H245" s="197">
        <v>3</v>
      </c>
      <c r="I245" s="198"/>
      <c r="J245" s="199">
        <f>ROUND(I245*H245,2)</f>
        <v>0</v>
      </c>
      <c r="K245" s="200"/>
      <c r="L245" s="40"/>
      <c r="M245" s="201" t="s">
        <v>1</v>
      </c>
      <c r="N245" s="202" t="s">
        <v>41</v>
      </c>
      <c r="O245" s="72"/>
      <c r="P245" s="203">
        <f>O245*H245</f>
        <v>0</v>
      </c>
      <c r="Q245" s="203">
        <v>0</v>
      </c>
      <c r="R245" s="203">
        <f>Q245*H245</f>
        <v>0</v>
      </c>
      <c r="S245" s="203">
        <v>0</v>
      </c>
      <c r="T245" s="204">
        <f>S245*H245</f>
        <v>0</v>
      </c>
      <c r="U245" s="35"/>
      <c r="V245" s="35"/>
      <c r="W245" s="35"/>
      <c r="X245" s="35"/>
      <c r="Y245" s="35"/>
      <c r="Z245" s="35"/>
      <c r="AA245" s="35"/>
      <c r="AB245" s="35"/>
      <c r="AC245" s="35"/>
      <c r="AD245" s="35"/>
      <c r="AE245" s="35"/>
      <c r="AR245" s="205" t="s">
        <v>214</v>
      </c>
      <c r="AT245" s="205" t="s">
        <v>162</v>
      </c>
      <c r="AU245" s="205" t="s">
        <v>86</v>
      </c>
      <c r="AY245" s="18" t="s">
        <v>160</v>
      </c>
      <c r="BE245" s="206">
        <f>IF(N245="základní",J245,0)</f>
        <v>0</v>
      </c>
      <c r="BF245" s="206">
        <f>IF(N245="snížená",J245,0)</f>
        <v>0</v>
      </c>
      <c r="BG245" s="206">
        <f>IF(N245="zákl. přenesená",J245,0)</f>
        <v>0</v>
      </c>
      <c r="BH245" s="206">
        <f>IF(N245="sníž. přenesená",J245,0)</f>
        <v>0</v>
      </c>
      <c r="BI245" s="206">
        <f>IF(N245="nulová",J245,0)</f>
        <v>0</v>
      </c>
      <c r="BJ245" s="18" t="s">
        <v>84</v>
      </c>
      <c r="BK245" s="206">
        <f>ROUND(I245*H245,2)</f>
        <v>0</v>
      </c>
      <c r="BL245" s="18" t="s">
        <v>214</v>
      </c>
      <c r="BM245" s="205" t="s">
        <v>604</v>
      </c>
    </row>
    <row r="246" spans="1:65" s="2" customFormat="1" ht="19.5">
      <c r="A246" s="35"/>
      <c r="B246" s="36"/>
      <c r="C246" s="37"/>
      <c r="D246" s="207" t="s">
        <v>167</v>
      </c>
      <c r="E246" s="37"/>
      <c r="F246" s="208" t="s">
        <v>2593</v>
      </c>
      <c r="G246" s="37"/>
      <c r="H246" s="37"/>
      <c r="I246" s="209"/>
      <c r="J246" s="37"/>
      <c r="K246" s="37"/>
      <c r="L246" s="40"/>
      <c r="M246" s="210"/>
      <c r="N246" s="211"/>
      <c r="O246" s="72"/>
      <c r="P246" s="72"/>
      <c r="Q246" s="72"/>
      <c r="R246" s="72"/>
      <c r="S246" s="72"/>
      <c r="T246" s="73"/>
      <c r="U246" s="35"/>
      <c r="V246" s="35"/>
      <c r="W246" s="35"/>
      <c r="X246" s="35"/>
      <c r="Y246" s="35"/>
      <c r="Z246" s="35"/>
      <c r="AA246" s="35"/>
      <c r="AB246" s="35"/>
      <c r="AC246" s="35"/>
      <c r="AD246" s="35"/>
      <c r="AE246" s="35"/>
      <c r="AT246" s="18" t="s">
        <v>167</v>
      </c>
      <c r="AU246" s="18" t="s">
        <v>86</v>
      </c>
    </row>
    <row r="247" spans="1:65" s="2" customFormat="1" ht="21.75" customHeight="1">
      <c r="A247" s="35"/>
      <c r="B247" s="36"/>
      <c r="C247" s="193" t="s">
        <v>608</v>
      </c>
      <c r="D247" s="193" t="s">
        <v>162</v>
      </c>
      <c r="E247" s="194" t="s">
        <v>2594</v>
      </c>
      <c r="F247" s="195" t="s">
        <v>2595</v>
      </c>
      <c r="G247" s="196" t="s">
        <v>2515</v>
      </c>
      <c r="H247" s="197">
        <v>2</v>
      </c>
      <c r="I247" s="198"/>
      <c r="J247" s="199">
        <f>ROUND(I247*H247,2)</f>
        <v>0</v>
      </c>
      <c r="K247" s="200"/>
      <c r="L247" s="40"/>
      <c r="M247" s="201" t="s">
        <v>1</v>
      </c>
      <c r="N247" s="202" t="s">
        <v>41</v>
      </c>
      <c r="O247" s="72"/>
      <c r="P247" s="203">
        <f>O247*H247</f>
        <v>0</v>
      </c>
      <c r="Q247" s="203">
        <v>0</v>
      </c>
      <c r="R247" s="203">
        <f>Q247*H247</f>
        <v>0</v>
      </c>
      <c r="S247" s="203">
        <v>0</v>
      </c>
      <c r="T247" s="204">
        <f>S247*H247</f>
        <v>0</v>
      </c>
      <c r="U247" s="35"/>
      <c r="V247" s="35"/>
      <c r="W247" s="35"/>
      <c r="X247" s="35"/>
      <c r="Y247" s="35"/>
      <c r="Z247" s="35"/>
      <c r="AA247" s="35"/>
      <c r="AB247" s="35"/>
      <c r="AC247" s="35"/>
      <c r="AD247" s="35"/>
      <c r="AE247" s="35"/>
      <c r="AR247" s="205" t="s">
        <v>214</v>
      </c>
      <c r="AT247" s="205" t="s">
        <v>162</v>
      </c>
      <c r="AU247" s="205" t="s">
        <v>86</v>
      </c>
      <c r="AY247" s="18" t="s">
        <v>160</v>
      </c>
      <c r="BE247" s="206">
        <f>IF(N247="základní",J247,0)</f>
        <v>0</v>
      </c>
      <c r="BF247" s="206">
        <f>IF(N247="snížená",J247,0)</f>
        <v>0</v>
      </c>
      <c r="BG247" s="206">
        <f>IF(N247="zákl. přenesená",J247,0)</f>
        <v>0</v>
      </c>
      <c r="BH247" s="206">
        <f>IF(N247="sníž. přenesená",J247,0)</f>
        <v>0</v>
      </c>
      <c r="BI247" s="206">
        <f>IF(N247="nulová",J247,0)</f>
        <v>0</v>
      </c>
      <c r="BJ247" s="18" t="s">
        <v>84</v>
      </c>
      <c r="BK247" s="206">
        <f>ROUND(I247*H247,2)</f>
        <v>0</v>
      </c>
      <c r="BL247" s="18" t="s">
        <v>214</v>
      </c>
      <c r="BM247" s="205" t="s">
        <v>611</v>
      </c>
    </row>
    <row r="248" spans="1:65" s="2" customFormat="1" ht="11.25">
      <c r="A248" s="35"/>
      <c r="B248" s="36"/>
      <c r="C248" s="37"/>
      <c r="D248" s="207" t="s">
        <v>167</v>
      </c>
      <c r="E248" s="37"/>
      <c r="F248" s="208" t="s">
        <v>2595</v>
      </c>
      <c r="G248" s="37"/>
      <c r="H248" s="37"/>
      <c r="I248" s="209"/>
      <c r="J248" s="37"/>
      <c r="K248" s="37"/>
      <c r="L248" s="40"/>
      <c r="M248" s="210"/>
      <c r="N248" s="211"/>
      <c r="O248" s="72"/>
      <c r="P248" s="72"/>
      <c r="Q248" s="72"/>
      <c r="R248" s="72"/>
      <c r="S248" s="72"/>
      <c r="T248" s="73"/>
      <c r="U248" s="35"/>
      <c r="V248" s="35"/>
      <c r="W248" s="35"/>
      <c r="X248" s="35"/>
      <c r="Y248" s="35"/>
      <c r="Z248" s="35"/>
      <c r="AA248" s="35"/>
      <c r="AB248" s="35"/>
      <c r="AC248" s="35"/>
      <c r="AD248" s="35"/>
      <c r="AE248" s="35"/>
      <c r="AT248" s="18" t="s">
        <v>167</v>
      </c>
      <c r="AU248" s="18" t="s">
        <v>86</v>
      </c>
    </row>
    <row r="249" spans="1:65" s="2" customFormat="1" ht="16.5" customHeight="1">
      <c r="A249" s="35"/>
      <c r="B249" s="36"/>
      <c r="C249" s="193" t="s">
        <v>389</v>
      </c>
      <c r="D249" s="193" t="s">
        <v>162</v>
      </c>
      <c r="E249" s="194" t="s">
        <v>2596</v>
      </c>
      <c r="F249" s="195" t="s">
        <v>2597</v>
      </c>
      <c r="G249" s="196" t="s">
        <v>312</v>
      </c>
      <c r="H249" s="197">
        <v>6</v>
      </c>
      <c r="I249" s="198"/>
      <c r="J249" s="199">
        <f>ROUND(I249*H249,2)</f>
        <v>0</v>
      </c>
      <c r="K249" s="200"/>
      <c r="L249" s="40"/>
      <c r="M249" s="201" t="s">
        <v>1</v>
      </c>
      <c r="N249" s="202" t="s">
        <v>41</v>
      </c>
      <c r="O249" s="72"/>
      <c r="P249" s="203">
        <f>O249*H249</f>
        <v>0</v>
      </c>
      <c r="Q249" s="203">
        <v>0</v>
      </c>
      <c r="R249" s="203">
        <f>Q249*H249</f>
        <v>0</v>
      </c>
      <c r="S249" s="203">
        <v>0</v>
      </c>
      <c r="T249" s="204">
        <f>S249*H249</f>
        <v>0</v>
      </c>
      <c r="U249" s="35"/>
      <c r="V249" s="35"/>
      <c r="W249" s="35"/>
      <c r="X249" s="35"/>
      <c r="Y249" s="35"/>
      <c r="Z249" s="35"/>
      <c r="AA249" s="35"/>
      <c r="AB249" s="35"/>
      <c r="AC249" s="35"/>
      <c r="AD249" s="35"/>
      <c r="AE249" s="35"/>
      <c r="AR249" s="205" t="s">
        <v>214</v>
      </c>
      <c r="AT249" s="205" t="s">
        <v>162</v>
      </c>
      <c r="AU249" s="205" t="s">
        <v>86</v>
      </c>
      <c r="AY249" s="18" t="s">
        <v>160</v>
      </c>
      <c r="BE249" s="206">
        <f>IF(N249="základní",J249,0)</f>
        <v>0</v>
      </c>
      <c r="BF249" s="206">
        <f>IF(N249="snížená",J249,0)</f>
        <v>0</v>
      </c>
      <c r="BG249" s="206">
        <f>IF(N249="zákl. přenesená",J249,0)</f>
        <v>0</v>
      </c>
      <c r="BH249" s="206">
        <f>IF(N249="sníž. přenesená",J249,0)</f>
        <v>0</v>
      </c>
      <c r="BI249" s="206">
        <f>IF(N249="nulová",J249,0)</f>
        <v>0</v>
      </c>
      <c r="BJ249" s="18" t="s">
        <v>84</v>
      </c>
      <c r="BK249" s="206">
        <f>ROUND(I249*H249,2)</f>
        <v>0</v>
      </c>
      <c r="BL249" s="18" t="s">
        <v>214</v>
      </c>
      <c r="BM249" s="205" t="s">
        <v>615</v>
      </c>
    </row>
    <row r="250" spans="1:65" s="2" customFormat="1" ht="11.25">
      <c r="A250" s="35"/>
      <c r="B250" s="36"/>
      <c r="C250" s="37"/>
      <c r="D250" s="207" t="s">
        <v>167</v>
      </c>
      <c r="E250" s="37"/>
      <c r="F250" s="208" t="s">
        <v>2597</v>
      </c>
      <c r="G250" s="37"/>
      <c r="H250" s="37"/>
      <c r="I250" s="209"/>
      <c r="J250" s="37"/>
      <c r="K250" s="37"/>
      <c r="L250" s="40"/>
      <c r="M250" s="210"/>
      <c r="N250" s="211"/>
      <c r="O250" s="72"/>
      <c r="P250" s="72"/>
      <c r="Q250" s="72"/>
      <c r="R250" s="72"/>
      <c r="S250" s="72"/>
      <c r="T250" s="73"/>
      <c r="U250" s="35"/>
      <c r="V250" s="35"/>
      <c r="W250" s="35"/>
      <c r="X250" s="35"/>
      <c r="Y250" s="35"/>
      <c r="Z250" s="35"/>
      <c r="AA250" s="35"/>
      <c r="AB250" s="35"/>
      <c r="AC250" s="35"/>
      <c r="AD250" s="35"/>
      <c r="AE250" s="35"/>
      <c r="AT250" s="18" t="s">
        <v>167</v>
      </c>
      <c r="AU250" s="18" t="s">
        <v>86</v>
      </c>
    </row>
    <row r="251" spans="1:65" s="2" customFormat="1" ht="24.2" customHeight="1">
      <c r="A251" s="35"/>
      <c r="B251" s="36"/>
      <c r="C251" s="193" t="s">
        <v>619</v>
      </c>
      <c r="D251" s="193" t="s">
        <v>162</v>
      </c>
      <c r="E251" s="194" t="s">
        <v>2598</v>
      </c>
      <c r="F251" s="195" t="s">
        <v>2599</v>
      </c>
      <c r="G251" s="196" t="s">
        <v>294</v>
      </c>
      <c r="H251" s="197">
        <v>8.1000000000000003E-2</v>
      </c>
      <c r="I251" s="198"/>
      <c r="J251" s="199">
        <f>ROUND(I251*H251,2)</f>
        <v>0</v>
      </c>
      <c r="K251" s="200"/>
      <c r="L251" s="40"/>
      <c r="M251" s="201" t="s">
        <v>1</v>
      </c>
      <c r="N251" s="202" t="s">
        <v>41</v>
      </c>
      <c r="O251" s="72"/>
      <c r="P251" s="203">
        <f>O251*H251</f>
        <v>0</v>
      </c>
      <c r="Q251" s="203">
        <v>0</v>
      </c>
      <c r="R251" s="203">
        <f>Q251*H251</f>
        <v>0</v>
      </c>
      <c r="S251" s="203">
        <v>0</v>
      </c>
      <c r="T251" s="204">
        <f>S251*H251</f>
        <v>0</v>
      </c>
      <c r="U251" s="35"/>
      <c r="V251" s="35"/>
      <c r="W251" s="35"/>
      <c r="X251" s="35"/>
      <c r="Y251" s="35"/>
      <c r="Z251" s="35"/>
      <c r="AA251" s="35"/>
      <c r="AB251" s="35"/>
      <c r="AC251" s="35"/>
      <c r="AD251" s="35"/>
      <c r="AE251" s="35"/>
      <c r="AR251" s="205" t="s">
        <v>214</v>
      </c>
      <c r="AT251" s="205" t="s">
        <v>162</v>
      </c>
      <c r="AU251" s="205" t="s">
        <v>86</v>
      </c>
      <c r="AY251" s="18" t="s">
        <v>160</v>
      </c>
      <c r="BE251" s="206">
        <f>IF(N251="základní",J251,0)</f>
        <v>0</v>
      </c>
      <c r="BF251" s="206">
        <f>IF(N251="snížená",J251,0)</f>
        <v>0</v>
      </c>
      <c r="BG251" s="206">
        <f>IF(N251="zákl. přenesená",J251,0)</f>
        <v>0</v>
      </c>
      <c r="BH251" s="206">
        <f>IF(N251="sníž. přenesená",J251,0)</f>
        <v>0</v>
      </c>
      <c r="BI251" s="206">
        <f>IF(N251="nulová",J251,0)</f>
        <v>0</v>
      </c>
      <c r="BJ251" s="18" t="s">
        <v>84</v>
      </c>
      <c r="BK251" s="206">
        <f>ROUND(I251*H251,2)</f>
        <v>0</v>
      </c>
      <c r="BL251" s="18" t="s">
        <v>214</v>
      </c>
      <c r="BM251" s="205" t="s">
        <v>622</v>
      </c>
    </row>
    <row r="252" spans="1:65" s="2" customFormat="1" ht="11.25">
      <c r="A252" s="35"/>
      <c r="B252" s="36"/>
      <c r="C252" s="37"/>
      <c r="D252" s="207" t="s">
        <v>167</v>
      </c>
      <c r="E252" s="37"/>
      <c r="F252" s="208" t="s">
        <v>2599</v>
      </c>
      <c r="G252" s="37"/>
      <c r="H252" s="37"/>
      <c r="I252" s="209"/>
      <c r="J252" s="37"/>
      <c r="K252" s="37"/>
      <c r="L252" s="40"/>
      <c r="M252" s="271"/>
      <c r="N252" s="272"/>
      <c r="O252" s="273"/>
      <c r="P252" s="273"/>
      <c r="Q252" s="273"/>
      <c r="R252" s="273"/>
      <c r="S252" s="273"/>
      <c r="T252" s="274"/>
      <c r="U252" s="35"/>
      <c r="V252" s="35"/>
      <c r="W252" s="35"/>
      <c r="X252" s="35"/>
      <c r="Y252" s="35"/>
      <c r="Z252" s="35"/>
      <c r="AA252" s="35"/>
      <c r="AB252" s="35"/>
      <c r="AC252" s="35"/>
      <c r="AD252" s="35"/>
      <c r="AE252" s="35"/>
      <c r="AT252" s="18" t="s">
        <v>167</v>
      </c>
      <c r="AU252" s="18" t="s">
        <v>86</v>
      </c>
    </row>
    <row r="253" spans="1:65" s="2" customFormat="1" ht="6.95" customHeight="1">
      <c r="A253" s="35"/>
      <c r="B253" s="55"/>
      <c r="C253" s="56"/>
      <c r="D253" s="56"/>
      <c r="E253" s="56"/>
      <c r="F253" s="56"/>
      <c r="G253" s="56"/>
      <c r="H253" s="56"/>
      <c r="I253" s="56"/>
      <c r="J253" s="56"/>
      <c r="K253" s="56"/>
      <c r="L253" s="40"/>
      <c r="M253" s="35"/>
      <c r="O253" s="35"/>
      <c r="P253" s="35"/>
      <c r="Q253" s="35"/>
      <c r="R253" s="35"/>
      <c r="S253" s="35"/>
      <c r="T253" s="35"/>
      <c r="U253" s="35"/>
      <c r="V253" s="35"/>
      <c r="W253" s="35"/>
      <c r="X253" s="35"/>
      <c r="Y253" s="35"/>
      <c r="Z253" s="35"/>
      <c r="AA253" s="35"/>
      <c r="AB253" s="35"/>
      <c r="AC253" s="35"/>
      <c r="AD253" s="35"/>
      <c r="AE253" s="35"/>
    </row>
  </sheetData>
  <sheetProtection algorithmName="SHA-512" hashValue="tzVsGM5aEwxmqNxMMKGlSn+36QdmiXjmqKZdh95crruRSp1jy6xYYjutgT2o3O/choqzqHRIGXxZY+h6xQYZ7A==" saltValue="1Fsd/B9kd1vPCXJrH0bog/JSqqJiizW7r7AeYlZ5qXsDbOClfU1ySpDh/Sdwt7tKrZVDK738Zy3SOQ3kZZ8uhw==" spinCount="100000" sheet="1" objects="1" scenarios="1" formatColumns="0" formatRows="0" autoFilter="0"/>
  <autoFilter ref="C120:K252"/>
  <mergeCells count="9">
    <mergeCell ref="E87:H87"/>
    <mergeCell ref="E111:H111"/>
    <mergeCell ref="E113:H113"/>
    <mergeCell ref="L2:V2"/>
    <mergeCell ref="E7:H7"/>
    <mergeCell ref="E9:H9"/>
    <mergeCell ref="E18:H18"/>
    <mergeCell ref="E27:H27"/>
    <mergeCell ref="E85:H85"/>
  </mergeCells>
  <pageMargins left="0.39374999999999999" right="0.39374999999999999" top="0.39374999999999999" bottom="0.39374999999999999" header="0" footer="0"/>
  <pageSetup paperSize="9" fitToHeight="100" orientation="portrait" blackAndWhite="1"/>
  <headerFooter>
    <oddFooter>&amp;CStrana &amp;P z &amp;N</oddFooter>
  </headerFooter>
  <drawing r:id="rId1"/>
</worksheet>
</file>

<file path=xl/worksheets/sheet5.xml><?xml version="1.0" encoding="utf-8"?>
<worksheet xmlns="http://schemas.openxmlformats.org/spreadsheetml/2006/main" xmlns:r="http://schemas.openxmlformats.org/officeDocument/2006/relationships">
  <sheetPr>
    <pageSetUpPr fitToPage="1"/>
  </sheetPr>
  <dimension ref="A2:BM327"/>
  <sheetViews>
    <sheetView showGridLines="0" workbookViewId="0"/>
  </sheetViews>
  <sheetFormatPr defaultRowHeight="15"/>
  <cols>
    <col min="1" max="1" width="8.33203125" style="1" customWidth="1"/>
    <col min="2" max="2" width="1.1640625" style="1" customWidth="1"/>
    <col min="3" max="3" width="4.1640625" style="1" customWidth="1"/>
    <col min="4" max="4" width="4.33203125" style="1" customWidth="1"/>
    <col min="5" max="5" width="17.1640625" style="1" customWidth="1"/>
    <col min="6" max="6" width="50.83203125" style="1" customWidth="1"/>
    <col min="7" max="7" width="7.5" style="1" customWidth="1"/>
    <col min="8" max="8" width="14" style="1" customWidth="1"/>
    <col min="9" max="9" width="15.83203125" style="1" customWidth="1"/>
    <col min="10" max="10" width="22.33203125" style="1" customWidth="1"/>
    <col min="11" max="11" width="22.33203125" style="1" hidden="1" customWidth="1"/>
    <col min="12" max="12" width="9.33203125" style="1" customWidth="1"/>
    <col min="13" max="13" width="10.83203125" style="1" hidden="1" customWidth="1"/>
    <col min="14" max="14" width="9.33203125" style="1" hidden="1"/>
    <col min="15" max="20" width="14.1640625" style="1" hidden="1" customWidth="1"/>
    <col min="21" max="21" width="16.33203125" style="1" hidden="1" customWidth="1"/>
    <col min="22" max="22" width="12.33203125" style="1" customWidth="1"/>
    <col min="23" max="23" width="16.33203125" style="1" customWidth="1"/>
    <col min="24" max="24" width="12.33203125" style="1" customWidth="1"/>
    <col min="25" max="25" width="15" style="1" customWidth="1"/>
    <col min="26" max="26" width="11" style="1" customWidth="1"/>
    <col min="27" max="27" width="15" style="1" customWidth="1"/>
    <col min="28" max="28" width="16.33203125" style="1" customWidth="1"/>
    <col min="29" max="29" width="11" style="1" customWidth="1"/>
    <col min="30" max="30" width="15" style="1" customWidth="1"/>
    <col min="31" max="31" width="16.33203125" style="1" customWidth="1"/>
    <col min="44" max="65" width="9.33203125" style="1" hidden="1"/>
  </cols>
  <sheetData>
    <row r="2" spans="1:46" s="1" customFormat="1" ht="36.950000000000003" customHeight="1">
      <c r="L2" s="319"/>
      <c r="M2" s="319"/>
      <c r="N2" s="319"/>
      <c r="O2" s="319"/>
      <c r="P2" s="319"/>
      <c r="Q2" s="319"/>
      <c r="R2" s="319"/>
      <c r="S2" s="319"/>
      <c r="T2" s="319"/>
      <c r="U2" s="319"/>
      <c r="V2" s="319"/>
      <c r="AT2" s="18" t="s">
        <v>95</v>
      </c>
    </row>
    <row r="3" spans="1:46" s="1" customFormat="1" ht="6.95" customHeight="1">
      <c r="B3" s="116"/>
      <c r="C3" s="117"/>
      <c r="D3" s="117"/>
      <c r="E3" s="117"/>
      <c r="F3" s="117"/>
      <c r="G3" s="117"/>
      <c r="H3" s="117"/>
      <c r="I3" s="117"/>
      <c r="J3" s="117"/>
      <c r="K3" s="117"/>
      <c r="L3" s="21"/>
      <c r="AT3" s="18" t="s">
        <v>86</v>
      </c>
    </row>
    <row r="4" spans="1:46" s="1" customFormat="1" ht="24.95" customHeight="1">
      <c r="B4" s="21"/>
      <c r="D4" s="118" t="s">
        <v>111</v>
      </c>
      <c r="L4" s="21"/>
      <c r="M4" s="119" t="s">
        <v>10</v>
      </c>
      <c r="AT4" s="18" t="s">
        <v>4</v>
      </c>
    </row>
    <row r="5" spans="1:46" s="1" customFormat="1" ht="6.95" customHeight="1">
      <c r="B5" s="21"/>
      <c r="L5" s="21"/>
    </row>
    <row r="6" spans="1:46" s="1" customFormat="1" ht="12" customHeight="1">
      <c r="B6" s="21"/>
      <c r="D6" s="120" t="s">
        <v>16</v>
      </c>
      <c r="L6" s="21"/>
    </row>
    <row r="7" spans="1:46" s="1" customFormat="1" ht="26.25" customHeight="1">
      <c r="B7" s="21"/>
      <c r="E7" s="320" t="str">
        <f>'Rekapitulace stavby'!K6</f>
        <v>Přístavba odborné učebny pro výuku přípravy pokrmů pro I. II. stupeň ZŠ Dub nad Moravou</v>
      </c>
      <c r="F7" s="321"/>
      <c r="G7" s="321"/>
      <c r="H7" s="321"/>
      <c r="L7" s="21"/>
    </row>
    <row r="8" spans="1:46" s="2" customFormat="1" ht="12" customHeight="1">
      <c r="A8" s="35"/>
      <c r="B8" s="40"/>
      <c r="C8" s="35"/>
      <c r="D8" s="120" t="s">
        <v>112</v>
      </c>
      <c r="E8" s="35"/>
      <c r="F8" s="35"/>
      <c r="G8" s="35"/>
      <c r="H8" s="35"/>
      <c r="I8" s="35"/>
      <c r="J8" s="35"/>
      <c r="K8" s="35"/>
      <c r="L8" s="52"/>
      <c r="S8" s="35"/>
      <c r="T8" s="35"/>
      <c r="U8" s="35"/>
      <c r="V8" s="35"/>
      <c r="W8" s="35"/>
      <c r="X8" s="35"/>
      <c r="Y8" s="35"/>
      <c r="Z8" s="35"/>
      <c r="AA8" s="35"/>
      <c r="AB8" s="35"/>
      <c r="AC8" s="35"/>
      <c r="AD8" s="35"/>
      <c r="AE8" s="35"/>
    </row>
    <row r="9" spans="1:46" s="2" customFormat="1" ht="16.5" customHeight="1">
      <c r="A9" s="35"/>
      <c r="B9" s="40"/>
      <c r="C9" s="35"/>
      <c r="D9" s="35"/>
      <c r="E9" s="322" t="s">
        <v>2600</v>
      </c>
      <c r="F9" s="323"/>
      <c r="G9" s="323"/>
      <c r="H9" s="323"/>
      <c r="I9" s="35"/>
      <c r="J9" s="35"/>
      <c r="K9" s="35"/>
      <c r="L9" s="52"/>
      <c r="S9" s="35"/>
      <c r="T9" s="35"/>
      <c r="U9" s="35"/>
      <c r="V9" s="35"/>
      <c r="W9" s="35"/>
      <c r="X9" s="35"/>
      <c r="Y9" s="35"/>
      <c r="Z9" s="35"/>
      <c r="AA9" s="35"/>
      <c r="AB9" s="35"/>
      <c r="AC9" s="35"/>
      <c r="AD9" s="35"/>
      <c r="AE9" s="35"/>
    </row>
    <row r="10" spans="1:46" s="2" customFormat="1" ht="11.25">
      <c r="A10" s="35"/>
      <c r="B10" s="40"/>
      <c r="C10" s="35"/>
      <c r="D10" s="35"/>
      <c r="E10" s="35"/>
      <c r="F10" s="35"/>
      <c r="G10" s="35"/>
      <c r="H10" s="35"/>
      <c r="I10" s="35"/>
      <c r="J10" s="35"/>
      <c r="K10" s="35"/>
      <c r="L10" s="52"/>
      <c r="S10" s="35"/>
      <c r="T10" s="35"/>
      <c r="U10" s="35"/>
      <c r="V10" s="35"/>
      <c r="W10" s="35"/>
      <c r="X10" s="35"/>
      <c r="Y10" s="35"/>
      <c r="Z10" s="35"/>
      <c r="AA10" s="35"/>
      <c r="AB10" s="35"/>
      <c r="AC10" s="35"/>
      <c r="AD10" s="35"/>
      <c r="AE10" s="35"/>
    </row>
    <row r="11" spans="1:46" s="2" customFormat="1" ht="12" customHeight="1">
      <c r="A11" s="35"/>
      <c r="B11" s="40"/>
      <c r="C11" s="35"/>
      <c r="D11" s="120" t="s">
        <v>18</v>
      </c>
      <c r="E11" s="35"/>
      <c r="F11" s="111" t="s">
        <v>19</v>
      </c>
      <c r="G11" s="35"/>
      <c r="H11" s="35"/>
      <c r="I11" s="120" t="s">
        <v>20</v>
      </c>
      <c r="J11" s="111" t="s">
        <v>1</v>
      </c>
      <c r="K11" s="35"/>
      <c r="L11" s="52"/>
      <c r="S11" s="35"/>
      <c r="T11" s="35"/>
      <c r="U11" s="35"/>
      <c r="V11" s="35"/>
      <c r="W11" s="35"/>
      <c r="X11" s="35"/>
      <c r="Y11" s="35"/>
      <c r="Z11" s="35"/>
      <c r="AA11" s="35"/>
      <c r="AB11" s="35"/>
      <c r="AC11" s="35"/>
      <c r="AD11" s="35"/>
      <c r="AE11" s="35"/>
    </row>
    <row r="12" spans="1:46" s="2" customFormat="1" ht="12" customHeight="1">
      <c r="A12" s="35"/>
      <c r="B12" s="40"/>
      <c r="C12" s="35"/>
      <c r="D12" s="120" t="s">
        <v>21</v>
      </c>
      <c r="E12" s="35"/>
      <c r="F12" s="111" t="s">
        <v>22</v>
      </c>
      <c r="G12" s="35"/>
      <c r="H12" s="35"/>
      <c r="I12" s="120" t="s">
        <v>23</v>
      </c>
      <c r="J12" s="121" t="str">
        <f>'Rekapitulace stavby'!AN8</f>
        <v>27. 5. 2024</v>
      </c>
      <c r="K12" s="35"/>
      <c r="L12" s="52"/>
      <c r="S12" s="35"/>
      <c r="T12" s="35"/>
      <c r="U12" s="35"/>
      <c r="V12" s="35"/>
      <c r="W12" s="35"/>
      <c r="X12" s="35"/>
      <c r="Y12" s="35"/>
      <c r="Z12" s="35"/>
      <c r="AA12" s="35"/>
      <c r="AB12" s="35"/>
      <c r="AC12" s="35"/>
      <c r="AD12" s="35"/>
      <c r="AE12" s="35"/>
    </row>
    <row r="13" spans="1:46" s="2" customFormat="1" ht="10.9" customHeight="1">
      <c r="A13" s="35"/>
      <c r="B13" s="40"/>
      <c r="C13" s="35"/>
      <c r="D13" s="35"/>
      <c r="E13" s="35"/>
      <c r="F13" s="35"/>
      <c r="G13" s="35"/>
      <c r="H13" s="35"/>
      <c r="I13" s="35"/>
      <c r="J13" s="35"/>
      <c r="K13" s="35"/>
      <c r="L13" s="52"/>
      <c r="S13" s="35"/>
      <c r="T13" s="35"/>
      <c r="U13" s="35"/>
      <c r="V13" s="35"/>
      <c r="W13" s="35"/>
      <c r="X13" s="35"/>
      <c r="Y13" s="35"/>
      <c r="Z13" s="35"/>
      <c r="AA13" s="35"/>
      <c r="AB13" s="35"/>
      <c r="AC13" s="35"/>
      <c r="AD13" s="35"/>
      <c r="AE13" s="35"/>
    </row>
    <row r="14" spans="1:46" s="2" customFormat="1" ht="12" customHeight="1">
      <c r="A14" s="35"/>
      <c r="B14" s="40"/>
      <c r="C14" s="35"/>
      <c r="D14" s="120" t="s">
        <v>25</v>
      </c>
      <c r="E14" s="35"/>
      <c r="F14" s="35"/>
      <c r="G14" s="35"/>
      <c r="H14" s="35"/>
      <c r="I14" s="120" t="s">
        <v>26</v>
      </c>
      <c r="J14" s="111" t="s">
        <v>1</v>
      </c>
      <c r="K14" s="35"/>
      <c r="L14" s="52"/>
      <c r="S14" s="35"/>
      <c r="T14" s="35"/>
      <c r="U14" s="35"/>
      <c r="V14" s="35"/>
      <c r="W14" s="35"/>
      <c r="X14" s="35"/>
      <c r="Y14" s="35"/>
      <c r="Z14" s="35"/>
      <c r="AA14" s="35"/>
      <c r="AB14" s="35"/>
      <c r="AC14" s="35"/>
      <c r="AD14" s="35"/>
      <c r="AE14" s="35"/>
    </row>
    <row r="15" spans="1:46" s="2" customFormat="1" ht="18" customHeight="1">
      <c r="A15" s="35"/>
      <c r="B15" s="40"/>
      <c r="C15" s="35"/>
      <c r="D15" s="35"/>
      <c r="E15" s="111" t="s">
        <v>114</v>
      </c>
      <c r="F15" s="35"/>
      <c r="G15" s="35"/>
      <c r="H15" s="35"/>
      <c r="I15" s="120" t="s">
        <v>28</v>
      </c>
      <c r="J15" s="111" t="s">
        <v>1</v>
      </c>
      <c r="K15" s="35"/>
      <c r="L15" s="52"/>
      <c r="S15" s="35"/>
      <c r="T15" s="35"/>
      <c r="U15" s="35"/>
      <c r="V15" s="35"/>
      <c r="W15" s="35"/>
      <c r="X15" s="35"/>
      <c r="Y15" s="35"/>
      <c r="Z15" s="35"/>
      <c r="AA15" s="35"/>
      <c r="AB15" s="35"/>
      <c r="AC15" s="35"/>
      <c r="AD15" s="35"/>
      <c r="AE15" s="35"/>
    </row>
    <row r="16" spans="1:46" s="2" customFormat="1" ht="6.95" customHeight="1">
      <c r="A16" s="35"/>
      <c r="B16" s="40"/>
      <c r="C16" s="35"/>
      <c r="D16" s="35"/>
      <c r="E16" s="35"/>
      <c r="F16" s="35"/>
      <c r="G16" s="35"/>
      <c r="H16" s="35"/>
      <c r="I16" s="35"/>
      <c r="J16" s="35"/>
      <c r="K16" s="35"/>
      <c r="L16" s="52"/>
      <c r="S16" s="35"/>
      <c r="T16" s="35"/>
      <c r="U16" s="35"/>
      <c r="V16" s="35"/>
      <c r="W16" s="35"/>
      <c r="X16" s="35"/>
      <c r="Y16" s="35"/>
      <c r="Z16" s="35"/>
      <c r="AA16" s="35"/>
      <c r="AB16" s="35"/>
      <c r="AC16" s="35"/>
      <c r="AD16" s="35"/>
      <c r="AE16" s="35"/>
    </row>
    <row r="17" spans="1:31" s="2" customFormat="1" ht="12" customHeight="1">
      <c r="A17" s="35"/>
      <c r="B17" s="40"/>
      <c r="C17" s="35"/>
      <c r="D17" s="120" t="s">
        <v>29</v>
      </c>
      <c r="E17" s="35"/>
      <c r="F17" s="35"/>
      <c r="G17" s="35"/>
      <c r="H17" s="35"/>
      <c r="I17" s="120" t="s">
        <v>26</v>
      </c>
      <c r="J17" s="31" t="str">
        <f>'Rekapitulace stavby'!AN13</f>
        <v>Vyplň údaj</v>
      </c>
      <c r="K17" s="35"/>
      <c r="L17" s="52"/>
      <c r="S17" s="35"/>
      <c r="T17" s="35"/>
      <c r="U17" s="35"/>
      <c r="V17" s="35"/>
      <c r="W17" s="35"/>
      <c r="X17" s="35"/>
      <c r="Y17" s="35"/>
      <c r="Z17" s="35"/>
      <c r="AA17" s="35"/>
      <c r="AB17" s="35"/>
      <c r="AC17" s="35"/>
      <c r="AD17" s="35"/>
      <c r="AE17" s="35"/>
    </row>
    <row r="18" spans="1:31" s="2" customFormat="1" ht="18" customHeight="1">
      <c r="A18" s="35"/>
      <c r="B18" s="40"/>
      <c r="C18" s="35"/>
      <c r="D18" s="35"/>
      <c r="E18" s="324" t="str">
        <f>'Rekapitulace stavby'!E14</f>
        <v>Vyplň údaj</v>
      </c>
      <c r="F18" s="325"/>
      <c r="G18" s="325"/>
      <c r="H18" s="325"/>
      <c r="I18" s="120" t="s">
        <v>28</v>
      </c>
      <c r="J18" s="31" t="str">
        <f>'Rekapitulace stavby'!AN14</f>
        <v>Vyplň údaj</v>
      </c>
      <c r="K18" s="35"/>
      <c r="L18" s="52"/>
      <c r="S18" s="35"/>
      <c r="T18" s="35"/>
      <c r="U18" s="35"/>
      <c r="V18" s="35"/>
      <c r="W18" s="35"/>
      <c r="X18" s="35"/>
      <c r="Y18" s="35"/>
      <c r="Z18" s="35"/>
      <c r="AA18" s="35"/>
      <c r="AB18" s="35"/>
      <c r="AC18" s="35"/>
      <c r="AD18" s="35"/>
      <c r="AE18" s="35"/>
    </row>
    <row r="19" spans="1:31" s="2" customFormat="1" ht="6.95" customHeight="1">
      <c r="A19" s="35"/>
      <c r="B19" s="40"/>
      <c r="C19" s="35"/>
      <c r="D19" s="35"/>
      <c r="E19" s="35"/>
      <c r="F19" s="35"/>
      <c r="G19" s="35"/>
      <c r="H19" s="35"/>
      <c r="I19" s="35"/>
      <c r="J19" s="35"/>
      <c r="K19" s="35"/>
      <c r="L19" s="52"/>
      <c r="S19" s="35"/>
      <c r="T19" s="35"/>
      <c r="U19" s="35"/>
      <c r="V19" s="35"/>
      <c r="W19" s="35"/>
      <c r="X19" s="35"/>
      <c r="Y19" s="35"/>
      <c r="Z19" s="35"/>
      <c r="AA19" s="35"/>
      <c r="AB19" s="35"/>
      <c r="AC19" s="35"/>
      <c r="AD19" s="35"/>
      <c r="AE19" s="35"/>
    </row>
    <row r="20" spans="1:31" s="2" customFormat="1" ht="12" customHeight="1">
      <c r="A20" s="35"/>
      <c r="B20" s="40"/>
      <c r="C20" s="35"/>
      <c r="D20" s="120" t="s">
        <v>31</v>
      </c>
      <c r="E20" s="35"/>
      <c r="F20" s="35"/>
      <c r="G20" s="35"/>
      <c r="H20" s="35"/>
      <c r="I20" s="120" t="s">
        <v>26</v>
      </c>
      <c r="J20" s="111" t="s">
        <v>1</v>
      </c>
      <c r="K20" s="35"/>
      <c r="L20" s="52"/>
      <c r="S20" s="35"/>
      <c r="T20" s="35"/>
      <c r="U20" s="35"/>
      <c r="V20" s="35"/>
      <c r="W20" s="35"/>
      <c r="X20" s="35"/>
      <c r="Y20" s="35"/>
      <c r="Z20" s="35"/>
      <c r="AA20" s="35"/>
      <c r="AB20" s="35"/>
      <c r="AC20" s="35"/>
      <c r="AD20" s="35"/>
      <c r="AE20" s="35"/>
    </row>
    <row r="21" spans="1:31" s="2" customFormat="1" ht="18" customHeight="1">
      <c r="A21" s="35"/>
      <c r="B21" s="40"/>
      <c r="C21" s="35"/>
      <c r="D21" s="35"/>
      <c r="E21" s="111" t="s">
        <v>32</v>
      </c>
      <c r="F21" s="35"/>
      <c r="G21" s="35"/>
      <c r="H21" s="35"/>
      <c r="I21" s="120" t="s">
        <v>28</v>
      </c>
      <c r="J21" s="111" t="s">
        <v>1</v>
      </c>
      <c r="K21" s="35"/>
      <c r="L21" s="52"/>
      <c r="S21" s="35"/>
      <c r="T21" s="35"/>
      <c r="U21" s="35"/>
      <c r="V21" s="35"/>
      <c r="W21" s="35"/>
      <c r="X21" s="35"/>
      <c r="Y21" s="35"/>
      <c r="Z21" s="35"/>
      <c r="AA21" s="35"/>
      <c r="AB21" s="35"/>
      <c r="AC21" s="35"/>
      <c r="AD21" s="35"/>
      <c r="AE21" s="35"/>
    </row>
    <row r="22" spans="1:31" s="2" customFormat="1" ht="6.95" customHeight="1">
      <c r="A22" s="35"/>
      <c r="B22" s="40"/>
      <c r="C22" s="35"/>
      <c r="D22" s="35"/>
      <c r="E22" s="35"/>
      <c r="F22" s="35"/>
      <c r="G22" s="35"/>
      <c r="H22" s="35"/>
      <c r="I22" s="35"/>
      <c r="J22" s="35"/>
      <c r="K22" s="35"/>
      <c r="L22" s="52"/>
      <c r="S22" s="35"/>
      <c r="T22" s="35"/>
      <c r="U22" s="35"/>
      <c r="V22" s="35"/>
      <c r="W22" s="35"/>
      <c r="X22" s="35"/>
      <c r="Y22" s="35"/>
      <c r="Z22" s="35"/>
      <c r="AA22" s="35"/>
      <c r="AB22" s="35"/>
      <c r="AC22" s="35"/>
      <c r="AD22" s="35"/>
      <c r="AE22" s="35"/>
    </row>
    <row r="23" spans="1:31" s="2" customFormat="1" ht="12" customHeight="1">
      <c r="A23" s="35"/>
      <c r="B23" s="40"/>
      <c r="C23" s="35"/>
      <c r="D23" s="120" t="s">
        <v>34</v>
      </c>
      <c r="E23" s="35"/>
      <c r="F23" s="35"/>
      <c r="G23" s="35"/>
      <c r="H23" s="35"/>
      <c r="I23" s="120" t="s">
        <v>26</v>
      </c>
      <c r="J23" s="111" t="str">
        <f>IF('Rekapitulace stavby'!AN19="","",'Rekapitulace stavby'!AN19)</f>
        <v/>
      </c>
      <c r="K23" s="35"/>
      <c r="L23" s="52"/>
      <c r="S23" s="35"/>
      <c r="T23" s="35"/>
      <c r="U23" s="35"/>
      <c r="V23" s="35"/>
      <c r="W23" s="35"/>
      <c r="X23" s="35"/>
      <c r="Y23" s="35"/>
      <c r="Z23" s="35"/>
      <c r="AA23" s="35"/>
      <c r="AB23" s="35"/>
      <c r="AC23" s="35"/>
      <c r="AD23" s="35"/>
      <c r="AE23" s="35"/>
    </row>
    <row r="24" spans="1:31" s="2" customFormat="1" ht="18" customHeight="1">
      <c r="A24" s="35"/>
      <c r="B24" s="40"/>
      <c r="C24" s="35"/>
      <c r="D24" s="35"/>
      <c r="E24" s="111" t="str">
        <f>IF('Rekapitulace stavby'!E20="","",'Rekapitulace stavby'!E20)</f>
        <v xml:space="preserve"> </v>
      </c>
      <c r="F24" s="35"/>
      <c r="G24" s="35"/>
      <c r="H24" s="35"/>
      <c r="I24" s="120" t="s">
        <v>28</v>
      </c>
      <c r="J24" s="111" t="str">
        <f>IF('Rekapitulace stavby'!AN20="","",'Rekapitulace stavby'!AN20)</f>
        <v/>
      </c>
      <c r="K24" s="35"/>
      <c r="L24" s="52"/>
      <c r="S24" s="35"/>
      <c r="T24" s="35"/>
      <c r="U24" s="35"/>
      <c r="V24" s="35"/>
      <c r="W24" s="35"/>
      <c r="X24" s="35"/>
      <c r="Y24" s="35"/>
      <c r="Z24" s="35"/>
      <c r="AA24" s="35"/>
      <c r="AB24" s="35"/>
      <c r="AC24" s="35"/>
      <c r="AD24" s="35"/>
      <c r="AE24" s="35"/>
    </row>
    <row r="25" spans="1:31" s="2" customFormat="1" ht="6.95" customHeight="1">
      <c r="A25" s="35"/>
      <c r="B25" s="40"/>
      <c r="C25" s="35"/>
      <c r="D25" s="35"/>
      <c r="E25" s="35"/>
      <c r="F25" s="35"/>
      <c r="G25" s="35"/>
      <c r="H25" s="35"/>
      <c r="I25" s="35"/>
      <c r="J25" s="35"/>
      <c r="K25" s="35"/>
      <c r="L25" s="52"/>
      <c r="S25" s="35"/>
      <c r="T25" s="35"/>
      <c r="U25" s="35"/>
      <c r="V25" s="35"/>
      <c r="W25" s="35"/>
      <c r="X25" s="35"/>
      <c r="Y25" s="35"/>
      <c r="Z25" s="35"/>
      <c r="AA25" s="35"/>
      <c r="AB25" s="35"/>
      <c r="AC25" s="35"/>
      <c r="AD25" s="35"/>
      <c r="AE25" s="35"/>
    </row>
    <row r="26" spans="1:31" s="2" customFormat="1" ht="12" customHeight="1">
      <c r="A26" s="35"/>
      <c r="B26" s="40"/>
      <c r="C26" s="35"/>
      <c r="D26" s="120" t="s">
        <v>35</v>
      </c>
      <c r="E26" s="35"/>
      <c r="F26" s="35"/>
      <c r="G26" s="35"/>
      <c r="H26" s="35"/>
      <c r="I26" s="35"/>
      <c r="J26" s="35"/>
      <c r="K26" s="35"/>
      <c r="L26" s="52"/>
      <c r="S26" s="35"/>
      <c r="T26" s="35"/>
      <c r="U26" s="35"/>
      <c r="V26" s="35"/>
      <c r="W26" s="35"/>
      <c r="X26" s="35"/>
      <c r="Y26" s="35"/>
      <c r="Z26" s="35"/>
      <c r="AA26" s="35"/>
      <c r="AB26" s="35"/>
      <c r="AC26" s="35"/>
      <c r="AD26" s="35"/>
      <c r="AE26" s="35"/>
    </row>
    <row r="27" spans="1:31" s="8" customFormat="1" ht="16.5" customHeight="1">
      <c r="A27" s="122"/>
      <c r="B27" s="123"/>
      <c r="C27" s="122"/>
      <c r="D27" s="122"/>
      <c r="E27" s="326" t="s">
        <v>1</v>
      </c>
      <c r="F27" s="326"/>
      <c r="G27" s="326"/>
      <c r="H27" s="326"/>
      <c r="I27" s="122"/>
      <c r="J27" s="122"/>
      <c r="K27" s="122"/>
      <c r="L27" s="124"/>
      <c r="S27" s="122"/>
      <c r="T27" s="122"/>
      <c r="U27" s="122"/>
      <c r="V27" s="122"/>
      <c r="W27" s="122"/>
      <c r="X27" s="122"/>
      <c r="Y27" s="122"/>
      <c r="Z27" s="122"/>
      <c r="AA27" s="122"/>
      <c r="AB27" s="122"/>
      <c r="AC27" s="122"/>
      <c r="AD27" s="122"/>
      <c r="AE27" s="122"/>
    </row>
    <row r="28" spans="1:31" s="2" customFormat="1" ht="6.95" customHeight="1">
      <c r="A28" s="35"/>
      <c r="B28" s="40"/>
      <c r="C28" s="35"/>
      <c r="D28" s="35"/>
      <c r="E28" s="35"/>
      <c r="F28" s="35"/>
      <c r="G28" s="35"/>
      <c r="H28" s="35"/>
      <c r="I28" s="35"/>
      <c r="J28" s="35"/>
      <c r="K28" s="35"/>
      <c r="L28" s="52"/>
      <c r="S28" s="35"/>
      <c r="T28" s="35"/>
      <c r="U28" s="35"/>
      <c r="V28" s="35"/>
      <c r="W28" s="35"/>
      <c r="X28" s="35"/>
      <c r="Y28" s="35"/>
      <c r="Z28" s="35"/>
      <c r="AA28" s="35"/>
      <c r="AB28" s="35"/>
      <c r="AC28" s="35"/>
      <c r="AD28" s="35"/>
      <c r="AE28" s="35"/>
    </row>
    <row r="29" spans="1:31" s="2" customFormat="1" ht="6.95" customHeight="1">
      <c r="A29" s="35"/>
      <c r="B29" s="40"/>
      <c r="C29" s="35"/>
      <c r="D29" s="125"/>
      <c r="E29" s="125"/>
      <c r="F29" s="125"/>
      <c r="G29" s="125"/>
      <c r="H29" s="125"/>
      <c r="I29" s="125"/>
      <c r="J29" s="125"/>
      <c r="K29" s="125"/>
      <c r="L29" s="52"/>
      <c r="S29" s="35"/>
      <c r="T29" s="35"/>
      <c r="U29" s="35"/>
      <c r="V29" s="35"/>
      <c r="W29" s="35"/>
      <c r="X29" s="35"/>
      <c r="Y29" s="35"/>
      <c r="Z29" s="35"/>
      <c r="AA29" s="35"/>
      <c r="AB29" s="35"/>
      <c r="AC29" s="35"/>
      <c r="AD29" s="35"/>
      <c r="AE29" s="35"/>
    </row>
    <row r="30" spans="1:31" s="2" customFormat="1" ht="25.35" customHeight="1">
      <c r="A30" s="35"/>
      <c r="B30" s="40"/>
      <c r="C30" s="35"/>
      <c r="D30" s="126" t="s">
        <v>36</v>
      </c>
      <c r="E30" s="35"/>
      <c r="F30" s="35"/>
      <c r="G30" s="35"/>
      <c r="H30" s="35"/>
      <c r="I30" s="35"/>
      <c r="J30" s="127">
        <f>ROUND(J120, 2)</f>
        <v>0</v>
      </c>
      <c r="K30" s="35"/>
      <c r="L30" s="52"/>
      <c r="S30" s="35"/>
      <c r="T30" s="35"/>
      <c r="U30" s="35"/>
      <c r="V30" s="35"/>
      <c r="W30" s="35"/>
      <c r="X30" s="35"/>
      <c r="Y30" s="35"/>
      <c r="Z30" s="35"/>
      <c r="AA30" s="35"/>
      <c r="AB30" s="35"/>
      <c r="AC30" s="35"/>
      <c r="AD30" s="35"/>
      <c r="AE30" s="35"/>
    </row>
    <row r="31" spans="1:31" s="2" customFormat="1" ht="6.95" customHeight="1">
      <c r="A31" s="35"/>
      <c r="B31" s="40"/>
      <c r="C31" s="35"/>
      <c r="D31" s="125"/>
      <c r="E31" s="125"/>
      <c r="F31" s="125"/>
      <c r="G31" s="125"/>
      <c r="H31" s="125"/>
      <c r="I31" s="125"/>
      <c r="J31" s="125"/>
      <c r="K31" s="125"/>
      <c r="L31" s="52"/>
      <c r="S31" s="35"/>
      <c r="T31" s="35"/>
      <c r="U31" s="35"/>
      <c r="V31" s="35"/>
      <c r="W31" s="35"/>
      <c r="X31" s="35"/>
      <c r="Y31" s="35"/>
      <c r="Z31" s="35"/>
      <c r="AA31" s="35"/>
      <c r="AB31" s="35"/>
      <c r="AC31" s="35"/>
      <c r="AD31" s="35"/>
      <c r="AE31" s="35"/>
    </row>
    <row r="32" spans="1:31" s="2" customFormat="1" ht="14.45" customHeight="1">
      <c r="A32" s="35"/>
      <c r="B32" s="40"/>
      <c r="C32" s="35"/>
      <c r="D32" s="35"/>
      <c r="E32" s="35"/>
      <c r="F32" s="128" t="s">
        <v>38</v>
      </c>
      <c r="G32" s="35"/>
      <c r="H32" s="35"/>
      <c r="I32" s="128" t="s">
        <v>37</v>
      </c>
      <c r="J32" s="128" t="s">
        <v>39</v>
      </c>
      <c r="K32" s="35"/>
      <c r="L32" s="52"/>
      <c r="S32" s="35"/>
      <c r="T32" s="35"/>
      <c r="U32" s="35"/>
      <c r="V32" s="35"/>
      <c r="W32" s="35"/>
      <c r="X32" s="35"/>
      <c r="Y32" s="35"/>
      <c r="Z32" s="35"/>
      <c r="AA32" s="35"/>
      <c r="AB32" s="35"/>
      <c r="AC32" s="35"/>
      <c r="AD32" s="35"/>
      <c r="AE32" s="35"/>
    </row>
    <row r="33" spans="1:31" s="2" customFormat="1" ht="14.45" customHeight="1">
      <c r="A33" s="35"/>
      <c r="B33" s="40"/>
      <c r="C33" s="35"/>
      <c r="D33" s="129" t="s">
        <v>40</v>
      </c>
      <c r="E33" s="120" t="s">
        <v>41</v>
      </c>
      <c r="F33" s="130">
        <f>ROUND((SUM(BE120:BE326)),  2)</f>
        <v>0</v>
      </c>
      <c r="G33" s="35"/>
      <c r="H33" s="35"/>
      <c r="I33" s="131">
        <v>0.21</v>
      </c>
      <c r="J33" s="130">
        <f>ROUND(((SUM(BE120:BE326))*I33),  2)</f>
        <v>0</v>
      </c>
      <c r="K33" s="35"/>
      <c r="L33" s="52"/>
      <c r="S33" s="35"/>
      <c r="T33" s="35"/>
      <c r="U33" s="35"/>
      <c r="V33" s="35"/>
      <c r="W33" s="35"/>
      <c r="X33" s="35"/>
      <c r="Y33" s="35"/>
      <c r="Z33" s="35"/>
      <c r="AA33" s="35"/>
      <c r="AB33" s="35"/>
      <c r="AC33" s="35"/>
      <c r="AD33" s="35"/>
      <c r="AE33" s="35"/>
    </row>
    <row r="34" spans="1:31" s="2" customFormat="1" ht="14.45" customHeight="1">
      <c r="A34" s="35"/>
      <c r="B34" s="40"/>
      <c r="C34" s="35"/>
      <c r="D34" s="35"/>
      <c r="E34" s="120" t="s">
        <v>42</v>
      </c>
      <c r="F34" s="130">
        <f>ROUND((SUM(BF120:BF326)),  2)</f>
        <v>0</v>
      </c>
      <c r="G34" s="35"/>
      <c r="H34" s="35"/>
      <c r="I34" s="131">
        <v>0.12</v>
      </c>
      <c r="J34" s="130">
        <f>ROUND(((SUM(BF120:BF326))*I34),  2)</f>
        <v>0</v>
      </c>
      <c r="K34" s="35"/>
      <c r="L34" s="52"/>
      <c r="S34" s="35"/>
      <c r="T34" s="35"/>
      <c r="U34" s="35"/>
      <c r="V34" s="35"/>
      <c r="W34" s="35"/>
      <c r="X34" s="35"/>
      <c r="Y34" s="35"/>
      <c r="Z34" s="35"/>
      <c r="AA34" s="35"/>
      <c r="AB34" s="35"/>
      <c r="AC34" s="35"/>
      <c r="AD34" s="35"/>
      <c r="AE34" s="35"/>
    </row>
    <row r="35" spans="1:31" s="2" customFormat="1" ht="14.45" hidden="1" customHeight="1">
      <c r="A35" s="35"/>
      <c r="B35" s="40"/>
      <c r="C35" s="35"/>
      <c r="D35" s="35"/>
      <c r="E35" s="120" t="s">
        <v>43</v>
      </c>
      <c r="F35" s="130">
        <f>ROUND((SUM(BG120:BG326)),  2)</f>
        <v>0</v>
      </c>
      <c r="G35" s="35"/>
      <c r="H35" s="35"/>
      <c r="I35" s="131">
        <v>0.21</v>
      </c>
      <c r="J35" s="130">
        <f>0</f>
        <v>0</v>
      </c>
      <c r="K35" s="35"/>
      <c r="L35" s="52"/>
      <c r="S35" s="35"/>
      <c r="T35" s="35"/>
      <c r="U35" s="35"/>
      <c r="V35" s="35"/>
      <c r="W35" s="35"/>
      <c r="X35" s="35"/>
      <c r="Y35" s="35"/>
      <c r="Z35" s="35"/>
      <c r="AA35" s="35"/>
      <c r="AB35" s="35"/>
      <c r="AC35" s="35"/>
      <c r="AD35" s="35"/>
      <c r="AE35" s="35"/>
    </row>
    <row r="36" spans="1:31" s="2" customFormat="1" ht="14.45" hidden="1" customHeight="1">
      <c r="A36" s="35"/>
      <c r="B36" s="40"/>
      <c r="C36" s="35"/>
      <c r="D36" s="35"/>
      <c r="E36" s="120" t="s">
        <v>44</v>
      </c>
      <c r="F36" s="130">
        <f>ROUND((SUM(BH120:BH326)),  2)</f>
        <v>0</v>
      </c>
      <c r="G36" s="35"/>
      <c r="H36" s="35"/>
      <c r="I36" s="131">
        <v>0.12</v>
      </c>
      <c r="J36" s="130">
        <f>0</f>
        <v>0</v>
      </c>
      <c r="K36" s="35"/>
      <c r="L36" s="52"/>
      <c r="S36" s="35"/>
      <c r="T36" s="35"/>
      <c r="U36" s="35"/>
      <c r="V36" s="35"/>
      <c r="W36" s="35"/>
      <c r="X36" s="35"/>
      <c r="Y36" s="35"/>
      <c r="Z36" s="35"/>
      <c r="AA36" s="35"/>
      <c r="AB36" s="35"/>
      <c r="AC36" s="35"/>
      <c r="AD36" s="35"/>
      <c r="AE36" s="35"/>
    </row>
    <row r="37" spans="1:31" s="2" customFormat="1" ht="14.45" hidden="1" customHeight="1">
      <c r="A37" s="35"/>
      <c r="B37" s="40"/>
      <c r="C37" s="35"/>
      <c r="D37" s="35"/>
      <c r="E37" s="120" t="s">
        <v>45</v>
      </c>
      <c r="F37" s="130">
        <f>ROUND((SUM(BI120:BI326)),  2)</f>
        <v>0</v>
      </c>
      <c r="G37" s="35"/>
      <c r="H37" s="35"/>
      <c r="I37" s="131">
        <v>0</v>
      </c>
      <c r="J37" s="130">
        <f>0</f>
        <v>0</v>
      </c>
      <c r="K37" s="35"/>
      <c r="L37" s="52"/>
      <c r="S37" s="35"/>
      <c r="T37" s="35"/>
      <c r="U37" s="35"/>
      <c r="V37" s="35"/>
      <c r="W37" s="35"/>
      <c r="X37" s="35"/>
      <c r="Y37" s="35"/>
      <c r="Z37" s="35"/>
      <c r="AA37" s="35"/>
      <c r="AB37" s="35"/>
      <c r="AC37" s="35"/>
      <c r="AD37" s="35"/>
      <c r="AE37" s="35"/>
    </row>
    <row r="38" spans="1:31" s="2" customFormat="1" ht="6.95" customHeight="1">
      <c r="A38" s="35"/>
      <c r="B38" s="40"/>
      <c r="C38" s="35"/>
      <c r="D38" s="35"/>
      <c r="E38" s="35"/>
      <c r="F38" s="35"/>
      <c r="G38" s="35"/>
      <c r="H38" s="35"/>
      <c r="I38" s="35"/>
      <c r="J38" s="35"/>
      <c r="K38" s="35"/>
      <c r="L38" s="52"/>
      <c r="S38" s="35"/>
      <c r="T38" s="35"/>
      <c r="U38" s="35"/>
      <c r="V38" s="35"/>
      <c r="W38" s="35"/>
      <c r="X38" s="35"/>
      <c r="Y38" s="35"/>
      <c r="Z38" s="35"/>
      <c r="AA38" s="35"/>
      <c r="AB38" s="35"/>
      <c r="AC38" s="35"/>
      <c r="AD38" s="35"/>
      <c r="AE38" s="35"/>
    </row>
    <row r="39" spans="1:31" s="2" customFormat="1" ht="25.35" customHeight="1">
      <c r="A39" s="35"/>
      <c r="B39" s="40"/>
      <c r="C39" s="132"/>
      <c r="D39" s="133" t="s">
        <v>46</v>
      </c>
      <c r="E39" s="134"/>
      <c r="F39" s="134"/>
      <c r="G39" s="135" t="s">
        <v>47</v>
      </c>
      <c r="H39" s="136" t="s">
        <v>48</v>
      </c>
      <c r="I39" s="134"/>
      <c r="J39" s="137">
        <f>SUM(J30:J37)</f>
        <v>0</v>
      </c>
      <c r="K39" s="138"/>
      <c r="L39" s="52"/>
      <c r="S39" s="35"/>
      <c r="T39" s="35"/>
      <c r="U39" s="35"/>
      <c r="V39" s="35"/>
      <c r="W39" s="35"/>
      <c r="X39" s="35"/>
      <c r="Y39" s="35"/>
      <c r="Z39" s="35"/>
      <c r="AA39" s="35"/>
      <c r="AB39" s="35"/>
      <c r="AC39" s="35"/>
      <c r="AD39" s="35"/>
      <c r="AE39" s="35"/>
    </row>
    <row r="40" spans="1:31" s="2" customFormat="1" ht="14.45" customHeight="1">
      <c r="A40" s="35"/>
      <c r="B40" s="40"/>
      <c r="C40" s="35"/>
      <c r="D40" s="35"/>
      <c r="E40" s="35"/>
      <c r="F40" s="35"/>
      <c r="G40" s="35"/>
      <c r="H40" s="35"/>
      <c r="I40" s="35"/>
      <c r="J40" s="35"/>
      <c r="K40" s="35"/>
      <c r="L40" s="52"/>
      <c r="S40" s="35"/>
      <c r="T40" s="35"/>
      <c r="U40" s="35"/>
      <c r="V40" s="35"/>
      <c r="W40" s="35"/>
      <c r="X40" s="35"/>
      <c r="Y40" s="35"/>
      <c r="Z40" s="35"/>
      <c r="AA40" s="35"/>
      <c r="AB40" s="35"/>
      <c r="AC40" s="35"/>
      <c r="AD40" s="35"/>
      <c r="AE40" s="35"/>
    </row>
    <row r="41" spans="1:31" s="1" customFormat="1" ht="14.45" customHeight="1">
      <c r="B41" s="21"/>
      <c r="L41" s="21"/>
    </row>
    <row r="42" spans="1:31" s="1" customFormat="1" ht="14.45" customHeight="1">
      <c r="B42" s="21"/>
      <c r="L42" s="21"/>
    </row>
    <row r="43" spans="1:31" s="1" customFormat="1" ht="14.45" customHeight="1">
      <c r="B43" s="21"/>
      <c r="L43" s="21"/>
    </row>
    <row r="44" spans="1:31" s="1" customFormat="1" ht="14.45" customHeight="1">
      <c r="B44" s="21"/>
      <c r="L44" s="21"/>
    </row>
    <row r="45" spans="1:31" s="1" customFormat="1" ht="14.45" customHeight="1">
      <c r="B45" s="21"/>
      <c r="L45" s="21"/>
    </row>
    <row r="46" spans="1:31" s="1" customFormat="1" ht="14.45" customHeight="1">
      <c r="B46" s="21"/>
      <c r="L46" s="21"/>
    </row>
    <row r="47" spans="1:31" s="1" customFormat="1" ht="14.45" customHeight="1">
      <c r="B47" s="21"/>
      <c r="L47" s="21"/>
    </row>
    <row r="48" spans="1:31" s="1" customFormat="1" ht="14.45" customHeight="1">
      <c r="B48" s="21"/>
      <c r="L48" s="21"/>
    </row>
    <row r="49" spans="1:31" s="1" customFormat="1" ht="14.45" customHeight="1">
      <c r="B49" s="21"/>
      <c r="L49" s="21"/>
    </row>
    <row r="50" spans="1:31" s="2" customFormat="1" ht="14.45" customHeight="1">
      <c r="B50" s="52"/>
      <c r="D50" s="139" t="s">
        <v>49</v>
      </c>
      <c r="E50" s="140"/>
      <c r="F50" s="140"/>
      <c r="G50" s="139" t="s">
        <v>50</v>
      </c>
      <c r="H50" s="140"/>
      <c r="I50" s="140"/>
      <c r="J50" s="140"/>
      <c r="K50" s="140"/>
      <c r="L50" s="52"/>
    </row>
    <row r="51" spans="1:31" ht="11.25">
      <c r="B51" s="21"/>
      <c r="L51" s="21"/>
    </row>
    <row r="52" spans="1:31" ht="11.25">
      <c r="B52" s="21"/>
      <c r="L52" s="21"/>
    </row>
    <row r="53" spans="1:31" ht="11.25">
      <c r="B53" s="21"/>
      <c r="L53" s="21"/>
    </row>
    <row r="54" spans="1:31" ht="11.25">
      <c r="B54" s="21"/>
      <c r="L54" s="21"/>
    </row>
    <row r="55" spans="1:31" ht="11.25">
      <c r="B55" s="21"/>
      <c r="L55" s="21"/>
    </row>
    <row r="56" spans="1:31" ht="11.25">
      <c r="B56" s="21"/>
      <c r="L56" s="21"/>
    </row>
    <row r="57" spans="1:31" ht="11.25">
      <c r="B57" s="21"/>
      <c r="L57" s="21"/>
    </row>
    <row r="58" spans="1:31" ht="11.25">
      <c r="B58" s="21"/>
      <c r="L58" s="21"/>
    </row>
    <row r="59" spans="1:31" ht="11.25">
      <c r="B59" s="21"/>
      <c r="L59" s="21"/>
    </row>
    <row r="60" spans="1:31" ht="11.25">
      <c r="B60" s="21"/>
      <c r="L60" s="21"/>
    </row>
    <row r="61" spans="1:31" s="2" customFormat="1" ht="12.75">
      <c r="A61" s="35"/>
      <c r="B61" s="40"/>
      <c r="C61" s="35"/>
      <c r="D61" s="141" t="s">
        <v>51</v>
      </c>
      <c r="E61" s="142"/>
      <c r="F61" s="143" t="s">
        <v>52</v>
      </c>
      <c r="G61" s="141" t="s">
        <v>51</v>
      </c>
      <c r="H61" s="142"/>
      <c r="I61" s="142"/>
      <c r="J61" s="144" t="s">
        <v>52</v>
      </c>
      <c r="K61" s="142"/>
      <c r="L61" s="52"/>
      <c r="S61" s="35"/>
      <c r="T61" s="35"/>
      <c r="U61" s="35"/>
      <c r="V61" s="35"/>
      <c r="W61" s="35"/>
      <c r="X61" s="35"/>
      <c r="Y61" s="35"/>
      <c r="Z61" s="35"/>
      <c r="AA61" s="35"/>
      <c r="AB61" s="35"/>
      <c r="AC61" s="35"/>
      <c r="AD61" s="35"/>
      <c r="AE61" s="35"/>
    </row>
    <row r="62" spans="1:31" ht="11.25">
      <c r="B62" s="21"/>
      <c r="L62" s="21"/>
    </row>
    <row r="63" spans="1:31" ht="11.25">
      <c r="B63" s="21"/>
      <c r="L63" s="21"/>
    </row>
    <row r="64" spans="1:31" ht="11.25">
      <c r="B64" s="21"/>
      <c r="L64" s="21"/>
    </row>
    <row r="65" spans="1:31" s="2" customFormat="1" ht="12.75">
      <c r="A65" s="35"/>
      <c r="B65" s="40"/>
      <c r="C65" s="35"/>
      <c r="D65" s="139" t="s">
        <v>53</v>
      </c>
      <c r="E65" s="145"/>
      <c r="F65" s="145"/>
      <c r="G65" s="139" t="s">
        <v>54</v>
      </c>
      <c r="H65" s="145"/>
      <c r="I65" s="145"/>
      <c r="J65" s="145"/>
      <c r="K65" s="145"/>
      <c r="L65" s="52"/>
      <c r="S65" s="35"/>
      <c r="T65" s="35"/>
      <c r="U65" s="35"/>
      <c r="V65" s="35"/>
      <c r="W65" s="35"/>
      <c r="X65" s="35"/>
      <c r="Y65" s="35"/>
      <c r="Z65" s="35"/>
      <c r="AA65" s="35"/>
      <c r="AB65" s="35"/>
      <c r="AC65" s="35"/>
      <c r="AD65" s="35"/>
      <c r="AE65" s="35"/>
    </row>
    <row r="66" spans="1:31" ht="11.25">
      <c r="B66" s="21"/>
      <c r="L66" s="21"/>
    </row>
    <row r="67" spans="1:31" ht="11.25">
      <c r="B67" s="21"/>
      <c r="L67" s="21"/>
    </row>
    <row r="68" spans="1:31" ht="11.25">
      <c r="B68" s="21"/>
      <c r="L68" s="21"/>
    </row>
    <row r="69" spans="1:31" ht="11.25">
      <c r="B69" s="21"/>
      <c r="L69" s="21"/>
    </row>
    <row r="70" spans="1:31" ht="11.25">
      <c r="B70" s="21"/>
      <c r="L70" s="21"/>
    </row>
    <row r="71" spans="1:31" ht="11.25">
      <c r="B71" s="21"/>
      <c r="L71" s="21"/>
    </row>
    <row r="72" spans="1:31" ht="11.25">
      <c r="B72" s="21"/>
      <c r="L72" s="21"/>
    </row>
    <row r="73" spans="1:31" ht="11.25">
      <c r="B73" s="21"/>
      <c r="L73" s="21"/>
    </row>
    <row r="74" spans="1:31" ht="11.25">
      <c r="B74" s="21"/>
      <c r="L74" s="21"/>
    </row>
    <row r="75" spans="1:31" ht="11.25">
      <c r="B75" s="21"/>
      <c r="L75" s="21"/>
    </row>
    <row r="76" spans="1:31" s="2" customFormat="1" ht="12.75">
      <c r="A76" s="35"/>
      <c r="B76" s="40"/>
      <c r="C76" s="35"/>
      <c r="D76" s="141" t="s">
        <v>51</v>
      </c>
      <c r="E76" s="142"/>
      <c r="F76" s="143" t="s">
        <v>52</v>
      </c>
      <c r="G76" s="141" t="s">
        <v>51</v>
      </c>
      <c r="H76" s="142"/>
      <c r="I76" s="142"/>
      <c r="J76" s="144" t="s">
        <v>52</v>
      </c>
      <c r="K76" s="142"/>
      <c r="L76" s="52"/>
      <c r="S76" s="35"/>
      <c r="T76" s="35"/>
      <c r="U76" s="35"/>
      <c r="V76" s="35"/>
      <c r="W76" s="35"/>
      <c r="X76" s="35"/>
      <c r="Y76" s="35"/>
      <c r="Z76" s="35"/>
      <c r="AA76" s="35"/>
      <c r="AB76" s="35"/>
      <c r="AC76" s="35"/>
      <c r="AD76" s="35"/>
      <c r="AE76" s="35"/>
    </row>
    <row r="77" spans="1:31" s="2" customFormat="1" ht="14.45" customHeight="1">
      <c r="A77" s="35"/>
      <c r="B77" s="146"/>
      <c r="C77" s="147"/>
      <c r="D77" s="147"/>
      <c r="E77" s="147"/>
      <c r="F77" s="147"/>
      <c r="G77" s="147"/>
      <c r="H77" s="147"/>
      <c r="I77" s="147"/>
      <c r="J77" s="147"/>
      <c r="K77" s="147"/>
      <c r="L77" s="52"/>
      <c r="S77" s="35"/>
      <c r="T77" s="35"/>
      <c r="U77" s="35"/>
      <c r="V77" s="35"/>
      <c r="W77" s="35"/>
      <c r="X77" s="35"/>
      <c r="Y77" s="35"/>
      <c r="Z77" s="35"/>
      <c r="AA77" s="35"/>
      <c r="AB77" s="35"/>
      <c r="AC77" s="35"/>
      <c r="AD77" s="35"/>
      <c r="AE77" s="35"/>
    </row>
    <row r="81" spans="1:47" s="2" customFormat="1" ht="6.95" customHeight="1">
      <c r="A81" s="35"/>
      <c r="B81" s="148"/>
      <c r="C81" s="149"/>
      <c r="D81" s="149"/>
      <c r="E81" s="149"/>
      <c r="F81" s="149"/>
      <c r="G81" s="149"/>
      <c r="H81" s="149"/>
      <c r="I81" s="149"/>
      <c r="J81" s="149"/>
      <c r="K81" s="149"/>
      <c r="L81" s="52"/>
      <c r="S81" s="35"/>
      <c r="T81" s="35"/>
      <c r="U81" s="35"/>
      <c r="V81" s="35"/>
      <c r="W81" s="35"/>
      <c r="X81" s="35"/>
      <c r="Y81" s="35"/>
      <c r="Z81" s="35"/>
      <c r="AA81" s="35"/>
      <c r="AB81" s="35"/>
      <c r="AC81" s="35"/>
      <c r="AD81" s="35"/>
      <c r="AE81" s="35"/>
    </row>
    <row r="82" spans="1:47" s="2" customFormat="1" ht="24.95" customHeight="1">
      <c r="A82" s="35"/>
      <c r="B82" s="36"/>
      <c r="C82" s="24" t="s">
        <v>115</v>
      </c>
      <c r="D82" s="37"/>
      <c r="E82" s="37"/>
      <c r="F82" s="37"/>
      <c r="G82" s="37"/>
      <c r="H82" s="37"/>
      <c r="I82" s="37"/>
      <c r="J82" s="37"/>
      <c r="K82" s="37"/>
      <c r="L82" s="52"/>
      <c r="S82" s="35"/>
      <c r="T82" s="35"/>
      <c r="U82" s="35"/>
      <c r="V82" s="35"/>
      <c r="W82" s="35"/>
      <c r="X82" s="35"/>
      <c r="Y82" s="35"/>
      <c r="Z82" s="35"/>
      <c r="AA82" s="35"/>
      <c r="AB82" s="35"/>
      <c r="AC82" s="35"/>
      <c r="AD82" s="35"/>
      <c r="AE82" s="35"/>
    </row>
    <row r="83" spans="1:47" s="2" customFormat="1" ht="6.95" customHeight="1">
      <c r="A83" s="35"/>
      <c r="B83" s="36"/>
      <c r="C83" s="37"/>
      <c r="D83" s="37"/>
      <c r="E83" s="37"/>
      <c r="F83" s="37"/>
      <c r="G83" s="37"/>
      <c r="H83" s="37"/>
      <c r="I83" s="37"/>
      <c r="J83" s="37"/>
      <c r="K83" s="37"/>
      <c r="L83" s="52"/>
      <c r="S83" s="35"/>
      <c r="T83" s="35"/>
      <c r="U83" s="35"/>
      <c r="V83" s="35"/>
      <c r="W83" s="35"/>
      <c r="X83" s="35"/>
      <c r="Y83" s="35"/>
      <c r="Z83" s="35"/>
      <c r="AA83" s="35"/>
      <c r="AB83" s="35"/>
      <c r="AC83" s="35"/>
      <c r="AD83" s="35"/>
      <c r="AE83" s="35"/>
    </row>
    <row r="84" spans="1:47" s="2" customFormat="1" ht="12" customHeight="1">
      <c r="A84" s="35"/>
      <c r="B84" s="36"/>
      <c r="C84" s="30" t="s">
        <v>16</v>
      </c>
      <c r="D84" s="37"/>
      <c r="E84" s="37"/>
      <c r="F84" s="37"/>
      <c r="G84" s="37"/>
      <c r="H84" s="37"/>
      <c r="I84" s="37"/>
      <c r="J84" s="37"/>
      <c r="K84" s="37"/>
      <c r="L84" s="52"/>
      <c r="S84" s="35"/>
      <c r="T84" s="35"/>
      <c r="U84" s="35"/>
      <c r="V84" s="35"/>
      <c r="W84" s="35"/>
      <c r="X84" s="35"/>
      <c r="Y84" s="35"/>
      <c r="Z84" s="35"/>
      <c r="AA84" s="35"/>
      <c r="AB84" s="35"/>
      <c r="AC84" s="35"/>
      <c r="AD84" s="35"/>
      <c r="AE84" s="35"/>
    </row>
    <row r="85" spans="1:47" s="2" customFormat="1" ht="26.25" customHeight="1">
      <c r="A85" s="35"/>
      <c r="B85" s="36"/>
      <c r="C85" s="37"/>
      <c r="D85" s="37"/>
      <c r="E85" s="327" t="str">
        <f>E7</f>
        <v>Přístavba odborné učebny pro výuku přípravy pokrmů pro I. II. stupeň ZŠ Dub nad Moravou</v>
      </c>
      <c r="F85" s="328"/>
      <c r="G85" s="328"/>
      <c r="H85" s="328"/>
      <c r="I85" s="37"/>
      <c r="J85" s="37"/>
      <c r="K85" s="37"/>
      <c r="L85" s="52"/>
      <c r="S85" s="35"/>
      <c r="T85" s="35"/>
      <c r="U85" s="35"/>
      <c r="V85" s="35"/>
      <c r="W85" s="35"/>
      <c r="X85" s="35"/>
      <c r="Y85" s="35"/>
      <c r="Z85" s="35"/>
      <c r="AA85" s="35"/>
      <c r="AB85" s="35"/>
      <c r="AC85" s="35"/>
      <c r="AD85" s="35"/>
      <c r="AE85" s="35"/>
    </row>
    <row r="86" spans="1:47" s="2" customFormat="1" ht="12" customHeight="1">
      <c r="A86" s="35"/>
      <c r="B86" s="36"/>
      <c r="C86" s="30" t="s">
        <v>112</v>
      </c>
      <c r="D86" s="37"/>
      <c r="E86" s="37"/>
      <c r="F86" s="37"/>
      <c r="G86" s="37"/>
      <c r="H86" s="37"/>
      <c r="I86" s="37"/>
      <c r="J86" s="37"/>
      <c r="K86" s="37"/>
      <c r="L86" s="52"/>
      <c r="S86" s="35"/>
      <c r="T86" s="35"/>
      <c r="U86" s="35"/>
      <c r="V86" s="35"/>
      <c r="W86" s="35"/>
      <c r="X86" s="35"/>
      <c r="Y86" s="35"/>
      <c r="Z86" s="35"/>
      <c r="AA86" s="35"/>
      <c r="AB86" s="35"/>
      <c r="AC86" s="35"/>
      <c r="AD86" s="35"/>
      <c r="AE86" s="35"/>
    </row>
    <row r="87" spans="1:47" s="2" customFormat="1" ht="16.5" customHeight="1">
      <c r="A87" s="35"/>
      <c r="B87" s="36"/>
      <c r="C87" s="37"/>
      <c r="D87" s="37"/>
      <c r="E87" s="275" t="str">
        <f>E9</f>
        <v>D.1.4c - Zařízení pro vytápění</v>
      </c>
      <c r="F87" s="329"/>
      <c r="G87" s="329"/>
      <c r="H87" s="329"/>
      <c r="I87" s="37"/>
      <c r="J87" s="37"/>
      <c r="K87" s="37"/>
      <c r="L87" s="52"/>
      <c r="S87" s="35"/>
      <c r="T87" s="35"/>
      <c r="U87" s="35"/>
      <c r="V87" s="35"/>
      <c r="W87" s="35"/>
      <c r="X87" s="35"/>
      <c r="Y87" s="35"/>
      <c r="Z87" s="35"/>
      <c r="AA87" s="35"/>
      <c r="AB87" s="35"/>
      <c r="AC87" s="35"/>
      <c r="AD87" s="35"/>
      <c r="AE87" s="35"/>
    </row>
    <row r="88" spans="1:47" s="2" customFormat="1" ht="6.95" customHeight="1">
      <c r="A88" s="35"/>
      <c r="B88" s="36"/>
      <c r="C88" s="37"/>
      <c r="D88" s="37"/>
      <c r="E88" s="37"/>
      <c r="F88" s="37"/>
      <c r="G88" s="37"/>
      <c r="H88" s="37"/>
      <c r="I88" s="37"/>
      <c r="J88" s="37"/>
      <c r="K88" s="37"/>
      <c r="L88" s="52"/>
      <c r="S88" s="35"/>
      <c r="T88" s="35"/>
      <c r="U88" s="35"/>
      <c r="V88" s="35"/>
      <c r="W88" s="35"/>
      <c r="X88" s="35"/>
      <c r="Y88" s="35"/>
      <c r="Z88" s="35"/>
      <c r="AA88" s="35"/>
      <c r="AB88" s="35"/>
      <c r="AC88" s="35"/>
      <c r="AD88" s="35"/>
      <c r="AE88" s="35"/>
    </row>
    <row r="89" spans="1:47" s="2" customFormat="1" ht="12" customHeight="1">
      <c r="A89" s="35"/>
      <c r="B89" s="36"/>
      <c r="C89" s="30" t="s">
        <v>21</v>
      </c>
      <c r="D89" s="37"/>
      <c r="E89" s="37"/>
      <c r="F89" s="28" t="str">
        <f>F12</f>
        <v>Dub nad Moravou</v>
      </c>
      <c r="G89" s="37"/>
      <c r="H89" s="37"/>
      <c r="I89" s="30" t="s">
        <v>23</v>
      </c>
      <c r="J89" s="67" t="str">
        <f>IF(J12="","",J12)</f>
        <v>27. 5. 2024</v>
      </c>
      <c r="K89" s="37"/>
      <c r="L89" s="52"/>
      <c r="S89" s="35"/>
      <c r="T89" s="35"/>
      <c r="U89" s="35"/>
      <c r="V89" s="35"/>
      <c r="W89" s="35"/>
      <c r="X89" s="35"/>
      <c r="Y89" s="35"/>
      <c r="Z89" s="35"/>
      <c r="AA89" s="35"/>
      <c r="AB89" s="35"/>
      <c r="AC89" s="35"/>
      <c r="AD89" s="35"/>
      <c r="AE89" s="35"/>
    </row>
    <row r="90" spans="1:47" s="2" customFormat="1" ht="6.95" customHeight="1">
      <c r="A90" s="35"/>
      <c r="B90" s="36"/>
      <c r="C90" s="37"/>
      <c r="D90" s="37"/>
      <c r="E90" s="37"/>
      <c r="F90" s="37"/>
      <c r="G90" s="37"/>
      <c r="H90" s="37"/>
      <c r="I90" s="37"/>
      <c r="J90" s="37"/>
      <c r="K90" s="37"/>
      <c r="L90" s="52"/>
      <c r="S90" s="35"/>
      <c r="T90" s="35"/>
      <c r="U90" s="35"/>
      <c r="V90" s="35"/>
      <c r="W90" s="35"/>
      <c r="X90" s="35"/>
      <c r="Y90" s="35"/>
      <c r="Z90" s="35"/>
      <c r="AA90" s="35"/>
      <c r="AB90" s="35"/>
      <c r="AC90" s="35"/>
      <c r="AD90" s="35"/>
      <c r="AE90" s="35"/>
    </row>
    <row r="91" spans="1:47" s="2" customFormat="1" ht="15.2" customHeight="1">
      <c r="A91" s="35"/>
      <c r="B91" s="36"/>
      <c r="C91" s="30" t="s">
        <v>25</v>
      </c>
      <c r="D91" s="37"/>
      <c r="E91" s="37"/>
      <c r="F91" s="28" t="str">
        <f>E15</f>
        <v>ZŠ a MŠ, příspěvková organizace Dub n/M</v>
      </c>
      <c r="G91" s="37"/>
      <c r="H91" s="37"/>
      <c r="I91" s="30" t="s">
        <v>31</v>
      </c>
      <c r="J91" s="33" t="str">
        <f>E21</f>
        <v>Bořivoj Kovář</v>
      </c>
      <c r="K91" s="37"/>
      <c r="L91" s="52"/>
      <c r="S91" s="35"/>
      <c r="T91" s="35"/>
      <c r="U91" s="35"/>
      <c r="V91" s="35"/>
      <c r="W91" s="35"/>
      <c r="X91" s="35"/>
      <c r="Y91" s="35"/>
      <c r="Z91" s="35"/>
      <c r="AA91" s="35"/>
      <c r="AB91" s="35"/>
      <c r="AC91" s="35"/>
      <c r="AD91" s="35"/>
      <c r="AE91" s="35"/>
    </row>
    <row r="92" spans="1:47" s="2" customFormat="1" ht="15.2" customHeight="1">
      <c r="A92" s="35"/>
      <c r="B92" s="36"/>
      <c r="C92" s="30" t="s">
        <v>29</v>
      </c>
      <c r="D92" s="37"/>
      <c r="E92" s="37"/>
      <c r="F92" s="28" t="str">
        <f>IF(E18="","",E18)</f>
        <v>Vyplň údaj</v>
      </c>
      <c r="G92" s="37"/>
      <c r="H92" s="37"/>
      <c r="I92" s="30" t="s">
        <v>34</v>
      </c>
      <c r="J92" s="33" t="str">
        <f>E24</f>
        <v xml:space="preserve"> </v>
      </c>
      <c r="K92" s="37"/>
      <c r="L92" s="52"/>
      <c r="S92" s="35"/>
      <c r="T92" s="35"/>
      <c r="U92" s="35"/>
      <c r="V92" s="35"/>
      <c r="W92" s="35"/>
      <c r="X92" s="35"/>
      <c r="Y92" s="35"/>
      <c r="Z92" s="35"/>
      <c r="AA92" s="35"/>
      <c r="AB92" s="35"/>
      <c r="AC92" s="35"/>
      <c r="AD92" s="35"/>
      <c r="AE92" s="35"/>
    </row>
    <row r="93" spans="1:47" s="2" customFormat="1" ht="10.35" customHeight="1">
      <c r="A93" s="35"/>
      <c r="B93" s="36"/>
      <c r="C93" s="37"/>
      <c r="D93" s="37"/>
      <c r="E93" s="37"/>
      <c r="F93" s="37"/>
      <c r="G93" s="37"/>
      <c r="H93" s="37"/>
      <c r="I93" s="37"/>
      <c r="J93" s="37"/>
      <c r="K93" s="37"/>
      <c r="L93" s="52"/>
      <c r="S93" s="35"/>
      <c r="T93" s="35"/>
      <c r="U93" s="35"/>
      <c r="V93" s="35"/>
      <c r="W93" s="35"/>
      <c r="X93" s="35"/>
      <c r="Y93" s="35"/>
      <c r="Z93" s="35"/>
      <c r="AA93" s="35"/>
      <c r="AB93" s="35"/>
      <c r="AC93" s="35"/>
      <c r="AD93" s="35"/>
      <c r="AE93" s="35"/>
    </row>
    <row r="94" spans="1:47" s="2" customFormat="1" ht="29.25" customHeight="1">
      <c r="A94" s="35"/>
      <c r="B94" s="36"/>
      <c r="C94" s="150" t="s">
        <v>116</v>
      </c>
      <c r="D94" s="151"/>
      <c r="E94" s="151"/>
      <c r="F94" s="151"/>
      <c r="G94" s="151"/>
      <c r="H94" s="151"/>
      <c r="I94" s="151"/>
      <c r="J94" s="152" t="s">
        <v>117</v>
      </c>
      <c r="K94" s="151"/>
      <c r="L94" s="52"/>
      <c r="S94" s="35"/>
      <c r="T94" s="35"/>
      <c r="U94" s="35"/>
      <c r="V94" s="35"/>
      <c r="W94" s="35"/>
      <c r="X94" s="35"/>
      <c r="Y94" s="35"/>
      <c r="Z94" s="35"/>
      <c r="AA94" s="35"/>
      <c r="AB94" s="35"/>
      <c r="AC94" s="35"/>
      <c r="AD94" s="35"/>
      <c r="AE94" s="35"/>
    </row>
    <row r="95" spans="1:47" s="2" customFormat="1" ht="10.35" customHeight="1">
      <c r="A95" s="35"/>
      <c r="B95" s="36"/>
      <c r="C95" s="37"/>
      <c r="D95" s="37"/>
      <c r="E95" s="37"/>
      <c r="F95" s="37"/>
      <c r="G95" s="37"/>
      <c r="H95" s="37"/>
      <c r="I95" s="37"/>
      <c r="J95" s="37"/>
      <c r="K95" s="37"/>
      <c r="L95" s="52"/>
      <c r="S95" s="35"/>
      <c r="T95" s="35"/>
      <c r="U95" s="35"/>
      <c r="V95" s="35"/>
      <c r="W95" s="35"/>
      <c r="X95" s="35"/>
      <c r="Y95" s="35"/>
      <c r="Z95" s="35"/>
      <c r="AA95" s="35"/>
      <c r="AB95" s="35"/>
      <c r="AC95" s="35"/>
      <c r="AD95" s="35"/>
      <c r="AE95" s="35"/>
    </row>
    <row r="96" spans="1:47" s="2" customFormat="1" ht="22.9" customHeight="1">
      <c r="A96" s="35"/>
      <c r="B96" s="36"/>
      <c r="C96" s="153" t="s">
        <v>118</v>
      </c>
      <c r="D96" s="37"/>
      <c r="E96" s="37"/>
      <c r="F96" s="37"/>
      <c r="G96" s="37"/>
      <c r="H96" s="37"/>
      <c r="I96" s="37"/>
      <c r="J96" s="85">
        <f>J120</f>
        <v>0</v>
      </c>
      <c r="K96" s="37"/>
      <c r="L96" s="52"/>
      <c r="S96" s="35"/>
      <c r="T96" s="35"/>
      <c r="U96" s="35"/>
      <c r="V96" s="35"/>
      <c r="W96" s="35"/>
      <c r="X96" s="35"/>
      <c r="Y96" s="35"/>
      <c r="Z96" s="35"/>
      <c r="AA96" s="35"/>
      <c r="AB96" s="35"/>
      <c r="AC96" s="35"/>
      <c r="AD96" s="35"/>
      <c r="AE96" s="35"/>
      <c r="AU96" s="18" t="s">
        <v>119</v>
      </c>
    </row>
    <row r="97" spans="1:31" s="9" customFormat="1" ht="24.95" customHeight="1">
      <c r="B97" s="154"/>
      <c r="C97" s="155"/>
      <c r="D97" s="156" t="s">
        <v>2601</v>
      </c>
      <c r="E97" s="157"/>
      <c r="F97" s="157"/>
      <c r="G97" s="157"/>
      <c r="H97" s="157"/>
      <c r="I97" s="157"/>
      <c r="J97" s="158">
        <f>J121</f>
        <v>0</v>
      </c>
      <c r="K97" s="155"/>
      <c r="L97" s="159"/>
    </row>
    <row r="98" spans="1:31" s="9" customFormat="1" ht="24.95" customHeight="1">
      <c r="B98" s="154"/>
      <c r="C98" s="155"/>
      <c r="D98" s="156" t="s">
        <v>2602</v>
      </c>
      <c r="E98" s="157"/>
      <c r="F98" s="157"/>
      <c r="G98" s="157"/>
      <c r="H98" s="157"/>
      <c r="I98" s="157"/>
      <c r="J98" s="158">
        <f>J144</f>
        <v>0</v>
      </c>
      <c r="K98" s="155"/>
      <c r="L98" s="159"/>
    </row>
    <row r="99" spans="1:31" s="9" customFormat="1" ht="24.95" customHeight="1">
      <c r="B99" s="154"/>
      <c r="C99" s="155"/>
      <c r="D99" s="156" t="s">
        <v>2603</v>
      </c>
      <c r="E99" s="157"/>
      <c r="F99" s="157"/>
      <c r="G99" s="157"/>
      <c r="H99" s="157"/>
      <c r="I99" s="157"/>
      <c r="J99" s="158">
        <f>J215</f>
        <v>0</v>
      </c>
      <c r="K99" s="155"/>
      <c r="L99" s="159"/>
    </row>
    <row r="100" spans="1:31" s="9" customFormat="1" ht="24.95" customHeight="1">
      <c r="B100" s="154"/>
      <c r="C100" s="155"/>
      <c r="D100" s="156" t="s">
        <v>2604</v>
      </c>
      <c r="E100" s="157"/>
      <c r="F100" s="157"/>
      <c r="G100" s="157"/>
      <c r="H100" s="157"/>
      <c r="I100" s="157"/>
      <c r="J100" s="158">
        <f>J262</f>
        <v>0</v>
      </c>
      <c r="K100" s="155"/>
      <c r="L100" s="159"/>
    </row>
    <row r="101" spans="1:31" s="2" customFormat="1" ht="21.75" customHeight="1">
      <c r="A101" s="35"/>
      <c r="B101" s="36"/>
      <c r="C101" s="37"/>
      <c r="D101" s="37"/>
      <c r="E101" s="37"/>
      <c r="F101" s="37"/>
      <c r="G101" s="37"/>
      <c r="H101" s="37"/>
      <c r="I101" s="37"/>
      <c r="J101" s="37"/>
      <c r="K101" s="37"/>
      <c r="L101" s="52"/>
      <c r="S101" s="35"/>
      <c r="T101" s="35"/>
      <c r="U101" s="35"/>
      <c r="V101" s="35"/>
      <c r="W101" s="35"/>
      <c r="X101" s="35"/>
      <c r="Y101" s="35"/>
      <c r="Z101" s="35"/>
      <c r="AA101" s="35"/>
      <c r="AB101" s="35"/>
      <c r="AC101" s="35"/>
      <c r="AD101" s="35"/>
      <c r="AE101" s="35"/>
    </row>
    <row r="102" spans="1:31" s="2" customFormat="1" ht="6.95" customHeight="1">
      <c r="A102" s="35"/>
      <c r="B102" s="55"/>
      <c r="C102" s="56"/>
      <c r="D102" s="56"/>
      <c r="E102" s="56"/>
      <c r="F102" s="56"/>
      <c r="G102" s="56"/>
      <c r="H102" s="56"/>
      <c r="I102" s="56"/>
      <c r="J102" s="56"/>
      <c r="K102" s="56"/>
      <c r="L102" s="52"/>
      <c r="S102" s="35"/>
      <c r="T102" s="35"/>
      <c r="U102" s="35"/>
      <c r="V102" s="35"/>
      <c r="W102" s="35"/>
      <c r="X102" s="35"/>
      <c r="Y102" s="35"/>
      <c r="Z102" s="35"/>
      <c r="AA102" s="35"/>
      <c r="AB102" s="35"/>
      <c r="AC102" s="35"/>
      <c r="AD102" s="35"/>
      <c r="AE102" s="35"/>
    </row>
    <row r="106" spans="1:31" s="2" customFormat="1" ht="6.95" customHeight="1">
      <c r="A106" s="35"/>
      <c r="B106" s="57"/>
      <c r="C106" s="58"/>
      <c r="D106" s="58"/>
      <c r="E106" s="58"/>
      <c r="F106" s="58"/>
      <c r="G106" s="58"/>
      <c r="H106" s="58"/>
      <c r="I106" s="58"/>
      <c r="J106" s="58"/>
      <c r="K106" s="58"/>
      <c r="L106" s="52"/>
      <c r="S106" s="35"/>
      <c r="T106" s="35"/>
      <c r="U106" s="35"/>
      <c r="V106" s="35"/>
      <c r="W106" s="35"/>
      <c r="X106" s="35"/>
      <c r="Y106" s="35"/>
      <c r="Z106" s="35"/>
      <c r="AA106" s="35"/>
      <c r="AB106" s="35"/>
      <c r="AC106" s="35"/>
      <c r="AD106" s="35"/>
      <c r="AE106" s="35"/>
    </row>
    <row r="107" spans="1:31" s="2" customFormat="1" ht="24.95" customHeight="1">
      <c r="A107" s="35"/>
      <c r="B107" s="36"/>
      <c r="C107" s="24" t="s">
        <v>145</v>
      </c>
      <c r="D107" s="37"/>
      <c r="E107" s="37"/>
      <c r="F107" s="37"/>
      <c r="G107" s="37"/>
      <c r="H107" s="37"/>
      <c r="I107" s="37"/>
      <c r="J107" s="37"/>
      <c r="K107" s="37"/>
      <c r="L107" s="52"/>
      <c r="S107" s="35"/>
      <c r="T107" s="35"/>
      <c r="U107" s="35"/>
      <c r="V107" s="35"/>
      <c r="W107" s="35"/>
      <c r="X107" s="35"/>
      <c r="Y107" s="35"/>
      <c r="Z107" s="35"/>
      <c r="AA107" s="35"/>
      <c r="AB107" s="35"/>
      <c r="AC107" s="35"/>
      <c r="AD107" s="35"/>
      <c r="AE107" s="35"/>
    </row>
    <row r="108" spans="1:31" s="2" customFormat="1" ht="6.95" customHeight="1">
      <c r="A108" s="35"/>
      <c r="B108" s="36"/>
      <c r="C108" s="37"/>
      <c r="D108" s="37"/>
      <c r="E108" s="37"/>
      <c r="F108" s="37"/>
      <c r="G108" s="37"/>
      <c r="H108" s="37"/>
      <c r="I108" s="37"/>
      <c r="J108" s="37"/>
      <c r="K108" s="37"/>
      <c r="L108" s="52"/>
      <c r="S108" s="35"/>
      <c r="T108" s="35"/>
      <c r="U108" s="35"/>
      <c r="V108" s="35"/>
      <c r="W108" s="35"/>
      <c r="X108" s="35"/>
      <c r="Y108" s="35"/>
      <c r="Z108" s="35"/>
      <c r="AA108" s="35"/>
      <c r="AB108" s="35"/>
      <c r="AC108" s="35"/>
      <c r="AD108" s="35"/>
      <c r="AE108" s="35"/>
    </row>
    <row r="109" spans="1:31" s="2" customFormat="1" ht="12" customHeight="1">
      <c r="A109" s="35"/>
      <c r="B109" s="36"/>
      <c r="C109" s="30" t="s">
        <v>16</v>
      </c>
      <c r="D109" s="37"/>
      <c r="E109" s="37"/>
      <c r="F109" s="37"/>
      <c r="G109" s="37"/>
      <c r="H109" s="37"/>
      <c r="I109" s="37"/>
      <c r="J109" s="37"/>
      <c r="K109" s="37"/>
      <c r="L109" s="52"/>
      <c r="S109" s="35"/>
      <c r="T109" s="35"/>
      <c r="U109" s="35"/>
      <c r="V109" s="35"/>
      <c r="W109" s="35"/>
      <c r="X109" s="35"/>
      <c r="Y109" s="35"/>
      <c r="Z109" s="35"/>
      <c r="AA109" s="35"/>
      <c r="AB109" s="35"/>
      <c r="AC109" s="35"/>
      <c r="AD109" s="35"/>
      <c r="AE109" s="35"/>
    </row>
    <row r="110" spans="1:31" s="2" customFormat="1" ht="26.25" customHeight="1">
      <c r="A110" s="35"/>
      <c r="B110" s="36"/>
      <c r="C110" s="37"/>
      <c r="D110" s="37"/>
      <c r="E110" s="327" t="str">
        <f>E7</f>
        <v>Přístavba odborné učebny pro výuku přípravy pokrmů pro I. II. stupeň ZŠ Dub nad Moravou</v>
      </c>
      <c r="F110" s="328"/>
      <c r="G110" s="328"/>
      <c r="H110" s="328"/>
      <c r="I110" s="37"/>
      <c r="J110" s="37"/>
      <c r="K110" s="37"/>
      <c r="L110" s="52"/>
      <c r="S110" s="35"/>
      <c r="T110" s="35"/>
      <c r="U110" s="35"/>
      <c r="V110" s="35"/>
      <c r="W110" s="35"/>
      <c r="X110" s="35"/>
      <c r="Y110" s="35"/>
      <c r="Z110" s="35"/>
      <c r="AA110" s="35"/>
      <c r="AB110" s="35"/>
      <c r="AC110" s="35"/>
      <c r="AD110" s="35"/>
      <c r="AE110" s="35"/>
    </row>
    <row r="111" spans="1:31" s="2" customFormat="1" ht="12" customHeight="1">
      <c r="A111" s="35"/>
      <c r="B111" s="36"/>
      <c r="C111" s="30" t="s">
        <v>112</v>
      </c>
      <c r="D111" s="37"/>
      <c r="E111" s="37"/>
      <c r="F111" s="37"/>
      <c r="G111" s="37"/>
      <c r="H111" s="37"/>
      <c r="I111" s="37"/>
      <c r="J111" s="37"/>
      <c r="K111" s="37"/>
      <c r="L111" s="52"/>
      <c r="S111" s="35"/>
      <c r="T111" s="35"/>
      <c r="U111" s="35"/>
      <c r="V111" s="35"/>
      <c r="W111" s="35"/>
      <c r="X111" s="35"/>
      <c r="Y111" s="35"/>
      <c r="Z111" s="35"/>
      <c r="AA111" s="35"/>
      <c r="AB111" s="35"/>
      <c r="AC111" s="35"/>
      <c r="AD111" s="35"/>
      <c r="AE111" s="35"/>
    </row>
    <row r="112" spans="1:31" s="2" customFormat="1" ht="16.5" customHeight="1">
      <c r="A112" s="35"/>
      <c r="B112" s="36"/>
      <c r="C112" s="37"/>
      <c r="D112" s="37"/>
      <c r="E112" s="275" t="str">
        <f>E9</f>
        <v>D.1.4c - Zařízení pro vytápění</v>
      </c>
      <c r="F112" s="329"/>
      <c r="G112" s="329"/>
      <c r="H112" s="329"/>
      <c r="I112" s="37"/>
      <c r="J112" s="37"/>
      <c r="K112" s="37"/>
      <c r="L112" s="52"/>
      <c r="S112" s="35"/>
      <c r="T112" s="35"/>
      <c r="U112" s="35"/>
      <c r="V112" s="35"/>
      <c r="W112" s="35"/>
      <c r="X112" s="35"/>
      <c r="Y112" s="35"/>
      <c r="Z112" s="35"/>
      <c r="AA112" s="35"/>
      <c r="AB112" s="35"/>
      <c r="AC112" s="35"/>
      <c r="AD112" s="35"/>
      <c r="AE112" s="35"/>
    </row>
    <row r="113" spans="1:65" s="2" customFormat="1" ht="6.95" customHeight="1">
      <c r="A113" s="35"/>
      <c r="B113" s="36"/>
      <c r="C113" s="37"/>
      <c r="D113" s="37"/>
      <c r="E113" s="37"/>
      <c r="F113" s="37"/>
      <c r="G113" s="37"/>
      <c r="H113" s="37"/>
      <c r="I113" s="37"/>
      <c r="J113" s="37"/>
      <c r="K113" s="37"/>
      <c r="L113" s="52"/>
      <c r="S113" s="35"/>
      <c r="T113" s="35"/>
      <c r="U113" s="35"/>
      <c r="V113" s="35"/>
      <c r="W113" s="35"/>
      <c r="X113" s="35"/>
      <c r="Y113" s="35"/>
      <c r="Z113" s="35"/>
      <c r="AA113" s="35"/>
      <c r="AB113" s="35"/>
      <c r="AC113" s="35"/>
      <c r="AD113" s="35"/>
      <c r="AE113" s="35"/>
    </row>
    <row r="114" spans="1:65" s="2" customFormat="1" ht="12" customHeight="1">
      <c r="A114" s="35"/>
      <c r="B114" s="36"/>
      <c r="C114" s="30" t="s">
        <v>21</v>
      </c>
      <c r="D114" s="37"/>
      <c r="E114" s="37"/>
      <c r="F114" s="28" t="str">
        <f>F12</f>
        <v>Dub nad Moravou</v>
      </c>
      <c r="G114" s="37"/>
      <c r="H114" s="37"/>
      <c r="I114" s="30" t="s">
        <v>23</v>
      </c>
      <c r="J114" s="67" t="str">
        <f>IF(J12="","",J12)</f>
        <v>27. 5. 2024</v>
      </c>
      <c r="K114" s="37"/>
      <c r="L114" s="52"/>
      <c r="S114" s="35"/>
      <c r="T114" s="35"/>
      <c r="U114" s="35"/>
      <c r="V114" s="35"/>
      <c r="W114" s="35"/>
      <c r="X114" s="35"/>
      <c r="Y114" s="35"/>
      <c r="Z114" s="35"/>
      <c r="AA114" s="35"/>
      <c r="AB114" s="35"/>
      <c r="AC114" s="35"/>
      <c r="AD114" s="35"/>
      <c r="AE114" s="35"/>
    </row>
    <row r="115" spans="1:65" s="2" customFormat="1" ht="6.95" customHeight="1">
      <c r="A115" s="35"/>
      <c r="B115" s="36"/>
      <c r="C115" s="37"/>
      <c r="D115" s="37"/>
      <c r="E115" s="37"/>
      <c r="F115" s="37"/>
      <c r="G115" s="37"/>
      <c r="H115" s="37"/>
      <c r="I115" s="37"/>
      <c r="J115" s="37"/>
      <c r="K115" s="37"/>
      <c r="L115" s="52"/>
      <c r="S115" s="35"/>
      <c r="T115" s="35"/>
      <c r="U115" s="35"/>
      <c r="V115" s="35"/>
      <c r="W115" s="35"/>
      <c r="X115" s="35"/>
      <c r="Y115" s="35"/>
      <c r="Z115" s="35"/>
      <c r="AA115" s="35"/>
      <c r="AB115" s="35"/>
      <c r="AC115" s="35"/>
      <c r="AD115" s="35"/>
      <c r="AE115" s="35"/>
    </row>
    <row r="116" spans="1:65" s="2" customFormat="1" ht="15.2" customHeight="1">
      <c r="A116" s="35"/>
      <c r="B116" s="36"/>
      <c r="C116" s="30" t="s">
        <v>25</v>
      </c>
      <c r="D116" s="37"/>
      <c r="E116" s="37"/>
      <c r="F116" s="28" t="str">
        <f>E15</f>
        <v>ZŠ a MŠ, příspěvková organizace Dub n/M</v>
      </c>
      <c r="G116" s="37"/>
      <c r="H116" s="37"/>
      <c r="I116" s="30" t="s">
        <v>31</v>
      </c>
      <c r="J116" s="33" t="str">
        <f>E21</f>
        <v>Bořivoj Kovář</v>
      </c>
      <c r="K116" s="37"/>
      <c r="L116" s="52"/>
      <c r="S116" s="35"/>
      <c r="T116" s="35"/>
      <c r="U116" s="35"/>
      <c r="V116" s="35"/>
      <c r="W116" s="35"/>
      <c r="X116" s="35"/>
      <c r="Y116" s="35"/>
      <c r="Z116" s="35"/>
      <c r="AA116" s="35"/>
      <c r="AB116" s="35"/>
      <c r="AC116" s="35"/>
      <c r="AD116" s="35"/>
      <c r="AE116" s="35"/>
    </row>
    <row r="117" spans="1:65" s="2" customFormat="1" ht="15.2" customHeight="1">
      <c r="A117" s="35"/>
      <c r="B117" s="36"/>
      <c r="C117" s="30" t="s">
        <v>29</v>
      </c>
      <c r="D117" s="37"/>
      <c r="E117" s="37"/>
      <c r="F117" s="28" t="str">
        <f>IF(E18="","",E18)</f>
        <v>Vyplň údaj</v>
      </c>
      <c r="G117" s="37"/>
      <c r="H117" s="37"/>
      <c r="I117" s="30" t="s">
        <v>34</v>
      </c>
      <c r="J117" s="33" t="str">
        <f>E24</f>
        <v xml:space="preserve"> </v>
      </c>
      <c r="K117" s="37"/>
      <c r="L117" s="52"/>
      <c r="S117" s="35"/>
      <c r="T117" s="35"/>
      <c r="U117" s="35"/>
      <c r="V117" s="35"/>
      <c r="W117" s="35"/>
      <c r="X117" s="35"/>
      <c r="Y117" s="35"/>
      <c r="Z117" s="35"/>
      <c r="AA117" s="35"/>
      <c r="AB117" s="35"/>
      <c r="AC117" s="35"/>
      <c r="AD117" s="35"/>
      <c r="AE117" s="35"/>
    </row>
    <row r="118" spans="1:65" s="2" customFormat="1" ht="10.35" customHeight="1">
      <c r="A118" s="35"/>
      <c r="B118" s="36"/>
      <c r="C118" s="37"/>
      <c r="D118" s="37"/>
      <c r="E118" s="37"/>
      <c r="F118" s="37"/>
      <c r="G118" s="37"/>
      <c r="H118" s="37"/>
      <c r="I118" s="37"/>
      <c r="J118" s="37"/>
      <c r="K118" s="37"/>
      <c r="L118" s="52"/>
      <c r="S118" s="35"/>
      <c r="T118" s="35"/>
      <c r="U118" s="35"/>
      <c r="V118" s="35"/>
      <c r="W118" s="35"/>
      <c r="X118" s="35"/>
      <c r="Y118" s="35"/>
      <c r="Z118" s="35"/>
      <c r="AA118" s="35"/>
      <c r="AB118" s="35"/>
      <c r="AC118" s="35"/>
      <c r="AD118" s="35"/>
      <c r="AE118" s="35"/>
    </row>
    <row r="119" spans="1:65" s="11" customFormat="1" ht="29.25" customHeight="1">
      <c r="A119" s="165"/>
      <c r="B119" s="166"/>
      <c r="C119" s="167" t="s">
        <v>146</v>
      </c>
      <c r="D119" s="168" t="s">
        <v>61</v>
      </c>
      <c r="E119" s="168" t="s">
        <v>57</v>
      </c>
      <c r="F119" s="168" t="s">
        <v>58</v>
      </c>
      <c r="G119" s="168" t="s">
        <v>147</v>
      </c>
      <c r="H119" s="168" t="s">
        <v>148</v>
      </c>
      <c r="I119" s="168" t="s">
        <v>149</v>
      </c>
      <c r="J119" s="169" t="s">
        <v>117</v>
      </c>
      <c r="K119" s="170" t="s">
        <v>150</v>
      </c>
      <c r="L119" s="171"/>
      <c r="M119" s="76" t="s">
        <v>1</v>
      </c>
      <c r="N119" s="77" t="s">
        <v>40</v>
      </c>
      <c r="O119" s="77" t="s">
        <v>151</v>
      </c>
      <c r="P119" s="77" t="s">
        <v>152</v>
      </c>
      <c r="Q119" s="77" t="s">
        <v>153</v>
      </c>
      <c r="R119" s="77" t="s">
        <v>154</v>
      </c>
      <c r="S119" s="77" t="s">
        <v>155</v>
      </c>
      <c r="T119" s="78" t="s">
        <v>156</v>
      </c>
      <c r="U119" s="165"/>
      <c r="V119" s="165"/>
      <c r="W119" s="165"/>
      <c r="X119" s="165"/>
      <c r="Y119" s="165"/>
      <c r="Z119" s="165"/>
      <c r="AA119" s="165"/>
      <c r="AB119" s="165"/>
      <c r="AC119" s="165"/>
      <c r="AD119" s="165"/>
      <c r="AE119" s="165"/>
    </row>
    <row r="120" spans="1:65" s="2" customFormat="1" ht="22.9" customHeight="1">
      <c r="A120" s="35"/>
      <c r="B120" s="36"/>
      <c r="C120" s="83" t="s">
        <v>157</v>
      </c>
      <c r="D120" s="37"/>
      <c r="E120" s="37"/>
      <c r="F120" s="37"/>
      <c r="G120" s="37"/>
      <c r="H120" s="37"/>
      <c r="I120" s="37"/>
      <c r="J120" s="172">
        <f>BK120</f>
        <v>0</v>
      </c>
      <c r="K120" s="37"/>
      <c r="L120" s="40"/>
      <c r="M120" s="79"/>
      <c r="N120" s="173"/>
      <c r="O120" s="80"/>
      <c r="P120" s="174">
        <f>P121+P144+P215+P262</f>
        <v>0</v>
      </c>
      <c r="Q120" s="80"/>
      <c r="R120" s="174">
        <f>R121+R144+R215+R262</f>
        <v>0</v>
      </c>
      <c r="S120" s="80"/>
      <c r="T120" s="175">
        <f>T121+T144+T215+T262</f>
        <v>0</v>
      </c>
      <c r="U120" s="35"/>
      <c r="V120" s="35"/>
      <c r="W120" s="35"/>
      <c r="X120" s="35"/>
      <c r="Y120" s="35"/>
      <c r="Z120" s="35"/>
      <c r="AA120" s="35"/>
      <c r="AB120" s="35"/>
      <c r="AC120" s="35"/>
      <c r="AD120" s="35"/>
      <c r="AE120" s="35"/>
      <c r="AT120" s="18" t="s">
        <v>75</v>
      </c>
      <c r="AU120" s="18" t="s">
        <v>119</v>
      </c>
      <c r="BK120" s="176">
        <f>BK121+BK144+BK215+BK262</f>
        <v>0</v>
      </c>
    </row>
    <row r="121" spans="1:65" s="12" customFormat="1" ht="25.9" customHeight="1">
      <c r="B121" s="177"/>
      <c r="C121" s="178"/>
      <c r="D121" s="179" t="s">
        <v>75</v>
      </c>
      <c r="E121" s="180" t="s">
        <v>1473</v>
      </c>
      <c r="F121" s="180" t="s">
        <v>1474</v>
      </c>
      <c r="G121" s="178"/>
      <c r="H121" s="178"/>
      <c r="I121" s="181"/>
      <c r="J121" s="182">
        <f>BK121</f>
        <v>0</v>
      </c>
      <c r="K121" s="178"/>
      <c r="L121" s="183"/>
      <c r="M121" s="184"/>
      <c r="N121" s="185"/>
      <c r="O121" s="185"/>
      <c r="P121" s="186">
        <f>SUM(P122:P143)</f>
        <v>0</v>
      </c>
      <c r="Q121" s="185"/>
      <c r="R121" s="186">
        <f>SUM(R122:R143)</f>
        <v>0</v>
      </c>
      <c r="S121" s="185"/>
      <c r="T121" s="187">
        <f>SUM(T122:T143)</f>
        <v>0</v>
      </c>
      <c r="AR121" s="188" t="s">
        <v>86</v>
      </c>
      <c r="AT121" s="189" t="s">
        <v>75</v>
      </c>
      <c r="AU121" s="189" t="s">
        <v>76</v>
      </c>
      <c r="AY121" s="188" t="s">
        <v>160</v>
      </c>
      <c r="BK121" s="190">
        <f>SUM(BK122:BK143)</f>
        <v>0</v>
      </c>
    </row>
    <row r="122" spans="1:65" s="2" customFormat="1" ht="24.2" customHeight="1">
      <c r="A122" s="35"/>
      <c r="B122" s="36"/>
      <c r="C122" s="193" t="s">
        <v>84</v>
      </c>
      <c r="D122" s="193" t="s">
        <v>162</v>
      </c>
      <c r="E122" s="194" t="s">
        <v>2605</v>
      </c>
      <c r="F122" s="195" t="s">
        <v>2606</v>
      </c>
      <c r="G122" s="196" t="s">
        <v>181</v>
      </c>
      <c r="H122" s="197">
        <v>43</v>
      </c>
      <c r="I122" s="198"/>
      <c r="J122" s="199">
        <f>ROUND(I122*H122,2)</f>
        <v>0</v>
      </c>
      <c r="K122" s="200"/>
      <c r="L122" s="40"/>
      <c r="M122" s="201" t="s">
        <v>1</v>
      </c>
      <c r="N122" s="202" t="s">
        <v>41</v>
      </c>
      <c r="O122" s="72"/>
      <c r="P122" s="203">
        <f>O122*H122</f>
        <v>0</v>
      </c>
      <c r="Q122" s="203">
        <v>0</v>
      </c>
      <c r="R122" s="203">
        <f>Q122*H122</f>
        <v>0</v>
      </c>
      <c r="S122" s="203">
        <v>0</v>
      </c>
      <c r="T122" s="204">
        <f>S122*H122</f>
        <v>0</v>
      </c>
      <c r="U122" s="35"/>
      <c r="V122" s="35"/>
      <c r="W122" s="35"/>
      <c r="X122" s="35"/>
      <c r="Y122" s="35"/>
      <c r="Z122" s="35"/>
      <c r="AA122" s="35"/>
      <c r="AB122" s="35"/>
      <c r="AC122" s="35"/>
      <c r="AD122" s="35"/>
      <c r="AE122" s="35"/>
      <c r="AR122" s="205" t="s">
        <v>214</v>
      </c>
      <c r="AT122" s="205" t="s">
        <v>162</v>
      </c>
      <c r="AU122" s="205" t="s">
        <v>84</v>
      </c>
      <c r="AY122" s="18" t="s">
        <v>160</v>
      </c>
      <c r="BE122" s="206">
        <f>IF(N122="základní",J122,0)</f>
        <v>0</v>
      </c>
      <c r="BF122" s="206">
        <f>IF(N122="snížená",J122,0)</f>
        <v>0</v>
      </c>
      <c r="BG122" s="206">
        <f>IF(N122="zákl. přenesená",J122,0)</f>
        <v>0</v>
      </c>
      <c r="BH122" s="206">
        <f>IF(N122="sníž. přenesená",J122,0)</f>
        <v>0</v>
      </c>
      <c r="BI122" s="206">
        <f>IF(N122="nulová",J122,0)</f>
        <v>0</v>
      </c>
      <c r="BJ122" s="18" t="s">
        <v>84</v>
      </c>
      <c r="BK122" s="206">
        <f>ROUND(I122*H122,2)</f>
        <v>0</v>
      </c>
      <c r="BL122" s="18" t="s">
        <v>214</v>
      </c>
      <c r="BM122" s="205" t="s">
        <v>86</v>
      </c>
    </row>
    <row r="123" spans="1:65" s="2" customFormat="1" ht="19.5">
      <c r="A123" s="35"/>
      <c r="B123" s="36"/>
      <c r="C123" s="37"/>
      <c r="D123" s="207" t="s">
        <v>167</v>
      </c>
      <c r="E123" s="37"/>
      <c r="F123" s="208" t="s">
        <v>2606</v>
      </c>
      <c r="G123" s="37"/>
      <c r="H123" s="37"/>
      <c r="I123" s="209"/>
      <c r="J123" s="37"/>
      <c r="K123" s="37"/>
      <c r="L123" s="40"/>
      <c r="M123" s="210"/>
      <c r="N123" s="211"/>
      <c r="O123" s="72"/>
      <c r="P123" s="72"/>
      <c r="Q123" s="72"/>
      <c r="R123" s="72"/>
      <c r="S123" s="72"/>
      <c r="T123" s="73"/>
      <c r="U123" s="35"/>
      <c r="V123" s="35"/>
      <c r="W123" s="35"/>
      <c r="X123" s="35"/>
      <c r="Y123" s="35"/>
      <c r="Z123" s="35"/>
      <c r="AA123" s="35"/>
      <c r="AB123" s="35"/>
      <c r="AC123" s="35"/>
      <c r="AD123" s="35"/>
      <c r="AE123" s="35"/>
      <c r="AT123" s="18" t="s">
        <v>167</v>
      </c>
      <c r="AU123" s="18" t="s">
        <v>84</v>
      </c>
    </row>
    <row r="124" spans="1:65" s="14" customFormat="1" ht="11.25">
      <c r="B124" s="222"/>
      <c r="C124" s="223"/>
      <c r="D124" s="207" t="s">
        <v>169</v>
      </c>
      <c r="E124" s="224" t="s">
        <v>1</v>
      </c>
      <c r="F124" s="225" t="s">
        <v>480</v>
      </c>
      <c r="G124" s="223"/>
      <c r="H124" s="226">
        <v>43</v>
      </c>
      <c r="I124" s="227"/>
      <c r="J124" s="223"/>
      <c r="K124" s="223"/>
      <c r="L124" s="228"/>
      <c r="M124" s="229"/>
      <c r="N124" s="230"/>
      <c r="O124" s="230"/>
      <c r="P124" s="230"/>
      <c r="Q124" s="230"/>
      <c r="R124" s="230"/>
      <c r="S124" s="230"/>
      <c r="T124" s="231"/>
      <c r="AT124" s="232" t="s">
        <v>169</v>
      </c>
      <c r="AU124" s="232" t="s">
        <v>84</v>
      </c>
      <c r="AV124" s="14" t="s">
        <v>86</v>
      </c>
      <c r="AW124" s="14" t="s">
        <v>33</v>
      </c>
      <c r="AX124" s="14" t="s">
        <v>76</v>
      </c>
      <c r="AY124" s="232" t="s">
        <v>160</v>
      </c>
    </row>
    <row r="125" spans="1:65" s="15" customFormat="1" ht="11.25">
      <c r="B125" s="233"/>
      <c r="C125" s="234"/>
      <c r="D125" s="207" t="s">
        <v>169</v>
      </c>
      <c r="E125" s="235" t="s">
        <v>1</v>
      </c>
      <c r="F125" s="236" t="s">
        <v>172</v>
      </c>
      <c r="G125" s="234"/>
      <c r="H125" s="237">
        <v>43</v>
      </c>
      <c r="I125" s="238"/>
      <c r="J125" s="234"/>
      <c r="K125" s="234"/>
      <c r="L125" s="239"/>
      <c r="M125" s="240"/>
      <c r="N125" s="241"/>
      <c r="O125" s="241"/>
      <c r="P125" s="241"/>
      <c r="Q125" s="241"/>
      <c r="R125" s="241"/>
      <c r="S125" s="241"/>
      <c r="T125" s="242"/>
      <c r="AT125" s="243" t="s">
        <v>169</v>
      </c>
      <c r="AU125" s="243" t="s">
        <v>84</v>
      </c>
      <c r="AV125" s="15" t="s">
        <v>166</v>
      </c>
      <c r="AW125" s="15" t="s">
        <v>33</v>
      </c>
      <c r="AX125" s="15" t="s">
        <v>84</v>
      </c>
      <c r="AY125" s="243" t="s">
        <v>160</v>
      </c>
    </row>
    <row r="126" spans="1:65" s="2" customFormat="1" ht="16.5" customHeight="1">
      <c r="A126" s="35"/>
      <c r="B126" s="36"/>
      <c r="C126" s="193" t="s">
        <v>86</v>
      </c>
      <c r="D126" s="193" t="s">
        <v>162</v>
      </c>
      <c r="E126" s="194" t="s">
        <v>2607</v>
      </c>
      <c r="F126" s="195" t="s">
        <v>2608</v>
      </c>
      <c r="G126" s="196" t="s">
        <v>181</v>
      </c>
      <c r="H126" s="197">
        <v>1</v>
      </c>
      <c r="I126" s="198"/>
      <c r="J126" s="199">
        <f>ROUND(I126*H126,2)</f>
        <v>0</v>
      </c>
      <c r="K126" s="200"/>
      <c r="L126" s="40"/>
      <c r="M126" s="201" t="s">
        <v>1</v>
      </c>
      <c r="N126" s="202" t="s">
        <v>41</v>
      </c>
      <c r="O126" s="72"/>
      <c r="P126" s="203">
        <f>O126*H126</f>
        <v>0</v>
      </c>
      <c r="Q126" s="203">
        <v>0</v>
      </c>
      <c r="R126" s="203">
        <f>Q126*H126</f>
        <v>0</v>
      </c>
      <c r="S126" s="203">
        <v>0</v>
      </c>
      <c r="T126" s="204">
        <f>S126*H126</f>
        <v>0</v>
      </c>
      <c r="U126" s="35"/>
      <c r="V126" s="35"/>
      <c r="W126" s="35"/>
      <c r="X126" s="35"/>
      <c r="Y126" s="35"/>
      <c r="Z126" s="35"/>
      <c r="AA126" s="35"/>
      <c r="AB126" s="35"/>
      <c r="AC126" s="35"/>
      <c r="AD126" s="35"/>
      <c r="AE126" s="35"/>
      <c r="AR126" s="205" t="s">
        <v>214</v>
      </c>
      <c r="AT126" s="205" t="s">
        <v>162</v>
      </c>
      <c r="AU126" s="205" t="s">
        <v>84</v>
      </c>
      <c r="AY126" s="18" t="s">
        <v>160</v>
      </c>
      <c r="BE126" s="206">
        <f>IF(N126="základní",J126,0)</f>
        <v>0</v>
      </c>
      <c r="BF126" s="206">
        <f>IF(N126="snížená",J126,0)</f>
        <v>0</v>
      </c>
      <c r="BG126" s="206">
        <f>IF(N126="zákl. přenesená",J126,0)</f>
        <v>0</v>
      </c>
      <c r="BH126" s="206">
        <f>IF(N126="sníž. přenesená",J126,0)</f>
        <v>0</v>
      </c>
      <c r="BI126" s="206">
        <f>IF(N126="nulová",J126,0)</f>
        <v>0</v>
      </c>
      <c r="BJ126" s="18" t="s">
        <v>84</v>
      </c>
      <c r="BK126" s="206">
        <f>ROUND(I126*H126,2)</f>
        <v>0</v>
      </c>
      <c r="BL126" s="18" t="s">
        <v>214</v>
      </c>
      <c r="BM126" s="205" t="s">
        <v>166</v>
      </c>
    </row>
    <row r="127" spans="1:65" s="2" customFormat="1" ht="11.25">
      <c r="A127" s="35"/>
      <c r="B127" s="36"/>
      <c r="C127" s="37"/>
      <c r="D127" s="207" t="s">
        <v>167</v>
      </c>
      <c r="E127" s="37"/>
      <c r="F127" s="208" t="s">
        <v>2608</v>
      </c>
      <c r="G127" s="37"/>
      <c r="H127" s="37"/>
      <c r="I127" s="209"/>
      <c r="J127" s="37"/>
      <c r="K127" s="37"/>
      <c r="L127" s="40"/>
      <c r="M127" s="210"/>
      <c r="N127" s="211"/>
      <c r="O127" s="72"/>
      <c r="P127" s="72"/>
      <c r="Q127" s="72"/>
      <c r="R127" s="72"/>
      <c r="S127" s="72"/>
      <c r="T127" s="73"/>
      <c r="U127" s="35"/>
      <c r="V127" s="35"/>
      <c r="W127" s="35"/>
      <c r="X127" s="35"/>
      <c r="Y127" s="35"/>
      <c r="Z127" s="35"/>
      <c r="AA127" s="35"/>
      <c r="AB127" s="35"/>
      <c r="AC127" s="35"/>
      <c r="AD127" s="35"/>
      <c r="AE127" s="35"/>
      <c r="AT127" s="18" t="s">
        <v>167</v>
      </c>
      <c r="AU127" s="18" t="s">
        <v>84</v>
      </c>
    </row>
    <row r="128" spans="1:65" s="2" customFormat="1" ht="29.25">
      <c r="A128" s="35"/>
      <c r="B128" s="36"/>
      <c r="C128" s="37"/>
      <c r="D128" s="207" t="s">
        <v>510</v>
      </c>
      <c r="E128" s="37"/>
      <c r="F128" s="255" t="s">
        <v>2609</v>
      </c>
      <c r="G128" s="37"/>
      <c r="H128" s="37"/>
      <c r="I128" s="209"/>
      <c r="J128" s="37"/>
      <c r="K128" s="37"/>
      <c r="L128" s="40"/>
      <c r="M128" s="210"/>
      <c r="N128" s="211"/>
      <c r="O128" s="72"/>
      <c r="P128" s="72"/>
      <c r="Q128" s="72"/>
      <c r="R128" s="72"/>
      <c r="S128" s="72"/>
      <c r="T128" s="73"/>
      <c r="U128" s="35"/>
      <c r="V128" s="35"/>
      <c r="W128" s="35"/>
      <c r="X128" s="35"/>
      <c r="Y128" s="35"/>
      <c r="Z128" s="35"/>
      <c r="AA128" s="35"/>
      <c r="AB128" s="35"/>
      <c r="AC128" s="35"/>
      <c r="AD128" s="35"/>
      <c r="AE128" s="35"/>
      <c r="AT128" s="18" t="s">
        <v>510</v>
      </c>
      <c r="AU128" s="18" t="s">
        <v>84</v>
      </c>
    </row>
    <row r="129" spans="1:65" s="14" customFormat="1" ht="11.25">
      <c r="B129" s="222"/>
      <c r="C129" s="223"/>
      <c r="D129" s="207" t="s">
        <v>169</v>
      </c>
      <c r="E129" s="224" t="s">
        <v>1</v>
      </c>
      <c r="F129" s="225" t="s">
        <v>84</v>
      </c>
      <c r="G129" s="223"/>
      <c r="H129" s="226">
        <v>1</v>
      </c>
      <c r="I129" s="227"/>
      <c r="J129" s="223"/>
      <c r="K129" s="223"/>
      <c r="L129" s="228"/>
      <c r="M129" s="229"/>
      <c r="N129" s="230"/>
      <c r="O129" s="230"/>
      <c r="P129" s="230"/>
      <c r="Q129" s="230"/>
      <c r="R129" s="230"/>
      <c r="S129" s="230"/>
      <c r="T129" s="231"/>
      <c r="AT129" s="232" t="s">
        <v>169</v>
      </c>
      <c r="AU129" s="232" t="s">
        <v>84</v>
      </c>
      <c r="AV129" s="14" t="s">
        <v>86</v>
      </c>
      <c r="AW129" s="14" t="s">
        <v>33</v>
      </c>
      <c r="AX129" s="14" t="s">
        <v>76</v>
      </c>
      <c r="AY129" s="232" t="s">
        <v>160</v>
      </c>
    </row>
    <row r="130" spans="1:65" s="15" customFormat="1" ht="11.25">
      <c r="B130" s="233"/>
      <c r="C130" s="234"/>
      <c r="D130" s="207" t="s">
        <v>169</v>
      </c>
      <c r="E130" s="235" t="s">
        <v>1</v>
      </c>
      <c r="F130" s="236" t="s">
        <v>172</v>
      </c>
      <c r="G130" s="234"/>
      <c r="H130" s="237">
        <v>1</v>
      </c>
      <c r="I130" s="238"/>
      <c r="J130" s="234"/>
      <c r="K130" s="234"/>
      <c r="L130" s="239"/>
      <c r="M130" s="240"/>
      <c r="N130" s="241"/>
      <c r="O130" s="241"/>
      <c r="P130" s="241"/>
      <c r="Q130" s="241"/>
      <c r="R130" s="241"/>
      <c r="S130" s="241"/>
      <c r="T130" s="242"/>
      <c r="AT130" s="243" t="s">
        <v>169</v>
      </c>
      <c r="AU130" s="243" t="s">
        <v>84</v>
      </c>
      <c r="AV130" s="15" t="s">
        <v>166</v>
      </c>
      <c r="AW130" s="15" t="s">
        <v>33</v>
      </c>
      <c r="AX130" s="15" t="s">
        <v>84</v>
      </c>
      <c r="AY130" s="243" t="s">
        <v>160</v>
      </c>
    </row>
    <row r="131" spans="1:65" s="2" customFormat="1" ht="16.5" customHeight="1">
      <c r="A131" s="35"/>
      <c r="B131" s="36"/>
      <c r="C131" s="193" t="s">
        <v>178</v>
      </c>
      <c r="D131" s="193" t="s">
        <v>162</v>
      </c>
      <c r="E131" s="194" t="s">
        <v>2610</v>
      </c>
      <c r="F131" s="195" t="s">
        <v>2611</v>
      </c>
      <c r="G131" s="196" t="s">
        <v>181</v>
      </c>
      <c r="H131" s="197">
        <v>1</v>
      </c>
      <c r="I131" s="198"/>
      <c r="J131" s="199">
        <f>ROUND(I131*H131,2)</f>
        <v>0</v>
      </c>
      <c r="K131" s="200"/>
      <c r="L131" s="40"/>
      <c r="M131" s="201" t="s">
        <v>1</v>
      </c>
      <c r="N131" s="202" t="s">
        <v>41</v>
      </c>
      <c r="O131" s="72"/>
      <c r="P131" s="203">
        <f>O131*H131</f>
        <v>0</v>
      </c>
      <c r="Q131" s="203">
        <v>0</v>
      </c>
      <c r="R131" s="203">
        <f>Q131*H131</f>
        <v>0</v>
      </c>
      <c r="S131" s="203">
        <v>0</v>
      </c>
      <c r="T131" s="204">
        <f>S131*H131</f>
        <v>0</v>
      </c>
      <c r="U131" s="35"/>
      <c r="V131" s="35"/>
      <c r="W131" s="35"/>
      <c r="X131" s="35"/>
      <c r="Y131" s="35"/>
      <c r="Z131" s="35"/>
      <c r="AA131" s="35"/>
      <c r="AB131" s="35"/>
      <c r="AC131" s="35"/>
      <c r="AD131" s="35"/>
      <c r="AE131" s="35"/>
      <c r="AR131" s="205" t="s">
        <v>214</v>
      </c>
      <c r="AT131" s="205" t="s">
        <v>162</v>
      </c>
      <c r="AU131" s="205" t="s">
        <v>84</v>
      </c>
      <c r="AY131" s="18" t="s">
        <v>160</v>
      </c>
      <c r="BE131" s="206">
        <f>IF(N131="základní",J131,0)</f>
        <v>0</v>
      </c>
      <c r="BF131" s="206">
        <f>IF(N131="snížená",J131,0)</f>
        <v>0</v>
      </c>
      <c r="BG131" s="206">
        <f>IF(N131="zákl. přenesená",J131,0)</f>
        <v>0</v>
      </c>
      <c r="BH131" s="206">
        <f>IF(N131="sníž. přenesená",J131,0)</f>
        <v>0</v>
      </c>
      <c r="BI131" s="206">
        <f>IF(N131="nulová",J131,0)</f>
        <v>0</v>
      </c>
      <c r="BJ131" s="18" t="s">
        <v>84</v>
      </c>
      <c r="BK131" s="206">
        <f>ROUND(I131*H131,2)</f>
        <v>0</v>
      </c>
      <c r="BL131" s="18" t="s">
        <v>214</v>
      </c>
      <c r="BM131" s="205" t="s">
        <v>182</v>
      </c>
    </row>
    <row r="132" spans="1:65" s="2" customFormat="1" ht="11.25">
      <c r="A132" s="35"/>
      <c r="B132" s="36"/>
      <c r="C132" s="37"/>
      <c r="D132" s="207" t="s">
        <v>167</v>
      </c>
      <c r="E132" s="37"/>
      <c r="F132" s="208" t="s">
        <v>2611</v>
      </c>
      <c r="G132" s="37"/>
      <c r="H132" s="37"/>
      <c r="I132" s="209"/>
      <c r="J132" s="37"/>
      <c r="K132" s="37"/>
      <c r="L132" s="40"/>
      <c r="M132" s="210"/>
      <c r="N132" s="211"/>
      <c r="O132" s="72"/>
      <c r="P132" s="72"/>
      <c r="Q132" s="72"/>
      <c r="R132" s="72"/>
      <c r="S132" s="72"/>
      <c r="T132" s="73"/>
      <c r="U132" s="35"/>
      <c r="V132" s="35"/>
      <c r="W132" s="35"/>
      <c r="X132" s="35"/>
      <c r="Y132" s="35"/>
      <c r="Z132" s="35"/>
      <c r="AA132" s="35"/>
      <c r="AB132" s="35"/>
      <c r="AC132" s="35"/>
      <c r="AD132" s="35"/>
      <c r="AE132" s="35"/>
      <c r="AT132" s="18" t="s">
        <v>167</v>
      </c>
      <c r="AU132" s="18" t="s">
        <v>84</v>
      </c>
    </row>
    <row r="133" spans="1:65" s="2" customFormat="1" ht="29.25">
      <c r="A133" s="35"/>
      <c r="B133" s="36"/>
      <c r="C133" s="37"/>
      <c r="D133" s="207" t="s">
        <v>510</v>
      </c>
      <c r="E133" s="37"/>
      <c r="F133" s="255" t="s">
        <v>2609</v>
      </c>
      <c r="G133" s="37"/>
      <c r="H133" s="37"/>
      <c r="I133" s="209"/>
      <c r="J133" s="37"/>
      <c r="K133" s="37"/>
      <c r="L133" s="40"/>
      <c r="M133" s="210"/>
      <c r="N133" s="211"/>
      <c r="O133" s="72"/>
      <c r="P133" s="72"/>
      <c r="Q133" s="72"/>
      <c r="R133" s="72"/>
      <c r="S133" s="72"/>
      <c r="T133" s="73"/>
      <c r="U133" s="35"/>
      <c r="V133" s="35"/>
      <c r="W133" s="35"/>
      <c r="X133" s="35"/>
      <c r="Y133" s="35"/>
      <c r="Z133" s="35"/>
      <c r="AA133" s="35"/>
      <c r="AB133" s="35"/>
      <c r="AC133" s="35"/>
      <c r="AD133" s="35"/>
      <c r="AE133" s="35"/>
      <c r="AT133" s="18" t="s">
        <v>510</v>
      </c>
      <c r="AU133" s="18" t="s">
        <v>84</v>
      </c>
    </row>
    <row r="134" spans="1:65" s="14" customFormat="1" ht="11.25">
      <c r="B134" s="222"/>
      <c r="C134" s="223"/>
      <c r="D134" s="207" t="s">
        <v>169</v>
      </c>
      <c r="E134" s="224" t="s">
        <v>1</v>
      </c>
      <c r="F134" s="225" t="s">
        <v>84</v>
      </c>
      <c r="G134" s="223"/>
      <c r="H134" s="226">
        <v>1</v>
      </c>
      <c r="I134" s="227"/>
      <c r="J134" s="223"/>
      <c r="K134" s="223"/>
      <c r="L134" s="228"/>
      <c r="M134" s="229"/>
      <c r="N134" s="230"/>
      <c r="O134" s="230"/>
      <c r="P134" s="230"/>
      <c r="Q134" s="230"/>
      <c r="R134" s="230"/>
      <c r="S134" s="230"/>
      <c r="T134" s="231"/>
      <c r="AT134" s="232" t="s">
        <v>169</v>
      </c>
      <c r="AU134" s="232" t="s">
        <v>84</v>
      </c>
      <c r="AV134" s="14" t="s">
        <v>86</v>
      </c>
      <c r="AW134" s="14" t="s">
        <v>33</v>
      </c>
      <c r="AX134" s="14" t="s">
        <v>76</v>
      </c>
      <c r="AY134" s="232" t="s">
        <v>160</v>
      </c>
    </row>
    <row r="135" spans="1:65" s="15" customFormat="1" ht="11.25">
      <c r="B135" s="233"/>
      <c r="C135" s="234"/>
      <c r="D135" s="207" t="s">
        <v>169</v>
      </c>
      <c r="E135" s="235" t="s">
        <v>1</v>
      </c>
      <c r="F135" s="236" t="s">
        <v>172</v>
      </c>
      <c r="G135" s="234"/>
      <c r="H135" s="237">
        <v>1</v>
      </c>
      <c r="I135" s="238"/>
      <c r="J135" s="234"/>
      <c r="K135" s="234"/>
      <c r="L135" s="239"/>
      <c r="M135" s="240"/>
      <c r="N135" s="241"/>
      <c r="O135" s="241"/>
      <c r="P135" s="241"/>
      <c r="Q135" s="241"/>
      <c r="R135" s="241"/>
      <c r="S135" s="241"/>
      <c r="T135" s="242"/>
      <c r="AT135" s="243" t="s">
        <v>169</v>
      </c>
      <c r="AU135" s="243" t="s">
        <v>84</v>
      </c>
      <c r="AV135" s="15" t="s">
        <v>166</v>
      </c>
      <c r="AW135" s="15" t="s">
        <v>33</v>
      </c>
      <c r="AX135" s="15" t="s">
        <v>84</v>
      </c>
      <c r="AY135" s="243" t="s">
        <v>160</v>
      </c>
    </row>
    <row r="136" spans="1:65" s="2" customFormat="1" ht="16.5" customHeight="1">
      <c r="A136" s="35"/>
      <c r="B136" s="36"/>
      <c r="C136" s="193" t="s">
        <v>166</v>
      </c>
      <c r="D136" s="193" t="s">
        <v>162</v>
      </c>
      <c r="E136" s="194" t="s">
        <v>2612</v>
      </c>
      <c r="F136" s="195" t="s">
        <v>2613</v>
      </c>
      <c r="G136" s="196" t="s">
        <v>181</v>
      </c>
      <c r="H136" s="197">
        <v>1</v>
      </c>
      <c r="I136" s="198"/>
      <c r="J136" s="199">
        <f>ROUND(I136*H136,2)</f>
        <v>0</v>
      </c>
      <c r="K136" s="200"/>
      <c r="L136" s="40"/>
      <c r="M136" s="201" t="s">
        <v>1</v>
      </c>
      <c r="N136" s="202" t="s">
        <v>41</v>
      </c>
      <c r="O136" s="72"/>
      <c r="P136" s="203">
        <f>O136*H136</f>
        <v>0</v>
      </c>
      <c r="Q136" s="203">
        <v>0</v>
      </c>
      <c r="R136" s="203">
        <f>Q136*H136</f>
        <v>0</v>
      </c>
      <c r="S136" s="203">
        <v>0</v>
      </c>
      <c r="T136" s="204">
        <f>S136*H136</f>
        <v>0</v>
      </c>
      <c r="U136" s="35"/>
      <c r="V136" s="35"/>
      <c r="W136" s="35"/>
      <c r="X136" s="35"/>
      <c r="Y136" s="35"/>
      <c r="Z136" s="35"/>
      <c r="AA136" s="35"/>
      <c r="AB136" s="35"/>
      <c r="AC136" s="35"/>
      <c r="AD136" s="35"/>
      <c r="AE136" s="35"/>
      <c r="AR136" s="205" t="s">
        <v>214</v>
      </c>
      <c r="AT136" s="205" t="s">
        <v>162</v>
      </c>
      <c r="AU136" s="205" t="s">
        <v>84</v>
      </c>
      <c r="AY136" s="18" t="s">
        <v>160</v>
      </c>
      <c r="BE136" s="206">
        <f>IF(N136="základní",J136,0)</f>
        <v>0</v>
      </c>
      <c r="BF136" s="206">
        <f>IF(N136="snížená",J136,0)</f>
        <v>0</v>
      </c>
      <c r="BG136" s="206">
        <f>IF(N136="zákl. přenesená",J136,0)</f>
        <v>0</v>
      </c>
      <c r="BH136" s="206">
        <f>IF(N136="sníž. přenesená",J136,0)</f>
        <v>0</v>
      </c>
      <c r="BI136" s="206">
        <f>IF(N136="nulová",J136,0)</f>
        <v>0</v>
      </c>
      <c r="BJ136" s="18" t="s">
        <v>84</v>
      </c>
      <c r="BK136" s="206">
        <f>ROUND(I136*H136,2)</f>
        <v>0</v>
      </c>
      <c r="BL136" s="18" t="s">
        <v>214</v>
      </c>
      <c r="BM136" s="205" t="s">
        <v>187</v>
      </c>
    </row>
    <row r="137" spans="1:65" s="2" customFormat="1" ht="11.25">
      <c r="A137" s="35"/>
      <c r="B137" s="36"/>
      <c r="C137" s="37"/>
      <c r="D137" s="207" t="s">
        <v>167</v>
      </c>
      <c r="E137" s="37"/>
      <c r="F137" s="208" t="s">
        <v>2613</v>
      </c>
      <c r="G137" s="37"/>
      <c r="H137" s="37"/>
      <c r="I137" s="209"/>
      <c r="J137" s="37"/>
      <c r="K137" s="37"/>
      <c r="L137" s="40"/>
      <c r="M137" s="210"/>
      <c r="N137" s="211"/>
      <c r="O137" s="72"/>
      <c r="P137" s="72"/>
      <c r="Q137" s="72"/>
      <c r="R137" s="72"/>
      <c r="S137" s="72"/>
      <c r="T137" s="73"/>
      <c r="U137" s="35"/>
      <c r="V137" s="35"/>
      <c r="W137" s="35"/>
      <c r="X137" s="35"/>
      <c r="Y137" s="35"/>
      <c r="Z137" s="35"/>
      <c r="AA137" s="35"/>
      <c r="AB137" s="35"/>
      <c r="AC137" s="35"/>
      <c r="AD137" s="35"/>
      <c r="AE137" s="35"/>
      <c r="AT137" s="18" t="s">
        <v>167</v>
      </c>
      <c r="AU137" s="18" t="s">
        <v>84</v>
      </c>
    </row>
    <row r="138" spans="1:65" s="2" customFormat="1" ht="29.25">
      <c r="A138" s="35"/>
      <c r="B138" s="36"/>
      <c r="C138" s="37"/>
      <c r="D138" s="207" t="s">
        <v>510</v>
      </c>
      <c r="E138" s="37"/>
      <c r="F138" s="255" t="s">
        <v>2609</v>
      </c>
      <c r="G138" s="37"/>
      <c r="H138" s="37"/>
      <c r="I138" s="209"/>
      <c r="J138" s="37"/>
      <c r="K138" s="37"/>
      <c r="L138" s="40"/>
      <c r="M138" s="210"/>
      <c r="N138" s="211"/>
      <c r="O138" s="72"/>
      <c r="P138" s="72"/>
      <c r="Q138" s="72"/>
      <c r="R138" s="72"/>
      <c r="S138" s="72"/>
      <c r="T138" s="73"/>
      <c r="U138" s="35"/>
      <c r="V138" s="35"/>
      <c r="W138" s="35"/>
      <c r="X138" s="35"/>
      <c r="Y138" s="35"/>
      <c r="Z138" s="35"/>
      <c r="AA138" s="35"/>
      <c r="AB138" s="35"/>
      <c r="AC138" s="35"/>
      <c r="AD138" s="35"/>
      <c r="AE138" s="35"/>
      <c r="AT138" s="18" t="s">
        <v>510</v>
      </c>
      <c r="AU138" s="18" t="s">
        <v>84</v>
      </c>
    </row>
    <row r="139" spans="1:65" s="14" customFormat="1" ht="11.25">
      <c r="B139" s="222"/>
      <c r="C139" s="223"/>
      <c r="D139" s="207" t="s">
        <v>169</v>
      </c>
      <c r="E139" s="224" t="s">
        <v>1</v>
      </c>
      <c r="F139" s="225" t="s">
        <v>84</v>
      </c>
      <c r="G139" s="223"/>
      <c r="H139" s="226">
        <v>1</v>
      </c>
      <c r="I139" s="227"/>
      <c r="J139" s="223"/>
      <c r="K139" s="223"/>
      <c r="L139" s="228"/>
      <c r="M139" s="229"/>
      <c r="N139" s="230"/>
      <c r="O139" s="230"/>
      <c r="P139" s="230"/>
      <c r="Q139" s="230"/>
      <c r="R139" s="230"/>
      <c r="S139" s="230"/>
      <c r="T139" s="231"/>
      <c r="AT139" s="232" t="s">
        <v>169</v>
      </c>
      <c r="AU139" s="232" t="s">
        <v>84</v>
      </c>
      <c r="AV139" s="14" t="s">
        <v>86</v>
      </c>
      <c r="AW139" s="14" t="s">
        <v>33</v>
      </c>
      <c r="AX139" s="14" t="s">
        <v>76</v>
      </c>
      <c r="AY139" s="232" t="s">
        <v>160</v>
      </c>
    </row>
    <row r="140" spans="1:65" s="15" customFormat="1" ht="11.25">
      <c r="B140" s="233"/>
      <c r="C140" s="234"/>
      <c r="D140" s="207" t="s">
        <v>169</v>
      </c>
      <c r="E140" s="235" t="s">
        <v>1</v>
      </c>
      <c r="F140" s="236" t="s">
        <v>172</v>
      </c>
      <c r="G140" s="234"/>
      <c r="H140" s="237">
        <v>1</v>
      </c>
      <c r="I140" s="238"/>
      <c r="J140" s="234"/>
      <c r="K140" s="234"/>
      <c r="L140" s="239"/>
      <c r="M140" s="240"/>
      <c r="N140" s="241"/>
      <c r="O140" s="241"/>
      <c r="P140" s="241"/>
      <c r="Q140" s="241"/>
      <c r="R140" s="241"/>
      <c r="S140" s="241"/>
      <c r="T140" s="242"/>
      <c r="AT140" s="243" t="s">
        <v>169</v>
      </c>
      <c r="AU140" s="243" t="s">
        <v>84</v>
      </c>
      <c r="AV140" s="15" t="s">
        <v>166</v>
      </c>
      <c r="AW140" s="15" t="s">
        <v>33</v>
      </c>
      <c r="AX140" s="15" t="s">
        <v>84</v>
      </c>
      <c r="AY140" s="243" t="s">
        <v>160</v>
      </c>
    </row>
    <row r="141" spans="1:65" s="2" customFormat="1" ht="16.5" customHeight="1">
      <c r="A141" s="35"/>
      <c r="B141" s="36"/>
      <c r="C141" s="193" t="s">
        <v>190</v>
      </c>
      <c r="D141" s="193" t="s">
        <v>162</v>
      </c>
      <c r="E141" s="194" t="s">
        <v>2614</v>
      </c>
      <c r="F141" s="195" t="s">
        <v>2615</v>
      </c>
      <c r="G141" s="196" t="s">
        <v>1386</v>
      </c>
      <c r="H141" s="267"/>
      <c r="I141" s="198"/>
      <c r="J141" s="199">
        <f>ROUND(I141*H141,2)</f>
        <v>0</v>
      </c>
      <c r="K141" s="200"/>
      <c r="L141" s="40"/>
      <c r="M141" s="201" t="s">
        <v>1</v>
      </c>
      <c r="N141" s="202" t="s">
        <v>41</v>
      </c>
      <c r="O141" s="72"/>
      <c r="P141" s="203">
        <f>O141*H141</f>
        <v>0</v>
      </c>
      <c r="Q141" s="203">
        <v>0</v>
      </c>
      <c r="R141" s="203">
        <f>Q141*H141</f>
        <v>0</v>
      </c>
      <c r="S141" s="203">
        <v>0</v>
      </c>
      <c r="T141" s="204">
        <f>S141*H141</f>
        <v>0</v>
      </c>
      <c r="U141" s="35"/>
      <c r="V141" s="35"/>
      <c r="W141" s="35"/>
      <c r="X141" s="35"/>
      <c r="Y141" s="35"/>
      <c r="Z141" s="35"/>
      <c r="AA141" s="35"/>
      <c r="AB141" s="35"/>
      <c r="AC141" s="35"/>
      <c r="AD141" s="35"/>
      <c r="AE141" s="35"/>
      <c r="AR141" s="205" t="s">
        <v>214</v>
      </c>
      <c r="AT141" s="205" t="s">
        <v>162</v>
      </c>
      <c r="AU141" s="205" t="s">
        <v>84</v>
      </c>
      <c r="AY141" s="18" t="s">
        <v>160</v>
      </c>
      <c r="BE141" s="206">
        <f>IF(N141="základní",J141,0)</f>
        <v>0</v>
      </c>
      <c r="BF141" s="206">
        <f>IF(N141="snížená",J141,0)</f>
        <v>0</v>
      </c>
      <c r="BG141" s="206">
        <f>IF(N141="zákl. přenesená",J141,0)</f>
        <v>0</v>
      </c>
      <c r="BH141" s="206">
        <f>IF(N141="sníž. přenesená",J141,0)</f>
        <v>0</v>
      </c>
      <c r="BI141" s="206">
        <f>IF(N141="nulová",J141,0)</f>
        <v>0</v>
      </c>
      <c r="BJ141" s="18" t="s">
        <v>84</v>
      </c>
      <c r="BK141" s="206">
        <f>ROUND(I141*H141,2)</f>
        <v>0</v>
      </c>
      <c r="BL141" s="18" t="s">
        <v>214</v>
      </c>
      <c r="BM141" s="205" t="s">
        <v>194</v>
      </c>
    </row>
    <row r="142" spans="1:65" s="2" customFormat="1" ht="11.25">
      <c r="A142" s="35"/>
      <c r="B142" s="36"/>
      <c r="C142" s="37"/>
      <c r="D142" s="207" t="s">
        <v>167</v>
      </c>
      <c r="E142" s="37"/>
      <c r="F142" s="208" t="s">
        <v>2615</v>
      </c>
      <c r="G142" s="37"/>
      <c r="H142" s="37"/>
      <c r="I142" s="209"/>
      <c r="J142" s="37"/>
      <c r="K142" s="37"/>
      <c r="L142" s="40"/>
      <c r="M142" s="210"/>
      <c r="N142" s="211"/>
      <c r="O142" s="72"/>
      <c r="P142" s="72"/>
      <c r="Q142" s="72"/>
      <c r="R142" s="72"/>
      <c r="S142" s="72"/>
      <c r="T142" s="73"/>
      <c r="U142" s="35"/>
      <c r="V142" s="35"/>
      <c r="W142" s="35"/>
      <c r="X142" s="35"/>
      <c r="Y142" s="35"/>
      <c r="Z142" s="35"/>
      <c r="AA142" s="35"/>
      <c r="AB142" s="35"/>
      <c r="AC142" s="35"/>
      <c r="AD142" s="35"/>
      <c r="AE142" s="35"/>
      <c r="AT142" s="18" t="s">
        <v>167</v>
      </c>
      <c r="AU142" s="18" t="s">
        <v>84</v>
      </c>
    </row>
    <row r="143" spans="1:65" s="2" customFormat="1" ht="19.5">
      <c r="A143" s="35"/>
      <c r="B143" s="36"/>
      <c r="C143" s="37"/>
      <c r="D143" s="207" t="s">
        <v>510</v>
      </c>
      <c r="E143" s="37"/>
      <c r="F143" s="255" t="s">
        <v>2616</v>
      </c>
      <c r="G143" s="37"/>
      <c r="H143" s="37"/>
      <c r="I143" s="209"/>
      <c r="J143" s="37"/>
      <c r="K143" s="37"/>
      <c r="L143" s="40"/>
      <c r="M143" s="210"/>
      <c r="N143" s="211"/>
      <c r="O143" s="72"/>
      <c r="P143" s="72"/>
      <c r="Q143" s="72"/>
      <c r="R143" s="72"/>
      <c r="S143" s="72"/>
      <c r="T143" s="73"/>
      <c r="U143" s="35"/>
      <c r="V143" s="35"/>
      <c r="W143" s="35"/>
      <c r="X143" s="35"/>
      <c r="Y143" s="35"/>
      <c r="Z143" s="35"/>
      <c r="AA143" s="35"/>
      <c r="AB143" s="35"/>
      <c r="AC143" s="35"/>
      <c r="AD143" s="35"/>
      <c r="AE143" s="35"/>
      <c r="AT143" s="18" t="s">
        <v>510</v>
      </c>
      <c r="AU143" s="18" t="s">
        <v>84</v>
      </c>
    </row>
    <row r="144" spans="1:65" s="12" customFormat="1" ht="25.9" customHeight="1">
      <c r="B144" s="177"/>
      <c r="C144" s="178"/>
      <c r="D144" s="179" t="s">
        <v>75</v>
      </c>
      <c r="E144" s="180" t="s">
        <v>2617</v>
      </c>
      <c r="F144" s="180" t="s">
        <v>2618</v>
      </c>
      <c r="G144" s="178"/>
      <c r="H144" s="178"/>
      <c r="I144" s="181"/>
      <c r="J144" s="182">
        <f>BK144</f>
        <v>0</v>
      </c>
      <c r="K144" s="178"/>
      <c r="L144" s="183"/>
      <c r="M144" s="184"/>
      <c r="N144" s="185"/>
      <c r="O144" s="185"/>
      <c r="P144" s="186">
        <f>SUM(P145:P214)</f>
        <v>0</v>
      </c>
      <c r="Q144" s="185"/>
      <c r="R144" s="186">
        <f>SUM(R145:R214)</f>
        <v>0</v>
      </c>
      <c r="S144" s="185"/>
      <c r="T144" s="187">
        <f>SUM(T145:T214)</f>
        <v>0</v>
      </c>
      <c r="AR144" s="188" t="s">
        <v>86</v>
      </c>
      <c r="AT144" s="189" t="s">
        <v>75</v>
      </c>
      <c r="AU144" s="189" t="s">
        <v>76</v>
      </c>
      <c r="AY144" s="188" t="s">
        <v>160</v>
      </c>
      <c r="BK144" s="190">
        <f>SUM(BK145:BK214)</f>
        <v>0</v>
      </c>
    </row>
    <row r="145" spans="1:65" s="2" customFormat="1" ht="21.75" customHeight="1">
      <c r="A145" s="35"/>
      <c r="B145" s="36"/>
      <c r="C145" s="193" t="s">
        <v>182</v>
      </c>
      <c r="D145" s="193" t="s">
        <v>162</v>
      </c>
      <c r="E145" s="194" t="s">
        <v>2619</v>
      </c>
      <c r="F145" s="195" t="s">
        <v>2620</v>
      </c>
      <c r="G145" s="196" t="s">
        <v>181</v>
      </c>
      <c r="H145" s="197">
        <v>30</v>
      </c>
      <c r="I145" s="198"/>
      <c r="J145" s="199">
        <f>ROUND(I145*H145,2)</f>
        <v>0</v>
      </c>
      <c r="K145" s="200"/>
      <c r="L145" s="40"/>
      <c r="M145" s="201" t="s">
        <v>1</v>
      </c>
      <c r="N145" s="202" t="s">
        <v>41</v>
      </c>
      <c r="O145" s="72"/>
      <c r="P145" s="203">
        <f>O145*H145</f>
        <v>0</v>
      </c>
      <c r="Q145" s="203">
        <v>0</v>
      </c>
      <c r="R145" s="203">
        <f>Q145*H145</f>
        <v>0</v>
      </c>
      <c r="S145" s="203">
        <v>0</v>
      </c>
      <c r="T145" s="204">
        <f>S145*H145</f>
        <v>0</v>
      </c>
      <c r="U145" s="35"/>
      <c r="V145" s="35"/>
      <c r="W145" s="35"/>
      <c r="X145" s="35"/>
      <c r="Y145" s="35"/>
      <c r="Z145" s="35"/>
      <c r="AA145" s="35"/>
      <c r="AB145" s="35"/>
      <c r="AC145" s="35"/>
      <c r="AD145" s="35"/>
      <c r="AE145" s="35"/>
      <c r="AR145" s="205" t="s">
        <v>214</v>
      </c>
      <c r="AT145" s="205" t="s">
        <v>162</v>
      </c>
      <c r="AU145" s="205" t="s">
        <v>84</v>
      </c>
      <c r="AY145" s="18" t="s">
        <v>160</v>
      </c>
      <c r="BE145" s="206">
        <f>IF(N145="základní",J145,0)</f>
        <v>0</v>
      </c>
      <c r="BF145" s="206">
        <f>IF(N145="snížená",J145,0)</f>
        <v>0</v>
      </c>
      <c r="BG145" s="206">
        <f>IF(N145="zákl. přenesená",J145,0)</f>
        <v>0</v>
      </c>
      <c r="BH145" s="206">
        <f>IF(N145="sníž. přenesená",J145,0)</f>
        <v>0</v>
      </c>
      <c r="BI145" s="206">
        <f>IF(N145="nulová",J145,0)</f>
        <v>0</v>
      </c>
      <c r="BJ145" s="18" t="s">
        <v>84</v>
      </c>
      <c r="BK145" s="206">
        <f>ROUND(I145*H145,2)</f>
        <v>0</v>
      </c>
      <c r="BL145" s="18" t="s">
        <v>214</v>
      </c>
      <c r="BM145" s="205" t="s">
        <v>8</v>
      </c>
    </row>
    <row r="146" spans="1:65" s="2" customFormat="1" ht="11.25">
      <c r="A146" s="35"/>
      <c r="B146" s="36"/>
      <c r="C146" s="37"/>
      <c r="D146" s="207" t="s">
        <v>167</v>
      </c>
      <c r="E146" s="37"/>
      <c r="F146" s="208" t="s">
        <v>2620</v>
      </c>
      <c r="G146" s="37"/>
      <c r="H146" s="37"/>
      <c r="I146" s="209"/>
      <c r="J146" s="37"/>
      <c r="K146" s="37"/>
      <c r="L146" s="40"/>
      <c r="M146" s="210"/>
      <c r="N146" s="211"/>
      <c r="O146" s="72"/>
      <c r="P146" s="72"/>
      <c r="Q146" s="72"/>
      <c r="R146" s="72"/>
      <c r="S146" s="72"/>
      <c r="T146" s="73"/>
      <c r="U146" s="35"/>
      <c r="V146" s="35"/>
      <c r="W146" s="35"/>
      <c r="X146" s="35"/>
      <c r="Y146" s="35"/>
      <c r="Z146" s="35"/>
      <c r="AA146" s="35"/>
      <c r="AB146" s="35"/>
      <c r="AC146" s="35"/>
      <c r="AD146" s="35"/>
      <c r="AE146" s="35"/>
      <c r="AT146" s="18" t="s">
        <v>167</v>
      </c>
      <c r="AU146" s="18" t="s">
        <v>84</v>
      </c>
    </row>
    <row r="147" spans="1:65" s="14" customFormat="1" ht="11.25">
      <c r="B147" s="222"/>
      <c r="C147" s="223"/>
      <c r="D147" s="207" t="s">
        <v>169</v>
      </c>
      <c r="E147" s="224" t="s">
        <v>1</v>
      </c>
      <c r="F147" s="225" t="s">
        <v>259</v>
      </c>
      <c r="G147" s="223"/>
      <c r="H147" s="226">
        <v>30</v>
      </c>
      <c r="I147" s="227"/>
      <c r="J147" s="223"/>
      <c r="K147" s="223"/>
      <c r="L147" s="228"/>
      <c r="M147" s="229"/>
      <c r="N147" s="230"/>
      <c r="O147" s="230"/>
      <c r="P147" s="230"/>
      <c r="Q147" s="230"/>
      <c r="R147" s="230"/>
      <c r="S147" s="230"/>
      <c r="T147" s="231"/>
      <c r="AT147" s="232" t="s">
        <v>169</v>
      </c>
      <c r="AU147" s="232" t="s">
        <v>84</v>
      </c>
      <c r="AV147" s="14" t="s">
        <v>86</v>
      </c>
      <c r="AW147" s="14" t="s">
        <v>33</v>
      </c>
      <c r="AX147" s="14" t="s">
        <v>76</v>
      </c>
      <c r="AY147" s="232" t="s">
        <v>160</v>
      </c>
    </row>
    <row r="148" spans="1:65" s="15" customFormat="1" ht="11.25">
      <c r="B148" s="233"/>
      <c r="C148" s="234"/>
      <c r="D148" s="207" t="s">
        <v>169</v>
      </c>
      <c r="E148" s="235" t="s">
        <v>1</v>
      </c>
      <c r="F148" s="236" t="s">
        <v>172</v>
      </c>
      <c r="G148" s="234"/>
      <c r="H148" s="237">
        <v>30</v>
      </c>
      <c r="I148" s="238"/>
      <c r="J148" s="234"/>
      <c r="K148" s="234"/>
      <c r="L148" s="239"/>
      <c r="M148" s="240"/>
      <c r="N148" s="241"/>
      <c r="O148" s="241"/>
      <c r="P148" s="241"/>
      <c r="Q148" s="241"/>
      <c r="R148" s="241"/>
      <c r="S148" s="241"/>
      <c r="T148" s="242"/>
      <c r="AT148" s="243" t="s">
        <v>169</v>
      </c>
      <c r="AU148" s="243" t="s">
        <v>84</v>
      </c>
      <c r="AV148" s="15" t="s">
        <v>166</v>
      </c>
      <c r="AW148" s="15" t="s">
        <v>33</v>
      </c>
      <c r="AX148" s="15" t="s">
        <v>84</v>
      </c>
      <c r="AY148" s="243" t="s">
        <v>160</v>
      </c>
    </row>
    <row r="149" spans="1:65" s="2" customFormat="1" ht="16.5" customHeight="1">
      <c r="A149" s="35"/>
      <c r="B149" s="36"/>
      <c r="C149" s="193" t="s">
        <v>206</v>
      </c>
      <c r="D149" s="193" t="s">
        <v>162</v>
      </c>
      <c r="E149" s="194" t="s">
        <v>2621</v>
      </c>
      <c r="F149" s="195" t="s">
        <v>2622</v>
      </c>
      <c r="G149" s="196" t="s">
        <v>181</v>
      </c>
      <c r="H149" s="197">
        <v>15</v>
      </c>
      <c r="I149" s="198"/>
      <c r="J149" s="199">
        <f>ROUND(I149*H149,2)</f>
        <v>0</v>
      </c>
      <c r="K149" s="200"/>
      <c r="L149" s="40"/>
      <c r="M149" s="201" t="s">
        <v>1</v>
      </c>
      <c r="N149" s="202" t="s">
        <v>41</v>
      </c>
      <c r="O149" s="72"/>
      <c r="P149" s="203">
        <f>O149*H149</f>
        <v>0</v>
      </c>
      <c r="Q149" s="203">
        <v>0</v>
      </c>
      <c r="R149" s="203">
        <f>Q149*H149</f>
        <v>0</v>
      </c>
      <c r="S149" s="203">
        <v>0</v>
      </c>
      <c r="T149" s="204">
        <f>S149*H149</f>
        <v>0</v>
      </c>
      <c r="U149" s="35"/>
      <c r="V149" s="35"/>
      <c r="W149" s="35"/>
      <c r="X149" s="35"/>
      <c r="Y149" s="35"/>
      <c r="Z149" s="35"/>
      <c r="AA149" s="35"/>
      <c r="AB149" s="35"/>
      <c r="AC149" s="35"/>
      <c r="AD149" s="35"/>
      <c r="AE149" s="35"/>
      <c r="AR149" s="205" t="s">
        <v>214</v>
      </c>
      <c r="AT149" s="205" t="s">
        <v>162</v>
      </c>
      <c r="AU149" s="205" t="s">
        <v>84</v>
      </c>
      <c r="AY149" s="18" t="s">
        <v>160</v>
      </c>
      <c r="BE149" s="206">
        <f>IF(N149="základní",J149,0)</f>
        <v>0</v>
      </c>
      <c r="BF149" s="206">
        <f>IF(N149="snížená",J149,0)</f>
        <v>0</v>
      </c>
      <c r="BG149" s="206">
        <f>IF(N149="zákl. přenesená",J149,0)</f>
        <v>0</v>
      </c>
      <c r="BH149" s="206">
        <f>IF(N149="sníž. přenesená",J149,0)</f>
        <v>0</v>
      </c>
      <c r="BI149" s="206">
        <f>IF(N149="nulová",J149,0)</f>
        <v>0</v>
      </c>
      <c r="BJ149" s="18" t="s">
        <v>84</v>
      </c>
      <c r="BK149" s="206">
        <f>ROUND(I149*H149,2)</f>
        <v>0</v>
      </c>
      <c r="BL149" s="18" t="s">
        <v>214</v>
      </c>
      <c r="BM149" s="205" t="s">
        <v>209</v>
      </c>
    </row>
    <row r="150" spans="1:65" s="2" customFormat="1" ht="11.25">
      <c r="A150" s="35"/>
      <c r="B150" s="36"/>
      <c r="C150" s="37"/>
      <c r="D150" s="207" t="s">
        <v>167</v>
      </c>
      <c r="E150" s="37"/>
      <c r="F150" s="208" t="s">
        <v>2622</v>
      </c>
      <c r="G150" s="37"/>
      <c r="H150" s="37"/>
      <c r="I150" s="209"/>
      <c r="J150" s="37"/>
      <c r="K150" s="37"/>
      <c r="L150" s="40"/>
      <c r="M150" s="210"/>
      <c r="N150" s="211"/>
      <c r="O150" s="72"/>
      <c r="P150" s="72"/>
      <c r="Q150" s="72"/>
      <c r="R150" s="72"/>
      <c r="S150" s="72"/>
      <c r="T150" s="73"/>
      <c r="U150" s="35"/>
      <c r="V150" s="35"/>
      <c r="W150" s="35"/>
      <c r="X150" s="35"/>
      <c r="Y150" s="35"/>
      <c r="Z150" s="35"/>
      <c r="AA150" s="35"/>
      <c r="AB150" s="35"/>
      <c r="AC150" s="35"/>
      <c r="AD150" s="35"/>
      <c r="AE150" s="35"/>
      <c r="AT150" s="18" t="s">
        <v>167</v>
      </c>
      <c r="AU150" s="18" t="s">
        <v>84</v>
      </c>
    </row>
    <row r="151" spans="1:65" s="14" customFormat="1" ht="11.25">
      <c r="B151" s="222"/>
      <c r="C151" s="223"/>
      <c r="D151" s="207" t="s">
        <v>169</v>
      </c>
      <c r="E151" s="224" t="s">
        <v>1</v>
      </c>
      <c r="F151" s="225" t="s">
        <v>256</v>
      </c>
      <c r="G151" s="223"/>
      <c r="H151" s="226">
        <v>15</v>
      </c>
      <c r="I151" s="227"/>
      <c r="J151" s="223"/>
      <c r="K151" s="223"/>
      <c r="L151" s="228"/>
      <c r="M151" s="229"/>
      <c r="N151" s="230"/>
      <c r="O151" s="230"/>
      <c r="P151" s="230"/>
      <c r="Q151" s="230"/>
      <c r="R151" s="230"/>
      <c r="S151" s="230"/>
      <c r="T151" s="231"/>
      <c r="AT151" s="232" t="s">
        <v>169</v>
      </c>
      <c r="AU151" s="232" t="s">
        <v>84</v>
      </c>
      <c r="AV151" s="14" t="s">
        <v>86</v>
      </c>
      <c r="AW151" s="14" t="s">
        <v>33</v>
      </c>
      <c r="AX151" s="14" t="s">
        <v>76</v>
      </c>
      <c r="AY151" s="232" t="s">
        <v>160</v>
      </c>
    </row>
    <row r="152" spans="1:65" s="15" customFormat="1" ht="11.25">
      <c r="B152" s="233"/>
      <c r="C152" s="234"/>
      <c r="D152" s="207" t="s">
        <v>169</v>
      </c>
      <c r="E152" s="235" t="s">
        <v>1</v>
      </c>
      <c r="F152" s="236" t="s">
        <v>172</v>
      </c>
      <c r="G152" s="234"/>
      <c r="H152" s="237">
        <v>15</v>
      </c>
      <c r="I152" s="238"/>
      <c r="J152" s="234"/>
      <c r="K152" s="234"/>
      <c r="L152" s="239"/>
      <c r="M152" s="240"/>
      <c r="N152" s="241"/>
      <c r="O152" s="241"/>
      <c r="P152" s="241"/>
      <c r="Q152" s="241"/>
      <c r="R152" s="241"/>
      <c r="S152" s="241"/>
      <c r="T152" s="242"/>
      <c r="AT152" s="243" t="s">
        <v>169</v>
      </c>
      <c r="AU152" s="243" t="s">
        <v>84</v>
      </c>
      <c r="AV152" s="15" t="s">
        <v>166</v>
      </c>
      <c r="AW152" s="15" t="s">
        <v>33</v>
      </c>
      <c r="AX152" s="15" t="s">
        <v>84</v>
      </c>
      <c r="AY152" s="243" t="s">
        <v>160</v>
      </c>
    </row>
    <row r="153" spans="1:65" s="2" customFormat="1" ht="21.75" customHeight="1">
      <c r="A153" s="35"/>
      <c r="B153" s="36"/>
      <c r="C153" s="193" t="s">
        <v>187</v>
      </c>
      <c r="D153" s="193" t="s">
        <v>162</v>
      </c>
      <c r="E153" s="194" t="s">
        <v>2623</v>
      </c>
      <c r="F153" s="195" t="s">
        <v>2624</v>
      </c>
      <c r="G153" s="196" t="s">
        <v>181</v>
      </c>
      <c r="H153" s="197">
        <v>60</v>
      </c>
      <c r="I153" s="198"/>
      <c r="J153" s="199">
        <f>ROUND(I153*H153,2)</f>
        <v>0</v>
      </c>
      <c r="K153" s="200"/>
      <c r="L153" s="40"/>
      <c r="M153" s="201" t="s">
        <v>1</v>
      </c>
      <c r="N153" s="202" t="s">
        <v>41</v>
      </c>
      <c r="O153" s="72"/>
      <c r="P153" s="203">
        <f>O153*H153</f>
        <v>0</v>
      </c>
      <c r="Q153" s="203">
        <v>0</v>
      </c>
      <c r="R153" s="203">
        <f>Q153*H153</f>
        <v>0</v>
      </c>
      <c r="S153" s="203">
        <v>0</v>
      </c>
      <c r="T153" s="204">
        <f>S153*H153</f>
        <v>0</v>
      </c>
      <c r="U153" s="35"/>
      <c r="V153" s="35"/>
      <c r="W153" s="35"/>
      <c r="X153" s="35"/>
      <c r="Y153" s="35"/>
      <c r="Z153" s="35"/>
      <c r="AA153" s="35"/>
      <c r="AB153" s="35"/>
      <c r="AC153" s="35"/>
      <c r="AD153" s="35"/>
      <c r="AE153" s="35"/>
      <c r="AR153" s="205" t="s">
        <v>214</v>
      </c>
      <c r="AT153" s="205" t="s">
        <v>162</v>
      </c>
      <c r="AU153" s="205" t="s">
        <v>84</v>
      </c>
      <c r="AY153" s="18" t="s">
        <v>160</v>
      </c>
      <c r="BE153" s="206">
        <f>IF(N153="základní",J153,0)</f>
        <v>0</v>
      </c>
      <c r="BF153" s="206">
        <f>IF(N153="snížená",J153,0)</f>
        <v>0</v>
      </c>
      <c r="BG153" s="206">
        <f>IF(N153="zákl. přenesená",J153,0)</f>
        <v>0</v>
      </c>
      <c r="BH153" s="206">
        <f>IF(N153="sníž. přenesená",J153,0)</f>
        <v>0</v>
      </c>
      <c r="BI153" s="206">
        <f>IF(N153="nulová",J153,0)</f>
        <v>0</v>
      </c>
      <c r="BJ153" s="18" t="s">
        <v>84</v>
      </c>
      <c r="BK153" s="206">
        <f>ROUND(I153*H153,2)</f>
        <v>0</v>
      </c>
      <c r="BL153" s="18" t="s">
        <v>214</v>
      </c>
      <c r="BM153" s="205" t="s">
        <v>214</v>
      </c>
    </row>
    <row r="154" spans="1:65" s="2" customFormat="1" ht="11.25">
      <c r="A154" s="35"/>
      <c r="B154" s="36"/>
      <c r="C154" s="37"/>
      <c r="D154" s="207" t="s">
        <v>167</v>
      </c>
      <c r="E154" s="37"/>
      <c r="F154" s="208" t="s">
        <v>2624</v>
      </c>
      <c r="G154" s="37"/>
      <c r="H154" s="37"/>
      <c r="I154" s="209"/>
      <c r="J154" s="37"/>
      <c r="K154" s="37"/>
      <c r="L154" s="40"/>
      <c r="M154" s="210"/>
      <c r="N154" s="211"/>
      <c r="O154" s="72"/>
      <c r="P154" s="72"/>
      <c r="Q154" s="72"/>
      <c r="R154" s="72"/>
      <c r="S154" s="72"/>
      <c r="T154" s="73"/>
      <c r="U154" s="35"/>
      <c r="V154" s="35"/>
      <c r="W154" s="35"/>
      <c r="X154" s="35"/>
      <c r="Y154" s="35"/>
      <c r="Z154" s="35"/>
      <c r="AA154" s="35"/>
      <c r="AB154" s="35"/>
      <c r="AC154" s="35"/>
      <c r="AD154" s="35"/>
      <c r="AE154" s="35"/>
      <c r="AT154" s="18" t="s">
        <v>167</v>
      </c>
      <c r="AU154" s="18" t="s">
        <v>84</v>
      </c>
    </row>
    <row r="155" spans="1:65" s="2" customFormat="1" ht="19.5">
      <c r="A155" s="35"/>
      <c r="B155" s="36"/>
      <c r="C155" s="37"/>
      <c r="D155" s="207" t="s">
        <v>510</v>
      </c>
      <c r="E155" s="37"/>
      <c r="F155" s="255" t="s">
        <v>2616</v>
      </c>
      <c r="G155" s="37"/>
      <c r="H155" s="37"/>
      <c r="I155" s="209"/>
      <c r="J155" s="37"/>
      <c r="K155" s="37"/>
      <c r="L155" s="40"/>
      <c r="M155" s="210"/>
      <c r="N155" s="211"/>
      <c r="O155" s="72"/>
      <c r="P155" s="72"/>
      <c r="Q155" s="72"/>
      <c r="R155" s="72"/>
      <c r="S155" s="72"/>
      <c r="T155" s="73"/>
      <c r="U155" s="35"/>
      <c r="V155" s="35"/>
      <c r="W155" s="35"/>
      <c r="X155" s="35"/>
      <c r="Y155" s="35"/>
      <c r="Z155" s="35"/>
      <c r="AA155" s="35"/>
      <c r="AB155" s="35"/>
      <c r="AC155" s="35"/>
      <c r="AD155" s="35"/>
      <c r="AE155" s="35"/>
      <c r="AT155" s="18" t="s">
        <v>510</v>
      </c>
      <c r="AU155" s="18" t="s">
        <v>84</v>
      </c>
    </row>
    <row r="156" spans="1:65" s="14" customFormat="1" ht="11.25">
      <c r="B156" s="222"/>
      <c r="C156" s="223"/>
      <c r="D156" s="207" t="s">
        <v>169</v>
      </c>
      <c r="E156" s="224" t="s">
        <v>1</v>
      </c>
      <c r="F156" s="225" t="s">
        <v>374</v>
      </c>
      <c r="G156" s="223"/>
      <c r="H156" s="226">
        <v>60</v>
      </c>
      <c r="I156" s="227"/>
      <c r="J156" s="223"/>
      <c r="K156" s="223"/>
      <c r="L156" s="228"/>
      <c r="M156" s="229"/>
      <c r="N156" s="230"/>
      <c r="O156" s="230"/>
      <c r="P156" s="230"/>
      <c r="Q156" s="230"/>
      <c r="R156" s="230"/>
      <c r="S156" s="230"/>
      <c r="T156" s="231"/>
      <c r="AT156" s="232" t="s">
        <v>169</v>
      </c>
      <c r="AU156" s="232" t="s">
        <v>84</v>
      </c>
      <c r="AV156" s="14" t="s">
        <v>86</v>
      </c>
      <c r="AW156" s="14" t="s">
        <v>33</v>
      </c>
      <c r="AX156" s="14" t="s">
        <v>76</v>
      </c>
      <c r="AY156" s="232" t="s">
        <v>160</v>
      </c>
    </row>
    <row r="157" spans="1:65" s="15" customFormat="1" ht="11.25">
      <c r="B157" s="233"/>
      <c r="C157" s="234"/>
      <c r="D157" s="207" t="s">
        <v>169</v>
      </c>
      <c r="E157" s="235" t="s">
        <v>1</v>
      </c>
      <c r="F157" s="236" t="s">
        <v>172</v>
      </c>
      <c r="G157" s="234"/>
      <c r="H157" s="237">
        <v>60</v>
      </c>
      <c r="I157" s="238"/>
      <c r="J157" s="234"/>
      <c r="K157" s="234"/>
      <c r="L157" s="239"/>
      <c r="M157" s="240"/>
      <c r="N157" s="241"/>
      <c r="O157" s="241"/>
      <c r="P157" s="241"/>
      <c r="Q157" s="241"/>
      <c r="R157" s="241"/>
      <c r="S157" s="241"/>
      <c r="T157" s="242"/>
      <c r="AT157" s="243" t="s">
        <v>169</v>
      </c>
      <c r="AU157" s="243" t="s">
        <v>84</v>
      </c>
      <c r="AV157" s="15" t="s">
        <v>166</v>
      </c>
      <c r="AW157" s="15" t="s">
        <v>33</v>
      </c>
      <c r="AX157" s="15" t="s">
        <v>84</v>
      </c>
      <c r="AY157" s="243" t="s">
        <v>160</v>
      </c>
    </row>
    <row r="158" spans="1:65" s="2" customFormat="1" ht="21.75" customHeight="1">
      <c r="A158" s="35"/>
      <c r="B158" s="36"/>
      <c r="C158" s="193" t="s">
        <v>218</v>
      </c>
      <c r="D158" s="193" t="s">
        <v>162</v>
      </c>
      <c r="E158" s="194" t="s">
        <v>2625</v>
      </c>
      <c r="F158" s="195" t="s">
        <v>2626</v>
      </c>
      <c r="G158" s="196" t="s">
        <v>181</v>
      </c>
      <c r="H158" s="197">
        <v>15</v>
      </c>
      <c r="I158" s="198"/>
      <c r="J158" s="199">
        <f>ROUND(I158*H158,2)</f>
        <v>0</v>
      </c>
      <c r="K158" s="200"/>
      <c r="L158" s="40"/>
      <c r="M158" s="201" t="s">
        <v>1</v>
      </c>
      <c r="N158" s="202" t="s">
        <v>41</v>
      </c>
      <c r="O158" s="72"/>
      <c r="P158" s="203">
        <f>O158*H158</f>
        <v>0</v>
      </c>
      <c r="Q158" s="203">
        <v>0</v>
      </c>
      <c r="R158" s="203">
        <f>Q158*H158</f>
        <v>0</v>
      </c>
      <c r="S158" s="203">
        <v>0</v>
      </c>
      <c r="T158" s="204">
        <f>S158*H158</f>
        <v>0</v>
      </c>
      <c r="U158" s="35"/>
      <c r="V158" s="35"/>
      <c r="W158" s="35"/>
      <c r="X158" s="35"/>
      <c r="Y158" s="35"/>
      <c r="Z158" s="35"/>
      <c r="AA158" s="35"/>
      <c r="AB158" s="35"/>
      <c r="AC158" s="35"/>
      <c r="AD158" s="35"/>
      <c r="AE158" s="35"/>
      <c r="AR158" s="205" t="s">
        <v>214</v>
      </c>
      <c r="AT158" s="205" t="s">
        <v>162</v>
      </c>
      <c r="AU158" s="205" t="s">
        <v>84</v>
      </c>
      <c r="AY158" s="18" t="s">
        <v>160</v>
      </c>
      <c r="BE158" s="206">
        <f>IF(N158="základní",J158,0)</f>
        <v>0</v>
      </c>
      <c r="BF158" s="206">
        <f>IF(N158="snížená",J158,0)</f>
        <v>0</v>
      </c>
      <c r="BG158" s="206">
        <f>IF(N158="zákl. přenesená",J158,0)</f>
        <v>0</v>
      </c>
      <c r="BH158" s="206">
        <f>IF(N158="sníž. přenesená",J158,0)</f>
        <v>0</v>
      </c>
      <c r="BI158" s="206">
        <f>IF(N158="nulová",J158,0)</f>
        <v>0</v>
      </c>
      <c r="BJ158" s="18" t="s">
        <v>84</v>
      </c>
      <c r="BK158" s="206">
        <f>ROUND(I158*H158,2)</f>
        <v>0</v>
      </c>
      <c r="BL158" s="18" t="s">
        <v>214</v>
      </c>
      <c r="BM158" s="205" t="s">
        <v>221</v>
      </c>
    </row>
    <row r="159" spans="1:65" s="2" customFormat="1" ht="11.25">
      <c r="A159" s="35"/>
      <c r="B159" s="36"/>
      <c r="C159" s="37"/>
      <c r="D159" s="207" t="s">
        <v>167</v>
      </c>
      <c r="E159" s="37"/>
      <c r="F159" s="208" t="s">
        <v>2626</v>
      </c>
      <c r="G159" s="37"/>
      <c r="H159" s="37"/>
      <c r="I159" s="209"/>
      <c r="J159" s="37"/>
      <c r="K159" s="37"/>
      <c r="L159" s="40"/>
      <c r="M159" s="210"/>
      <c r="N159" s="211"/>
      <c r="O159" s="72"/>
      <c r="P159" s="72"/>
      <c r="Q159" s="72"/>
      <c r="R159" s="72"/>
      <c r="S159" s="72"/>
      <c r="T159" s="73"/>
      <c r="U159" s="35"/>
      <c r="V159" s="35"/>
      <c r="W159" s="35"/>
      <c r="X159" s="35"/>
      <c r="Y159" s="35"/>
      <c r="Z159" s="35"/>
      <c r="AA159" s="35"/>
      <c r="AB159" s="35"/>
      <c r="AC159" s="35"/>
      <c r="AD159" s="35"/>
      <c r="AE159" s="35"/>
      <c r="AT159" s="18" t="s">
        <v>167</v>
      </c>
      <c r="AU159" s="18" t="s">
        <v>84</v>
      </c>
    </row>
    <row r="160" spans="1:65" s="2" customFormat="1" ht="19.5">
      <c r="A160" s="35"/>
      <c r="B160" s="36"/>
      <c r="C160" s="37"/>
      <c r="D160" s="207" t="s">
        <v>510</v>
      </c>
      <c r="E160" s="37"/>
      <c r="F160" s="255" t="s">
        <v>2616</v>
      </c>
      <c r="G160" s="37"/>
      <c r="H160" s="37"/>
      <c r="I160" s="209"/>
      <c r="J160" s="37"/>
      <c r="K160" s="37"/>
      <c r="L160" s="40"/>
      <c r="M160" s="210"/>
      <c r="N160" s="211"/>
      <c r="O160" s="72"/>
      <c r="P160" s="72"/>
      <c r="Q160" s="72"/>
      <c r="R160" s="72"/>
      <c r="S160" s="72"/>
      <c r="T160" s="73"/>
      <c r="U160" s="35"/>
      <c r="V160" s="35"/>
      <c r="W160" s="35"/>
      <c r="X160" s="35"/>
      <c r="Y160" s="35"/>
      <c r="Z160" s="35"/>
      <c r="AA160" s="35"/>
      <c r="AB160" s="35"/>
      <c r="AC160" s="35"/>
      <c r="AD160" s="35"/>
      <c r="AE160" s="35"/>
      <c r="AT160" s="18" t="s">
        <v>510</v>
      </c>
      <c r="AU160" s="18" t="s">
        <v>84</v>
      </c>
    </row>
    <row r="161" spans="1:65" s="14" customFormat="1" ht="11.25">
      <c r="B161" s="222"/>
      <c r="C161" s="223"/>
      <c r="D161" s="207" t="s">
        <v>169</v>
      </c>
      <c r="E161" s="224" t="s">
        <v>1</v>
      </c>
      <c r="F161" s="225" t="s">
        <v>256</v>
      </c>
      <c r="G161" s="223"/>
      <c r="H161" s="226">
        <v>15</v>
      </c>
      <c r="I161" s="227"/>
      <c r="J161" s="223"/>
      <c r="K161" s="223"/>
      <c r="L161" s="228"/>
      <c r="M161" s="229"/>
      <c r="N161" s="230"/>
      <c r="O161" s="230"/>
      <c r="P161" s="230"/>
      <c r="Q161" s="230"/>
      <c r="R161" s="230"/>
      <c r="S161" s="230"/>
      <c r="T161" s="231"/>
      <c r="AT161" s="232" t="s">
        <v>169</v>
      </c>
      <c r="AU161" s="232" t="s">
        <v>84</v>
      </c>
      <c r="AV161" s="14" t="s">
        <v>86</v>
      </c>
      <c r="AW161" s="14" t="s">
        <v>33</v>
      </c>
      <c r="AX161" s="14" t="s">
        <v>76</v>
      </c>
      <c r="AY161" s="232" t="s">
        <v>160</v>
      </c>
    </row>
    <row r="162" spans="1:65" s="15" customFormat="1" ht="11.25">
      <c r="B162" s="233"/>
      <c r="C162" s="234"/>
      <c r="D162" s="207" t="s">
        <v>169</v>
      </c>
      <c r="E162" s="235" t="s">
        <v>1</v>
      </c>
      <c r="F162" s="236" t="s">
        <v>172</v>
      </c>
      <c r="G162" s="234"/>
      <c r="H162" s="237">
        <v>15</v>
      </c>
      <c r="I162" s="238"/>
      <c r="J162" s="234"/>
      <c r="K162" s="234"/>
      <c r="L162" s="239"/>
      <c r="M162" s="240"/>
      <c r="N162" s="241"/>
      <c r="O162" s="241"/>
      <c r="P162" s="241"/>
      <c r="Q162" s="241"/>
      <c r="R162" s="241"/>
      <c r="S162" s="241"/>
      <c r="T162" s="242"/>
      <c r="AT162" s="243" t="s">
        <v>169</v>
      </c>
      <c r="AU162" s="243" t="s">
        <v>84</v>
      </c>
      <c r="AV162" s="15" t="s">
        <v>166</v>
      </c>
      <c r="AW162" s="15" t="s">
        <v>33</v>
      </c>
      <c r="AX162" s="15" t="s">
        <v>84</v>
      </c>
      <c r="AY162" s="243" t="s">
        <v>160</v>
      </c>
    </row>
    <row r="163" spans="1:65" s="2" customFormat="1" ht="21.75" customHeight="1">
      <c r="A163" s="35"/>
      <c r="B163" s="36"/>
      <c r="C163" s="193" t="s">
        <v>194</v>
      </c>
      <c r="D163" s="193" t="s">
        <v>162</v>
      </c>
      <c r="E163" s="194" t="s">
        <v>2627</v>
      </c>
      <c r="F163" s="195" t="s">
        <v>2628</v>
      </c>
      <c r="G163" s="196" t="s">
        <v>181</v>
      </c>
      <c r="H163" s="197">
        <v>15</v>
      </c>
      <c r="I163" s="198"/>
      <c r="J163" s="199">
        <f>ROUND(I163*H163,2)</f>
        <v>0</v>
      </c>
      <c r="K163" s="200"/>
      <c r="L163" s="40"/>
      <c r="M163" s="201" t="s">
        <v>1</v>
      </c>
      <c r="N163" s="202" t="s">
        <v>41</v>
      </c>
      <c r="O163" s="72"/>
      <c r="P163" s="203">
        <f>O163*H163</f>
        <v>0</v>
      </c>
      <c r="Q163" s="203">
        <v>0</v>
      </c>
      <c r="R163" s="203">
        <f>Q163*H163</f>
        <v>0</v>
      </c>
      <c r="S163" s="203">
        <v>0</v>
      </c>
      <c r="T163" s="204">
        <f>S163*H163</f>
        <v>0</v>
      </c>
      <c r="U163" s="35"/>
      <c r="V163" s="35"/>
      <c r="W163" s="35"/>
      <c r="X163" s="35"/>
      <c r="Y163" s="35"/>
      <c r="Z163" s="35"/>
      <c r="AA163" s="35"/>
      <c r="AB163" s="35"/>
      <c r="AC163" s="35"/>
      <c r="AD163" s="35"/>
      <c r="AE163" s="35"/>
      <c r="AR163" s="205" t="s">
        <v>214</v>
      </c>
      <c r="AT163" s="205" t="s">
        <v>162</v>
      </c>
      <c r="AU163" s="205" t="s">
        <v>84</v>
      </c>
      <c r="AY163" s="18" t="s">
        <v>160</v>
      </c>
      <c r="BE163" s="206">
        <f>IF(N163="základní",J163,0)</f>
        <v>0</v>
      </c>
      <c r="BF163" s="206">
        <f>IF(N163="snížená",J163,0)</f>
        <v>0</v>
      </c>
      <c r="BG163" s="206">
        <f>IF(N163="zákl. přenesená",J163,0)</f>
        <v>0</v>
      </c>
      <c r="BH163" s="206">
        <f>IF(N163="sníž. přenesená",J163,0)</f>
        <v>0</v>
      </c>
      <c r="BI163" s="206">
        <f>IF(N163="nulová",J163,0)</f>
        <v>0</v>
      </c>
      <c r="BJ163" s="18" t="s">
        <v>84</v>
      </c>
      <c r="BK163" s="206">
        <f>ROUND(I163*H163,2)</f>
        <v>0</v>
      </c>
      <c r="BL163" s="18" t="s">
        <v>214</v>
      </c>
      <c r="BM163" s="205" t="s">
        <v>229</v>
      </c>
    </row>
    <row r="164" spans="1:65" s="2" customFormat="1" ht="11.25">
      <c r="A164" s="35"/>
      <c r="B164" s="36"/>
      <c r="C164" s="37"/>
      <c r="D164" s="207" t="s">
        <v>167</v>
      </c>
      <c r="E164" s="37"/>
      <c r="F164" s="208" t="s">
        <v>2628</v>
      </c>
      <c r="G164" s="37"/>
      <c r="H164" s="37"/>
      <c r="I164" s="209"/>
      <c r="J164" s="37"/>
      <c r="K164" s="37"/>
      <c r="L164" s="40"/>
      <c r="M164" s="210"/>
      <c r="N164" s="211"/>
      <c r="O164" s="72"/>
      <c r="P164" s="72"/>
      <c r="Q164" s="72"/>
      <c r="R164" s="72"/>
      <c r="S164" s="72"/>
      <c r="T164" s="73"/>
      <c r="U164" s="35"/>
      <c r="V164" s="35"/>
      <c r="W164" s="35"/>
      <c r="X164" s="35"/>
      <c r="Y164" s="35"/>
      <c r="Z164" s="35"/>
      <c r="AA164" s="35"/>
      <c r="AB164" s="35"/>
      <c r="AC164" s="35"/>
      <c r="AD164" s="35"/>
      <c r="AE164" s="35"/>
      <c r="AT164" s="18" t="s">
        <v>167</v>
      </c>
      <c r="AU164" s="18" t="s">
        <v>84</v>
      </c>
    </row>
    <row r="165" spans="1:65" s="2" customFormat="1" ht="19.5">
      <c r="A165" s="35"/>
      <c r="B165" s="36"/>
      <c r="C165" s="37"/>
      <c r="D165" s="207" t="s">
        <v>510</v>
      </c>
      <c r="E165" s="37"/>
      <c r="F165" s="255" t="s">
        <v>2616</v>
      </c>
      <c r="G165" s="37"/>
      <c r="H165" s="37"/>
      <c r="I165" s="209"/>
      <c r="J165" s="37"/>
      <c r="K165" s="37"/>
      <c r="L165" s="40"/>
      <c r="M165" s="210"/>
      <c r="N165" s="211"/>
      <c r="O165" s="72"/>
      <c r="P165" s="72"/>
      <c r="Q165" s="72"/>
      <c r="R165" s="72"/>
      <c r="S165" s="72"/>
      <c r="T165" s="73"/>
      <c r="U165" s="35"/>
      <c r="V165" s="35"/>
      <c r="W165" s="35"/>
      <c r="X165" s="35"/>
      <c r="Y165" s="35"/>
      <c r="Z165" s="35"/>
      <c r="AA165" s="35"/>
      <c r="AB165" s="35"/>
      <c r="AC165" s="35"/>
      <c r="AD165" s="35"/>
      <c r="AE165" s="35"/>
      <c r="AT165" s="18" t="s">
        <v>510</v>
      </c>
      <c r="AU165" s="18" t="s">
        <v>84</v>
      </c>
    </row>
    <row r="166" spans="1:65" s="14" customFormat="1" ht="11.25">
      <c r="B166" s="222"/>
      <c r="C166" s="223"/>
      <c r="D166" s="207" t="s">
        <v>169</v>
      </c>
      <c r="E166" s="224" t="s">
        <v>1</v>
      </c>
      <c r="F166" s="225" t="s">
        <v>256</v>
      </c>
      <c r="G166" s="223"/>
      <c r="H166" s="226">
        <v>15</v>
      </c>
      <c r="I166" s="227"/>
      <c r="J166" s="223"/>
      <c r="K166" s="223"/>
      <c r="L166" s="228"/>
      <c r="M166" s="229"/>
      <c r="N166" s="230"/>
      <c r="O166" s="230"/>
      <c r="P166" s="230"/>
      <c r="Q166" s="230"/>
      <c r="R166" s="230"/>
      <c r="S166" s="230"/>
      <c r="T166" s="231"/>
      <c r="AT166" s="232" t="s">
        <v>169</v>
      </c>
      <c r="AU166" s="232" t="s">
        <v>84</v>
      </c>
      <c r="AV166" s="14" t="s">
        <v>86</v>
      </c>
      <c r="AW166" s="14" t="s">
        <v>33</v>
      </c>
      <c r="AX166" s="14" t="s">
        <v>76</v>
      </c>
      <c r="AY166" s="232" t="s">
        <v>160</v>
      </c>
    </row>
    <row r="167" spans="1:65" s="15" customFormat="1" ht="11.25">
      <c r="B167" s="233"/>
      <c r="C167" s="234"/>
      <c r="D167" s="207" t="s">
        <v>169</v>
      </c>
      <c r="E167" s="235" t="s">
        <v>1</v>
      </c>
      <c r="F167" s="236" t="s">
        <v>172</v>
      </c>
      <c r="G167" s="234"/>
      <c r="H167" s="237">
        <v>15</v>
      </c>
      <c r="I167" s="238"/>
      <c r="J167" s="234"/>
      <c r="K167" s="234"/>
      <c r="L167" s="239"/>
      <c r="M167" s="240"/>
      <c r="N167" s="241"/>
      <c r="O167" s="241"/>
      <c r="P167" s="241"/>
      <c r="Q167" s="241"/>
      <c r="R167" s="241"/>
      <c r="S167" s="241"/>
      <c r="T167" s="242"/>
      <c r="AT167" s="243" t="s">
        <v>169</v>
      </c>
      <c r="AU167" s="243" t="s">
        <v>84</v>
      </c>
      <c r="AV167" s="15" t="s">
        <v>166</v>
      </c>
      <c r="AW167" s="15" t="s">
        <v>33</v>
      </c>
      <c r="AX167" s="15" t="s">
        <v>84</v>
      </c>
      <c r="AY167" s="243" t="s">
        <v>160</v>
      </c>
    </row>
    <row r="168" spans="1:65" s="2" customFormat="1" ht="16.5" customHeight="1">
      <c r="A168" s="35"/>
      <c r="B168" s="36"/>
      <c r="C168" s="193" t="s">
        <v>233</v>
      </c>
      <c r="D168" s="193" t="s">
        <v>162</v>
      </c>
      <c r="E168" s="194" t="s">
        <v>2629</v>
      </c>
      <c r="F168" s="195" t="s">
        <v>2630</v>
      </c>
      <c r="G168" s="196" t="s">
        <v>312</v>
      </c>
      <c r="H168" s="197">
        <v>6</v>
      </c>
      <c r="I168" s="198"/>
      <c r="J168" s="199">
        <f>ROUND(I168*H168,2)</f>
        <v>0</v>
      </c>
      <c r="K168" s="200"/>
      <c r="L168" s="40"/>
      <c r="M168" s="201" t="s">
        <v>1</v>
      </c>
      <c r="N168" s="202" t="s">
        <v>41</v>
      </c>
      <c r="O168" s="72"/>
      <c r="P168" s="203">
        <f>O168*H168</f>
        <v>0</v>
      </c>
      <c r="Q168" s="203">
        <v>0</v>
      </c>
      <c r="R168" s="203">
        <f>Q168*H168</f>
        <v>0</v>
      </c>
      <c r="S168" s="203">
        <v>0</v>
      </c>
      <c r="T168" s="204">
        <f>S168*H168</f>
        <v>0</v>
      </c>
      <c r="U168" s="35"/>
      <c r="V168" s="35"/>
      <c r="W168" s="35"/>
      <c r="X168" s="35"/>
      <c r="Y168" s="35"/>
      <c r="Z168" s="35"/>
      <c r="AA168" s="35"/>
      <c r="AB168" s="35"/>
      <c r="AC168" s="35"/>
      <c r="AD168" s="35"/>
      <c r="AE168" s="35"/>
      <c r="AR168" s="205" t="s">
        <v>214</v>
      </c>
      <c r="AT168" s="205" t="s">
        <v>162</v>
      </c>
      <c r="AU168" s="205" t="s">
        <v>84</v>
      </c>
      <c r="AY168" s="18" t="s">
        <v>160</v>
      </c>
      <c r="BE168" s="206">
        <f>IF(N168="základní",J168,0)</f>
        <v>0</v>
      </c>
      <c r="BF168" s="206">
        <f>IF(N168="snížená",J168,0)</f>
        <v>0</v>
      </c>
      <c r="BG168" s="206">
        <f>IF(N168="zákl. přenesená",J168,0)</f>
        <v>0</v>
      </c>
      <c r="BH168" s="206">
        <f>IF(N168="sníž. přenesená",J168,0)</f>
        <v>0</v>
      </c>
      <c r="BI168" s="206">
        <f>IF(N168="nulová",J168,0)</f>
        <v>0</v>
      </c>
      <c r="BJ168" s="18" t="s">
        <v>84</v>
      </c>
      <c r="BK168" s="206">
        <f>ROUND(I168*H168,2)</f>
        <v>0</v>
      </c>
      <c r="BL168" s="18" t="s">
        <v>214</v>
      </c>
      <c r="BM168" s="205" t="s">
        <v>236</v>
      </c>
    </row>
    <row r="169" spans="1:65" s="2" customFormat="1" ht="11.25">
      <c r="A169" s="35"/>
      <c r="B169" s="36"/>
      <c r="C169" s="37"/>
      <c r="D169" s="207" t="s">
        <v>167</v>
      </c>
      <c r="E169" s="37"/>
      <c r="F169" s="208" t="s">
        <v>2630</v>
      </c>
      <c r="G169" s="37"/>
      <c r="H169" s="37"/>
      <c r="I169" s="209"/>
      <c r="J169" s="37"/>
      <c r="K169" s="37"/>
      <c r="L169" s="40"/>
      <c r="M169" s="210"/>
      <c r="N169" s="211"/>
      <c r="O169" s="72"/>
      <c r="P169" s="72"/>
      <c r="Q169" s="72"/>
      <c r="R169" s="72"/>
      <c r="S169" s="72"/>
      <c r="T169" s="73"/>
      <c r="U169" s="35"/>
      <c r="V169" s="35"/>
      <c r="W169" s="35"/>
      <c r="X169" s="35"/>
      <c r="Y169" s="35"/>
      <c r="Z169" s="35"/>
      <c r="AA169" s="35"/>
      <c r="AB169" s="35"/>
      <c r="AC169" s="35"/>
      <c r="AD169" s="35"/>
      <c r="AE169" s="35"/>
      <c r="AT169" s="18" t="s">
        <v>167</v>
      </c>
      <c r="AU169" s="18" t="s">
        <v>84</v>
      </c>
    </row>
    <row r="170" spans="1:65" s="14" customFormat="1" ht="11.25">
      <c r="B170" s="222"/>
      <c r="C170" s="223"/>
      <c r="D170" s="207" t="s">
        <v>169</v>
      </c>
      <c r="E170" s="224" t="s">
        <v>1</v>
      </c>
      <c r="F170" s="225" t="s">
        <v>182</v>
      </c>
      <c r="G170" s="223"/>
      <c r="H170" s="226">
        <v>6</v>
      </c>
      <c r="I170" s="227"/>
      <c r="J170" s="223"/>
      <c r="K170" s="223"/>
      <c r="L170" s="228"/>
      <c r="M170" s="229"/>
      <c r="N170" s="230"/>
      <c r="O170" s="230"/>
      <c r="P170" s="230"/>
      <c r="Q170" s="230"/>
      <c r="R170" s="230"/>
      <c r="S170" s="230"/>
      <c r="T170" s="231"/>
      <c r="AT170" s="232" t="s">
        <v>169</v>
      </c>
      <c r="AU170" s="232" t="s">
        <v>84</v>
      </c>
      <c r="AV170" s="14" t="s">
        <v>86</v>
      </c>
      <c r="AW170" s="14" t="s">
        <v>33</v>
      </c>
      <c r="AX170" s="14" t="s">
        <v>76</v>
      </c>
      <c r="AY170" s="232" t="s">
        <v>160</v>
      </c>
    </row>
    <row r="171" spans="1:65" s="15" customFormat="1" ht="11.25">
      <c r="B171" s="233"/>
      <c r="C171" s="234"/>
      <c r="D171" s="207" t="s">
        <v>169</v>
      </c>
      <c r="E171" s="235" t="s">
        <v>1</v>
      </c>
      <c r="F171" s="236" t="s">
        <v>172</v>
      </c>
      <c r="G171" s="234"/>
      <c r="H171" s="237">
        <v>6</v>
      </c>
      <c r="I171" s="238"/>
      <c r="J171" s="234"/>
      <c r="K171" s="234"/>
      <c r="L171" s="239"/>
      <c r="M171" s="240"/>
      <c r="N171" s="241"/>
      <c r="O171" s="241"/>
      <c r="P171" s="241"/>
      <c r="Q171" s="241"/>
      <c r="R171" s="241"/>
      <c r="S171" s="241"/>
      <c r="T171" s="242"/>
      <c r="AT171" s="243" t="s">
        <v>169</v>
      </c>
      <c r="AU171" s="243" t="s">
        <v>84</v>
      </c>
      <c r="AV171" s="15" t="s">
        <v>166</v>
      </c>
      <c r="AW171" s="15" t="s">
        <v>33</v>
      </c>
      <c r="AX171" s="15" t="s">
        <v>84</v>
      </c>
      <c r="AY171" s="243" t="s">
        <v>160</v>
      </c>
    </row>
    <row r="172" spans="1:65" s="2" customFormat="1" ht="16.5" customHeight="1">
      <c r="A172" s="35"/>
      <c r="B172" s="36"/>
      <c r="C172" s="193" t="s">
        <v>8</v>
      </c>
      <c r="D172" s="193" t="s">
        <v>162</v>
      </c>
      <c r="E172" s="194" t="s">
        <v>2631</v>
      </c>
      <c r="F172" s="195" t="s">
        <v>2632</v>
      </c>
      <c r="G172" s="196" t="s">
        <v>312</v>
      </c>
      <c r="H172" s="197">
        <v>4</v>
      </c>
      <c r="I172" s="198"/>
      <c r="J172" s="199">
        <f>ROUND(I172*H172,2)</f>
        <v>0</v>
      </c>
      <c r="K172" s="200"/>
      <c r="L172" s="40"/>
      <c r="M172" s="201" t="s">
        <v>1</v>
      </c>
      <c r="N172" s="202" t="s">
        <v>41</v>
      </c>
      <c r="O172" s="72"/>
      <c r="P172" s="203">
        <f>O172*H172</f>
        <v>0</v>
      </c>
      <c r="Q172" s="203">
        <v>0</v>
      </c>
      <c r="R172" s="203">
        <f>Q172*H172</f>
        <v>0</v>
      </c>
      <c r="S172" s="203">
        <v>0</v>
      </c>
      <c r="T172" s="204">
        <f>S172*H172</f>
        <v>0</v>
      </c>
      <c r="U172" s="35"/>
      <c r="V172" s="35"/>
      <c r="W172" s="35"/>
      <c r="X172" s="35"/>
      <c r="Y172" s="35"/>
      <c r="Z172" s="35"/>
      <c r="AA172" s="35"/>
      <c r="AB172" s="35"/>
      <c r="AC172" s="35"/>
      <c r="AD172" s="35"/>
      <c r="AE172" s="35"/>
      <c r="AR172" s="205" t="s">
        <v>214</v>
      </c>
      <c r="AT172" s="205" t="s">
        <v>162</v>
      </c>
      <c r="AU172" s="205" t="s">
        <v>84</v>
      </c>
      <c r="AY172" s="18" t="s">
        <v>160</v>
      </c>
      <c r="BE172" s="206">
        <f>IF(N172="základní",J172,0)</f>
        <v>0</v>
      </c>
      <c r="BF172" s="206">
        <f>IF(N172="snížená",J172,0)</f>
        <v>0</v>
      </c>
      <c r="BG172" s="206">
        <f>IF(N172="zákl. přenesená",J172,0)</f>
        <v>0</v>
      </c>
      <c r="BH172" s="206">
        <f>IF(N172="sníž. přenesená",J172,0)</f>
        <v>0</v>
      </c>
      <c r="BI172" s="206">
        <f>IF(N172="nulová",J172,0)</f>
        <v>0</v>
      </c>
      <c r="BJ172" s="18" t="s">
        <v>84</v>
      </c>
      <c r="BK172" s="206">
        <f>ROUND(I172*H172,2)</f>
        <v>0</v>
      </c>
      <c r="BL172" s="18" t="s">
        <v>214</v>
      </c>
      <c r="BM172" s="205" t="s">
        <v>242</v>
      </c>
    </row>
    <row r="173" spans="1:65" s="2" customFormat="1" ht="11.25">
      <c r="A173" s="35"/>
      <c r="B173" s="36"/>
      <c r="C173" s="37"/>
      <c r="D173" s="207" t="s">
        <v>167</v>
      </c>
      <c r="E173" s="37"/>
      <c r="F173" s="208" t="s">
        <v>2632</v>
      </c>
      <c r="G173" s="37"/>
      <c r="H173" s="37"/>
      <c r="I173" s="209"/>
      <c r="J173" s="37"/>
      <c r="K173" s="37"/>
      <c r="L173" s="40"/>
      <c r="M173" s="210"/>
      <c r="N173" s="211"/>
      <c r="O173" s="72"/>
      <c r="P173" s="72"/>
      <c r="Q173" s="72"/>
      <c r="R173" s="72"/>
      <c r="S173" s="72"/>
      <c r="T173" s="73"/>
      <c r="U173" s="35"/>
      <c r="V173" s="35"/>
      <c r="W173" s="35"/>
      <c r="X173" s="35"/>
      <c r="Y173" s="35"/>
      <c r="Z173" s="35"/>
      <c r="AA173" s="35"/>
      <c r="AB173" s="35"/>
      <c r="AC173" s="35"/>
      <c r="AD173" s="35"/>
      <c r="AE173" s="35"/>
      <c r="AT173" s="18" t="s">
        <v>167</v>
      </c>
      <c r="AU173" s="18" t="s">
        <v>84</v>
      </c>
    </row>
    <row r="174" spans="1:65" s="14" customFormat="1" ht="11.25">
      <c r="B174" s="222"/>
      <c r="C174" s="223"/>
      <c r="D174" s="207" t="s">
        <v>169</v>
      </c>
      <c r="E174" s="224" t="s">
        <v>1</v>
      </c>
      <c r="F174" s="225" t="s">
        <v>166</v>
      </c>
      <c r="G174" s="223"/>
      <c r="H174" s="226">
        <v>4</v>
      </c>
      <c r="I174" s="227"/>
      <c r="J174" s="223"/>
      <c r="K174" s="223"/>
      <c r="L174" s="228"/>
      <c r="M174" s="229"/>
      <c r="N174" s="230"/>
      <c r="O174" s="230"/>
      <c r="P174" s="230"/>
      <c r="Q174" s="230"/>
      <c r="R174" s="230"/>
      <c r="S174" s="230"/>
      <c r="T174" s="231"/>
      <c r="AT174" s="232" t="s">
        <v>169</v>
      </c>
      <c r="AU174" s="232" t="s">
        <v>84</v>
      </c>
      <c r="AV174" s="14" t="s">
        <v>86</v>
      </c>
      <c r="AW174" s="14" t="s">
        <v>33</v>
      </c>
      <c r="AX174" s="14" t="s">
        <v>76</v>
      </c>
      <c r="AY174" s="232" t="s">
        <v>160</v>
      </c>
    </row>
    <row r="175" spans="1:65" s="15" customFormat="1" ht="11.25">
      <c r="B175" s="233"/>
      <c r="C175" s="234"/>
      <c r="D175" s="207" t="s">
        <v>169</v>
      </c>
      <c r="E175" s="235" t="s">
        <v>1</v>
      </c>
      <c r="F175" s="236" t="s">
        <v>172</v>
      </c>
      <c r="G175" s="234"/>
      <c r="H175" s="237">
        <v>4</v>
      </c>
      <c r="I175" s="238"/>
      <c r="J175" s="234"/>
      <c r="K175" s="234"/>
      <c r="L175" s="239"/>
      <c r="M175" s="240"/>
      <c r="N175" s="241"/>
      <c r="O175" s="241"/>
      <c r="P175" s="241"/>
      <c r="Q175" s="241"/>
      <c r="R175" s="241"/>
      <c r="S175" s="241"/>
      <c r="T175" s="242"/>
      <c r="AT175" s="243" t="s">
        <v>169</v>
      </c>
      <c r="AU175" s="243" t="s">
        <v>84</v>
      </c>
      <c r="AV175" s="15" t="s">
        <v>166</v>
      </c>
      <c r="AW175" s="15" t="s">
        <v>33</v>
      </c>
      <c r="AX175" s="15" t="s">
        <v>84</v>
      </c>
      <c r="AY175" s="243" t="s">
        <v>160</v>
      </c>
    </row>
    <row r="176" spans="1:65" s="2" customFormat="1" ht="16.5" customHeight="1">
      <c r="A176" s="35"/>
      <c r="B176" s="36"/>
      <c r="C176" s="193" t="s">
        <v>244</v>
      </c>
      <c r="D176" s="193" t="s">
        <v>162</v>
      </c>
      <c r="E176" s="194" t="s">
        <v>2633</v>
      </c>
      <c r="F176" s="195" t="s">
        <v>2634</v>
      </c>
      <c r="G176" s="196" t="s">
        <v>312</v>
      </c>
      <c r="H176" s="197">
        <v>6</v>
      </c>
      <c r="I176" s="198"/>
      <c r="J176" s="199">
        <f>ROUND(I176*H176,2)</f>
        <v>0</v>
      </c>
      <c r="K176" s="200"/>
      <c r="L176" s="40"/>
      <c r="M176" s="201" t="s">
        <v>1</v>
      </c>
      <c r="N176" s="202" t="s">
        <v>41</v>
      </c>
      <c r="O176" s="72"/>
      <c r="P176" s="203">
        <f>O176*H176</f>
        <v>0</v>
      </c>
      <c r="Q176" s="203">
        <v>0</v>
      </c>
      <c r="R176" s="203">
        <f>Q176*H176</f>
        <v>0</v>
      </c>
      <c r="S176" s="203">
        <v>0</v>
      </c>
      <c r="T176" s="204">
        <f>S176*H176</f>
        <v>0</v>
      </c>
      <c r="U176" s="35"/>
      <c r="V176" s="35"/>
      <c r="W176" s="35"/>
      <c r="X176" s="35"/>
      <c r="Y176" s="35"/>
      <c r="Z176" s="35"/>
      <c r="AA176" s="35"/>
      <c r="AB176" s="35"/>
      <c r="AC176" s="35"/>
      <c r="AD176" s="35"/>
      <c r="AE176" s="35"/>
      <c r="AR176" s="205" t="s">
        <v>214</v>
      </c>
      <c r="AT176" s="205" t="s">
        <v>162</v>
      </c>
      <c r="AU176" s="205" t="s">
        <v>84</v>
      </c>
      <c r="AY176" s="18" t="s">
        <v>160</v>
      </c>
      <c r="BE176" s="206">
        <f>IF(N176="základní",J176,0)</f>
        <v>0</v>
      </c>
      <c r="BF176" s="206">
        <f>IF(N176="snížená",J176,0)</f>
        <v>0</v>
      </c>
      <c r="BG176" s="206">
        <f>IF(N176="zákl. přenesená",J176,0)</f>
        <v>0</v>
      </c>
      <c r="BH176" s="206">
        <f>IF(N176="sníž. přenesená",J176,0)</f>
        <v>0</v>
      </c>
      <c r="BI176" s="206">
        <f>IF(N176="nulová",J176,0)</f>
        <v>0</v>
      </c>
      <c r="BJ176" s="18" t="s">
        <v>84</v>
      </c>
      <c r="BK176" s="206">
        <f>ROUND(I176*H176,2)</f>
        <v>0</v>
      </c>
      <c r="BL176" s="18" t="s">
        <v>214</v>
      </c>
      <c r="BM176" s="205" t="s">
        <v>249</v>
      </c>
    </row>
    <row r="177" spans="1:65" s="2" customFormat="1" ht="11.25">
      <c r="A177" s="35"/>
      <c r="B177" s="36"/>
      <c r="C177" s="37"/>
      <c r="D177" s="207" t="s">
        <v>167</v>
      </c>
      <c r="E177" s="37"/>
      <c r="F177" s="208" t="s">
        <v>2634</v>
      </c>
      <c r="G177" s="37"/>
      <c r="H177" s="37"/>
      <c r="I177" s="209"/>
      <c r="J177" s="37"/>
      <c r="K177" s="37"/>
      <c r="L177" s="40"/>
      <c r="M177" s="210"/>
      <c r="N177" s="211"/>
      <c r="O177" s="72"/>
      <c r="P177" s="72"/>
      <c r="Q177" s="72"/>
      <c r="R177" s="72"/>
      <c r="S177" s="72"/>
      <c r="T177" s="73"/>
      <c r="U177" s="35"/>
      <c r="V177" s="35"/>
      <c r="W177" s="35"/>
      <c r="X177" s="35"/>
      <c r="Y177" s="35"/>
      <c r="Z177" s="35"/>
      <c r="AA177" s="35"/>
      <c r="AB177" s="35"/>
      <c r="AC177" s="35"/>
      <c r="AD177" s="35"/>
      <c r="AE177" s="35"/>
      <c r="AT177" s="18" t="s">
        <v>167</v>
      </c>
      <c r="AU177" s="18" t="s">
        <v>84</v>
      </c>
    </row>
    <row r="178" spans="1:65" s="14" customFormat="1" ht="11.25">
      <c r="B178" s="222"/>
      <c r="C178" s="223"/>
      <c r="D178" s="207" t="s">
        <v>169</v>
      </c>
      <c r="E178" s="224" t="s">
        <v>1</v>
      </c>
      <c r="F178" s="225" t="s">
        <v>182</v>
      </c>
      <c r="G178" s="223"/>
      <c r="H178" s="226">
        <v>6</v>
      </c>
      <c r="I178" s="227"/>
      <c r="J178" s="223"/>
      <c r="K178" s="223"/>
      <c r="L178" s="228"/>
      <c r="M178" s="229"/>
      <c r="N178" s="230"/>
      <c r="O178" s="230"/>
      <c r="P178" s="230"/>
      <c r="Q178" s="230"/>
      <c r="R178" s="230"/>
      <c r="S178" s="230"/>
      <c r="T178" s="231"/>
      <c r="AT178" s="232" t="s">
        <v>169</v>
      </c>
      <c r="AU178" s="232" t="s">
        <v>84</v>
      </c>
      <c r="AV178" s="14" t="s">
        <v>86</v>
      </c>
      <c r="AW178" s="14" t="s">
        <v>33</v>
      </c>
      <c r="AX178" s="14" t="s">
        <v>76</v>
      </c>
      <c r="AY178" s="232" t="s">
        <v>160</v>
      </c>
    </row>
    <row r="179" spans="1:65" s="15" customFormat="1" ht="11.25">
      <c r="B179" s="233"/>
      <c r="C179" s="234"/>
      <c r="D179" s="207" t="s">
        <v>169</v>
      </c>
      <c r="E179" s="235" t="s">
        <v>1</v>
      </c>
      <c r="F179" s="236" t="s">
        <v>172</v>
      </c>
      <c r="G179" s="234"/>
      <c r="H179" s="237">
        <v>6</v>
      </c>
      <c r="I179" s="238"/>
      <c r="J179" s="234"/>
      <c r="K179" s="234"/>
      <c r="L179" s="239"/>
      <c r="M179" s="240"/>
      <c r="N179" s="241"/>
      <c r="O179" s="241"/>
      <c r="P179" s="241"/>
      <c r="Q179" s="241"/>
      <c r="R179" s="241"/>
      <c r="S179" s="241"/>
      <c r="T179" s="242"/>
      <c r="AT179" s="243" t="s">
        <v>169</v>
      </c>
      <c r="AU179" s="243" t="s">
        <v>84</v>
      </c>
      <c r="AV179" s="15" t="s">
        <v>166</v>
      </c>
      <c r="AW179" s="15" t="s">
        <v>33</v>
      </c>
      <c r="AX179" s="15" t="s">
        <v>84</v>
      </c>
      <c r="AY179" s="243" t="s">
        <v>160</v>
      </c>
    </row>
    <row r="180" spans="1:65" s="2" customFormat="1" ht="16.5" customHeight="1">
      <c r="A180" s="35"/>
      <c r="B180" s="36"/>
      <c r="C180" s="193" t="s">
        <v>209</v>
      </c>
      <c r="D180" s="193" t="s">
        <v>162</v>
      </c>
      <c r="E180" s="194" t="s">
        <v>2635</v>
      </c>
      <c r="F180" s="195" t="s">
        <v>2636</v>
      </c>
      <c r="G180" s="196" t="s">
        <v>312</v>
      </c>
      <c r="H180" s="197">
        <v>6</v>
      </c>
      <c r="I180" s="198"/>
      <c r="J180" s="199">
        <f>ROUND(I180*H180,2)</f>
        <v>0</v>
      </c>
      <c r="K180" s="200"/>
      <c r="L180" s="40"/>
      <c r="M180" s="201" t="s">
        <v>1</v>
      </c>
      <c r="N180" s="202" t="s">
        <v>41</v>
      </c>
      <c r="O180" s="72"/>
      <c r="P180" s="203">
        <f>O180*H180</f>
        <v>0</v>
      </c>
      <c r="Q180" s="203">
        <v>0</v>
      </c>
      <c r="R180" s="203">
        <f>Q180*H180</f>
        <v>0</v>
      </c>
      <c r="S180" s="203">
        <v>0</v>
      </c>
      <c r="T180" s="204">
        <f>S180*H180</f>
        <v>0</v>
      </c>
      <c r="U180" s="35"/>
      <c r="V180" s="35"/>
      <c r="W180" s="35"/>
      <c r="X180" s="35"/>
      <c r="Y180" s="35"/>
      <c r="Z180" s="35"/>
      <c r="AA180" s="35"/>
      <c r="AB180" s="35"/>
      <c r="AC180" s="35"/>
      <c r="AD180" s="35"/>
      <c r="AE180" s="35"/>
      <c r="AR180" s="205" t="s">
        <v>214</v>
      </c>
      <c r="AT180" s="205" t="s">
        <v>162</v>
      </c>
      <c r="AU180" s="205" t="s">
        <v>84</v>
      </c>
      <c r="AY180" s="18" t="s">
        <v>160</v>
      </c>
      <c r="BE180" s="206">
        <f>IF(N180="základní",J180,0)</f>
        <v>0</v>
      </c>
      <c r="BF180" s="206">
        <f>IF(N180="snížená",J180,0)</f>
        <v>0</v>
      </c>
      <c r="BG180" s="206">
        <f>IF(N180="zákl. přenesená",J180,0)</f>
        <v>0</v>
      </c>
      <c r="BH180" s="206">
        <f>IF(N180="sníž. přenesená",J180,0)</f>
        <v>0</v>
      </c>
      <c r="BI180" s="206">
        <f>IF(N180="nulová",J180,0)</f>
        <v>0</v>
      </c>
      <c r="BJ180" s="18" t="s">
        <v>84</v>
      </c>
      <c r="BK180" s="206">
        <f>ROUND(I180*H180,2)</f>
        <v>0</v>
      </c>
      <c r="BL180" s="18" t="s">
        <v>214</v>
      </c>
      <c r="BM180" s="205" t="s">
        <v>253</v>
      </c>
    </row>
    <row r="181" spans="1:65" s="2" customFormat="1" ht="11.25">
      <c r="A181" s="35"/>
      <c r="B181" s="36"/>
      <c r="C181" s="37"/>
      <c r="D181" s="207" t="s">
        <v>167</v>
      </c>
      <c r="E181" s="37"/>
      <c r="F181" s="208" t="s">
        <v>2636</v>
      </c>
      <c r="G181" s="37"/>
      <c r="H181" s="37"/>
      <c r="I181" s="209"/>
      <c r="J181" s="37"/>
      <c r="K181" s="37"/>
      <c r="L181" s="40"/>
      <c r="M181" s="210"/>
      <c r="N181" s="211"/>
      <c r="O181" s="72"/>
      <c r="P181" s="72"/>
      <c r="Q181" s="72"/>
      <c r="R181" s="72"/>
      <c r="S181" s="72"/>
      <c r="T181" s="73"/>
      <c r="U181" s="35"/>
      <c r="V181" s="35"/>
      <c r="W181" s="35"/>
      <c r="X181" s="35"/>
      <c r="Y181" s="35"/>
      <c r="Z181" s="35"/>
      <c r="AA181" s="35"/>
      <c r="AB181" s="35"/>
      <c r="AC181" s="35"/>
      <c r="AD181" s="35"/>
      <c r="AE181" s="35"/>
      <c r="AT181" s="18" t="s">
        <v>167</v>
      </c>
      <c r="AU181" s="18" t="s">
        <v>84</v>
      </c>
    </row>
    <row r="182" spans="1:65" s="2" customFormat="1" ht="19.5">
      <c r="A182" s="35"/>
      <c r="B182" s="36"/>
      <c r="C182" s="37"/>
      <c r="D182" s="207" t="s">
        <v>510</v>
      </c>
      <c r="E182" s="37"/>
      <c r="F182" s="255" t="s">
        <v>2616</v>
      </c>
      <c r="G182" s="37"/>
      <c r="H182" s="37"/>
      <c r="I182" s="209"/>
      <c r="J182" s="37"/>
      <c r="K182" s="37"/>
      <c r="L182" s="40"/>
      <c r="M182" s="210"/>
      <c r="N182" s="211"/>
      <c r="O182" s="72"/>
      <c r="P182" s="72"/>
      <c r="Q182" s="72"/>
      <c r="R182" s="72"/>
      <c r="S182" s="72"/>
      <c r="T182" s="73"/>
      <c r="U182" s="35"/>
      <c r="V182" s="35"/>
      <c r="W182" s="35"/>
      <c r="X182" s="35"/>
      <c r="Y182" s="35"/>
      <c r="Z182" s="35"/>
      <c r="AA182" s="35"/>
      <c r="AB182" s="35"/>
      <c r="AC182" s="35"/>
      <c r="AD182" s="35"/>
      <c r="AE182" s="35"/>
      <c r="AT182" s="18" t="s">
        <v>510</v>
      </c>
      <c r="AU182" s="18" t="s">
        <v>84</v>
      </c>
    </row>
    <row r="183" spans="1:65" s="14" customFormat="1" ht="11.25">
      <c r="B183" s="222"/>
      <c r="C183" s="223"/>
      <c r="D183" s="207" t="s">
        <v>169</v>
      </c>
      <c r="E183" s="224" t="s">
        <v>1</v>
      </c>
      <c r="F183" s="225" t="s">
        <v>182</v>
      </c>
      <c r="G183" s="223"/>
      <c r="H183" s="226">
        <v>6</v>
      </c>
      <c r="I183" s="227"/>
      <c r="J183" s="223"/>
      <c r="K183" s="223"/>
      <c r="L183" s="228"/>
      <c r="M183" s="229"/>
      <c r="N183" s="230"/>
      <c r="O183" s="230"/>
      <c r="P183" s="230"/>
      <c r="Q183" s="230"/>
      <c r="R183" s="230"/>
      <c r="S183" s="230"/>
      <c r="T183" s="231"/>
      <c r="AT183" s="232" t="s">
        <v>169</v>
      </c>
      <c r="AU183" s="232" t="s">
        <v>84</v>
      </c>
      <c r="AV183" s="14" t="s">
        <v>86</v>
      </c>
      <c r="AW183" s="14" t="s">
        <v>33</v>
      </c>
      <c r="AX183" s="14" t="s">
        <v>76</v>
      </c>
      <c r="AY183" s="232" t="s">
        <v>160</v>
      </c>
    </row>
    <row r="184" spans="1:65" s="15" customFormat="1" ht="11.25">
      <c r="B184" s="233"/>
      <c r="C184" s="234"/>
      <c r="D184" s="207" t="s">
        <v>169</v>
      </c>
      <c r="E184" s="235" t="s">
        <v>1</v>
      </c>
      <c r="F184" s="236" t="s">
        <v>172</v>
      </c>
      <c r="G184" s="234"/>
      <c r="H184" s="237">
        <v>6</v>
      </c>
      <c r="I184" s="238"/>
      <c r="J184" s="234"/>
      <c r="K184" s="234"/>
      <c r="L184" s="239"/>
      <c r="M184" s="240"/>
      <c r="N184" s="241"/>
      <c r="O184" s="241"/>
      <c r="P184" s="241"/>
      <c r="Q184" s="241"/>
      <c r="R184" s="241"/>
      <c r="S184" s="241"/>
      <c r="T184" s="242"/>
      <c r="AT184" s="243" t="s">
        <v>169</v>
      </c>
      <c r="AU184" s="243" t="s">
        <v>84</v>
      </c>
      <c r="AV184" s="15" t="s">
        <v>166</v>
      </c>
      <c r="AW184" s="15" t="s">
        <v>33</v>
      </c>
      <c r="AX184" s="15" t="s">
        <v>84</v>
      </c>
      <c r="AY184" s="243" t="s">
        <v>160</v>
      </c>
    </row>
    <row r="185" spans="1:65" s="2" customFormat="1" ht="16.5" customHeight="1">
      <c r="A185" s="35"/>
      <c r="B185" s="36"/>
      <c r="C185" s="193" t="s">
        <v>256</v>
      </c>
      <c r="D185" s="193" t="s">
        <v>162</v>
      </c>
      <c r="E185" s="194" t="s">
        <v>2637</v>
      </c>
      <c r="F185" s="195" t="s">
        <v>2638</v>
      </c>
      <c r="G185" s="196" t="s">
        <v>312</v>
      </c>
      <c r="H185" s="197">
        <v>4</v>
      </c>
      <c r="I185" s="198"/>
      <c r="J185" s="199">
        <f>ROUND(I185*H185,2)</f>
        <v>0</v>
      </c>
      <c r="K185" s="200"/>
      <c r="L185" s="40"/>
      <c r="M185" s="201" t="s">
        <v>1</v>
      </c>
      <c r="N185" s="202" t="s">
        <v>41</v>
      </c>
      <c r="O185" s="72"/>
      <c r="P185" s="203">
        <f>O185*H185</f>
        <v>0</v>
      </c>
      <c r="Q185" s="203">
        <v>0</v>
      </c>
      <c r="R185" s="203">
        <f>Q185*H185</f>
        <v>0</v>
      </c>
      <c r="S185" s="203">
        <v>0</v>
      </c>
      <c r="T185" s="204">
        <f>S185*H185</f>
        <v>0</v>
      </c>
      <c r="U185" s="35"/>
      <c r="V185" s="35"/>
      <c r="W185" s="35"/>
      <c r="X185" s="35"/>
      <c r="Y185" s="35"/>
      <c r="Z185" s="35"/>
      <c r="AA185" s="35"/>
      <c r="AB185" s="35"/>
      <c r="AC185" s="35"/>
      <c r="AD185" s="35"/>
      <c r="AE185" s="35"/>
      <c r="AR185" s="205" t="s">
        <v>214</v>
      </c>
      <c r="AT185" s="205" t="s">
        <v>162</v>
      </c>
      <c r="AU185" s="205" t="s">
        <v>84</v>
      </c>
      <c r="AY185" s="18" t="s">
        <v>160</v>
      </c>
      <c r="BE185" s="206">
        <f>IF(N185="základní",J185,0)</f>
        <v>0</v>
      </c>
      <c r="BF185" s="206">
        <f>IF(N185="snížená",J185,0)</f>
        <v>0</v>
      </c>
      <c r="BG185" s="206">
        <f>IF(N185="zákl. přenesená",J185,0)</f>
        <v>0</v>
      </c>
      <c r="BH185" s="206">
        <f>IF(N185="sníž. přenesená",J185,0)</f>
        <v>0</v>
      </c>
      <c r="BI185" s="206">
        <f>IF(N185="nulová",J185,0)</f>
        <v>0</v>
      </c>
      <c r="BJ185" s="18" t="s">
        <v>84</v>
      </c>
      <c r="BK185" s="206">
        <f>ROUND(I185*H185,2)</f>
        <v>0</v>
      </c>
      <c r="BL185" s="18" t="s">
        <v>214</v>
      </c>
      <c r="BM185" s="205" t="s">
        <v>259</v>
      </c>
    </row>
    <row r="186" spans="1:65" s="2" customFormat="1" ht="11.25">
      <c r="A186" s="35"/>
      <c r="B186" s="36"/>
      <c r="C186" s="37"/>
      <c r="D186" s="207" t="s">
        <v>167</v>
      </c>
      <c r="E186" s="37"/>
      <c r="F186" s="208" t="s">
        <v>2638</v>
      </c>
      <c r="G186" s="37"/>
      <c r="H186" s="37"/>
      <c r="I186" s="209"/>
      <c r="J186" s="37"/>
      <c r="K186" s="37"/>
      <c r="L186" s="40"/>
      <c r="M186" s="210"/>
      <c r="N186" s="211"/>
      <c r="O186" s="72"/>
      <c r="P186" s="72"/>
      <c r="Q186" s="72"/>
      <c r="R186" s="72"/>
      <c r="S186" s="72"/>
      <c r="T186" s="73"/>
      <c r="U186" s="35"/>
      <c r="V186" s="35"/>
      <c r="W186" s="35"/>
      <c r="X186" s="35"/>
      <c r="Y186" s="35"/>
      <c r="Z186" s="35"/>
      <c r="AA186" s="35"/>
      <c r="AB186" s="35"/>
      <c r="AC186" s="35"/>
      <c r="AD186" s="35"/>
      <c r="AE186" s="35"/>
      <c r="AT186" s="18" t="s">
        <v>167</v>
      </c>
      <c r="AU186" s="18" t="s">
        <v>84</v>
      </c>
    </row>
    <row r="187" spans="1:65" s="2" customFormat="1" ht="19.5">
      <c r="A187" s="35"/>
      <c r="B187" s="36"/>
      <c r="C187" s="37"/>
      <c r="D187" s="207" t="s">
        <v>510</v>
      </c>
      <c r="E187" s="37"/>
      <c r="F187" s="255" t="s">
        <v>2616</v>
      </c>
      <c r="G187" s="37"/>
      <c r="H187" s="37"/>
      <c r="I187" s="209"/>
      <c r="J187" s="37"/>
      <c r="K187" s="37"/>
      <c r="L187" s="40"/>
      <c r="M187" s="210"/>
      <c r="N187" s="211"/>
      <c r="O187" s="72"/>
      <c r="P187" s="72"/>
      <c r="Q187" s="72"/>
      <c r="R187" s="72"/>
      <c r="S187" s="72"/>
      <c r="T187" s="73"/>
      <c r="U187" s="35"/>
      <c r="V187" s="35"/>
      <c r="W187" s="35"/>
      <c r="X187" s="35"/>
      <c r="Y187" s="35"/>
      <c r="Z187" s="35"/>
      <c r="AA187" s="35"/>
      <c r="AB187" s="35"/>
      <c r="AC187" s="35"/>
      <c r="AD187" s="35"/>
      <c r="AE187" s="35"/>
      <c r="AT187" s="18" t="s">
        <v>510</v>
      </c>
      <c r="AU187" s="18" t="s">
        <v>84</v>
      </c>
    </row>
    <row r="188" spans="1:65" s="14" customFormat="1" ht="11.25">
      <c r="B188" s="222"/>
      <c r="C188" s="223"/>
      <c r="D188" s="207" t="s">
        <v>169</v>
      </c>
      <c r="E188" s="224" t="s">
        <v>1</v>
      </c>
      <c r="F188" s="225" t="s">
        <v>166</v>
      </c>
      <c r="G188" s="223"/>
      <c r="H188" s="226">
        <v>4</v>
      </c>
      <c r="I188" s="227"/>
      <c r="J188" s="223"/>
      <c r="K188" s="223"/>
      <c r="L188" s="228"/>
      <c r="M188" s="229"/>
      <c r="N188" s="230"/>
      <c r="O188" s="230"/>
      <c r="P188" s="230"/>
      <c r="Q188" s="230"/>
      <c r="R188" s="230"/>
      <c r="S188" s="230"/>
      <c r="T188" s="231"/>
      <c r="AT188" s="232" t="s">
        <v>169</v>
      </c>
      <c r="AU188" s="232" t="s">
        <v>84</v>
      </c>
      <c r="AV188" s="14" t="s">
        <v>86</v>
      </c>
      <c r="AW188" s="14" t="s">
        <v>33</v>
      </c>
      <c r="AX188" s="14" t="s">
        <v>76</v>
      </c>
      <c r="AY188" s="232" t="s">
        <v>160</v>
      </c>
    </row>
    <row r="189" spans="1:65" s="15" customFormat="1" ht="11.25">
      <c r="B189" s="233"/>
      <c r="C189" s="234"/>
      <c r="D189" s="207" t="s">
        <v>169</v>
      </c>
      <c r="E189" s="235" t="s">
        <v>1</v>
      </c>
      <c r="F189" s="236" t="s">
        <v>172</v>
      </c>
      <c r="G189" s="234"/>
      <c r="H189" s="237">
        <v>4</v>
      </c>
      <c r="I189" s="238"/>
      <c r="J189" s="234"/>
      <c r="K189" s="234"/>
      <c r="L189" s="239"/>
      <c r="M189" s="240"/>
      <c r="N189" s="241"/>
      <c r="O189" s="241"/>
      <c r="P189" s="241"/>
      <c r="Q189" s="241"/>
      <c r="R189" s="241"/>
      <c r="S189" s="241"/>
      <c r="T189" s="242"/>
      <c r="AT189" s="243" t="s">
        <v>169</v>
      </c>
      <c r="AU189" s="243" t="s">
        <v>84</v>
      </c>
      <c r="AV189" s="15" t="s">
        <v>166</v>
      </c>
      <c r="AW189" s="15" t="s">
        <v>33</v>
      </c>
      <c r="AX189" s="15" t="s">
        <v>84</v>
      </c>
      <c r="AY189" s="243" t="s">
        <v>160</v>
      </c>
    </row>
    <row r="190" spans="1:65" s="2" customFormat="1" ht="16.5" customHeight="1">
      <c r="A190" s="35"/>
      <c r="B190" s="36"/>
      <c r="C190" s="193" t="s">
        <v>214</v>
      </c>
      <c r="D190" s="193" t="s">
        <v>162</v>
      </c>
      <c r="E190" s="194" t="s">
        <v>2639</v>
      </c>
      <c r="F190" s="195" t="s">
        <v>2640</v>
      </c>
      <c r="G190" s="196" t="s">
        <v>312</v>
      </c>
      <c r="H190" s="197">
        <v>2</v>
      </c>
      <c r="I190" s="198"/>
      <c r="J190" s="199">
        <f>ROUND(I190*H190,2)</f>
        <v>0</v>
      </c>
      <c r="K190" s="200"/>
      <c r="L190" s="40"/>
      <c r="M190" s="201" t="s">
        <v>1</v>
      </c>
      <c r="N190" s="202" t="s">
        <v>41</v>
      </c>
      <c r="O190" s="72"/>
      <c r="P190" s="203">
        <f>O190*H190</f>
        <v>0</v>
      </c>
      <c r="Q190" s="203">
        <v>0</v>
      </c>
      <c r="R190" s="203">
        <f>Q190*H190</f>
        <v>0</v>
      </c>
      <c r="S190" s="203">
        <v>0</v>
      </c>
      <c r="T190" s="204">
        <f>S190*H190</f>
        <v>0</v>
      </c>
      <c r="U190" s="35"/>
      <c r="V190" s="35"/>
      <c r="W190" s="35"/>
      <c r="X190" s="35"/>
      <c r="Y190" s="35"/>
      <c r="Z190" s="35"/>
      <c r="AA190" s="35"/>
      <c r="AB190" s="35"/>
      <c r="AC190" s="35"/>
      <c r="AD190" s="35"/>
      <c r="AE190" s="35"/>
      <c r="AR190" s="205" t="s">
        <v>214</v>
      </c>
      <c r="AT190" s="205" t="s">
        <v>162</v>
      </c>
      <c r="AU190" s="205" t="s">
        <v>84</v>
      </c>
      <c r="AY190" s="18" t="s">
        <v>160</v>
      </c>
      <c r="BE190" s="206">
        <f>IF(N190="základní",J190,0)</f>
        <v>0</v>
      </c>
      <c r="BF190" s="206">
        <f>IF(N190="snížená",J190,0)</f>
        <v>0</v>
      </c>
      <c r="BG190" s="206">
        <f>IF(N190="zákl. přenesená",J190,0)</f>
        <v>0</v>
      </c>
      <c r="BH190" s="206">
        <f>IF(N190="sníž. přenesená",J190,0)</f>
        <v>0</v>
      </c>
      <c r="BI190" s="206">
        <f>IF(N190="nulová",J190,0)</f>
        <v>0</v>
      </c>
      <c r="BJ190" s="18" t="s">
        <v>84</v>
      </c>
      <c r="BK190" s="206">
        <f>ROUND(I190*H190,2)</f>
        <v>0</v>
      </c>
      <c r="BL190" s="18" t="s">
        <v>214</v>
      </c>
      <c r="BM190" s="205" t="s">
        <v>262</v>
      </c>
    </row>
    <row r="191" spans="1:65" s="2" customFormat="1" ht="11.25">
      <c r="A191" s="35"/>
      <c r="B191" s="36"/>
      <c r="C191" s="37"/>
      <c r="D191" s="207" t="s">
        <v>167</v>
      </c>
      <c r="E191" s="37"/>
      <c r="F191" s="208" t="s">
        <v>2640</v>
      </c>
      <c r="G191" s="37"/>
      <c r="H191" s="37"/>
      <c r="I191" s="209"/>
      <c r="J191" s="37"/>
      <c r="K191" s="37"/>
      <c r="L191" s="40"/>
      <c r="M191" s="210"/>
      <c r="N191" s="211"/>
      <c r="O191" s="72"/>
      <c r="P191" s="72"/>
      <c r="Q191" s="72"/>
      <c r="R191" s="72"/>
      <c r="S191" s="72"/>
      <c r="T191" s="73"/>
      <c r="U191" s="35"/>
      <c r="V191" s="35"/>
      <c r="W191" s="35"/>
      <c r="X191" s="35"/>
      <c r="Y191" s="35"/>
      <c r="Z191" s="35"/>
      <c r="AA191" s="35"/>
      <c r="AB191" s="35"/>
      <c r="AC191" s="35"/>
      <c r="AD191" s="35"/>
      <c r="AE191" s="35"/>
      <c r="AT191" s="18" t="s">
        <v>167</v>
      </c>
      <c r="AU191" s="18" t="s">
        <v>84</v>
      </c>
    </row>
    <row r="192" spans="1:65" s="2" customFormat="1" ht="19.5">
      <c r="A192" s="35"/>
      <c r="B192" s="36"/>
      <c r="C192" s="37"/>
      <c r="D192" s="207" t="s">
        <v>510</v>
      </c>
      <c r="E192" s="37"/>
      <c r="F192" s="255" t="s">
        <v>2616</v>
      </c>
      <c r="G192" s="37"/>
      <c r="H192" s="37"/>
      <c r="I192" s="209"/>
      <c r="J192" s="37"/>
      <c r="K192" s="37"/>
      <c r="L192" s="40"/>
      <c r="M192" s="210"/>
      <c r="N192" s="211"/>
      <c r="O192" s="72"/>
      <c r="P192" s="72"/>
      <c r="Q192" s="72"/>
      <c r="R192" s="72"/>
      <c r="S192" s="72"/>
      <c r="T192" s="73"/>
      <c r="U192" s="35"/>
      <c r="V192" s="35"/>
      <c r="W192" s="35"/>
      <c r="X192" s="35"/>
      <c r="Y192" s="35"/>
      <c r="Z192" s="35"/>
      <c r="AA192" s="35"/>
      <c r="AB192" s="35"/>
      <c r="AC192" s="35"/>
      <c r="AD192" s="35"/>
      <c r="AE192" s="35"/>
      <c r="AT192" s="18" t="s">
        <v>510</v>
      </c>
      <c r="AU192" s="18" t="s">
        <v>84</v>
      </c>
    </row>
    <row r="193" spans="1:65" s="14" customFormat="1" ht="11.25">
      <c r="B193" s="222"/>
      <c r="C193" s="223"/>
      <c r="D193" s="207" t="s">
        <v>169</v>
      </c>
      <c r="E193" s="224" t="s">
        <v>1</v>
      </c>
      <c r="F193" s="225" t="s">
        <v>86</v>
      </c>
      <c r="G193" s="223"/>
      <c r="H193" s="226">
        <v>2</v>
      </c>
      <c r="I193" s="227"/>
      <c r="J193" s="223"/>
      <c r="K193" s="223"/>
      <c r="L193" s="228"/>
      <c r="M193" s="229"/>
      <c r="N193" s="230"/>
      <c r="O193" s="230"/>
      <c r="P193" s="230"/>
      <c r="Q193" s="230"/>
      <c r="R193" s="230"/>
      <c r="S193" s="230"/>
      <c r="T193" s="231"/>
      <c r="AT193" s="232" t="s">
        <v>169</v>
      </c>
      <c r="AU193" s="232" t="s">
        <v>84</v>
      </c>
      <c r="AV193" s="14" t="s">
        <v>86</v>
      </c>
      <c r="AW193" s="14" t="s">
        <v>33</v>
      </c>
      <c r="AX193" s="14" t="s">
        <v>76</v>
      </c>
      <c r="AY193" s="232" t="s">
        <v>160</v>
      </c>
    </row>
    <row r="194" spans="1:65" s="15" customFormat="1" ht="11.25">
      <c r="B194" s="233"/>
      <c r="C194" s="234"/>
      <c r="D194" s="207" t="s">
        <v>169</v>
      </c>
      <c r="E194" s="235" t="s">
        <v>1</v>
      </c>
      <c r="F194" s="236" t="s">
        <v>172</v>
      </c>
      <c r="G194" s="234"/>
      <c r="H194" s="237">
        <v>2</v>
      </c>
      <c r="I194" s="238"/>
      <c r="J194" s="234"/>
      <c r="K194" s="234"/>
      <c r="L194" s="239"/>
      <c r="M194" s="240"/>
      <c r="N194" s="241"/>
      <c r="O194" s="241"/>
      <c r="P194" s="241"/>
      <c r="Q194" s="241"/>
      <c r="R194" s="241"/>
      <c r="S194" s="241"/>
      <c r="T194" s="242"/>
      <c r="AT194" s="243" t="s">
        <v>169</v>
      </c>
      <c r="AU194" s="243" t="s">
        <v>84</v>
      </c>
      <c r="AV194" s="15" t="s">
        <v>166</v>
      </c>
      <c r="AW194" s="15" t="s">
        <v>33</v>
      </c>
      <c r="AX194" s="15" t="s">
        <v>84</v>
      </c>
      <c r="AY194" s="243" t="s">
        <v>160</v>
      </c>
    </row>
    <row r="195" spans="1:65" s="2" customFormat="1" ht="16.5" customHeight="1">
      <c r="A195" s="35"/>
      <c r="B195" s="36"/>
      <c r="C195" s="193" t="s">
        <v>271</v>
      </c>
      <c r="D195" s="193" t="s">
        <v>162</v>
      </c>
      <c r="E195" s="194" t="s">
        <v>2641</v>
      </c>
      <c r="F195" s="195" t="s">
        <v>2642</v>
      </c>
      <c r="G195" s="196" t="s">
        <v>181</v>
      </c>
      <c r="H195" s="197">
        <v>90</v>
      </c>
      <c r="I195" s="198"/>
      <c r="J195" s="199">
        <f>ROUND(I195*H195,2)</f>
        <v>0</v>
      </c>
      <c r="K195" s="200"/>
      <c r="L195" s="40"/>
      <c r="M195" s="201" t="s">
        <v>1</v>
      </c>
      <c r="N195" s="202" t="s">
        <v>41</v>
      </c>
      <c r="O195" s="72"/>
      <c r="P195" s="203">
        <f>O195*H195</f>
        <v>0</v>
      </c>
      <c r="Q195" s="203">
        <v>0</v>
      </c>
      <c r="R195" s="203">
        <f>Q195*H195</f>
        <v>0</v>
      </c>
      <c r="S195" s="203">
        <v>0</v>
      </c>
      <c r="T195" s="204">
        <f>S195*H195</f>
        <v>0</v>
      </c>
      <c r="U195" s="35"/>
      <c r="V195" s="35"/>
      <c r="W195" s="35"/>
      <c r="X195" s="35"/>
      <c r="Y195" s="35"/>
      <c r="Z195" s="35"/>
      <c r="AA195" s="35"/>
      <c r="AB195" s="35"/>
      <c r="AC195" s="35"/>
      <c r="AD195" s="35"/>
      <c r="AE195" s="35"/>
      <c r="AR195" s="205" t="s">
        <v>214</v>
      </c>
      <c r="AT195" s="205" t="s">
        <v>162</v>
      </c>
      <c r="AU195" s="205" t="s">
        <v>84</v>
      </c>
      <c r="AY195" s="18" t="s">
        <v>160</v>
      </c>
      <c r="BE195" s="206">
        <f>IF(N195="základní",J195,0)</f>
        <v>0</v>
      </c>
      <c r="BF195" s="206">
        <f>IF(N195="snížená",J195,0)</f>
        <v>0</v>
      </c>
      <c r="BG195" s="206">
        <f>IF(N195="zákl. přenesená",J195,0)</f>
        <v>0</v>
      </c>
      <c r="BH195" s="206">
        <f>IF(N195="sníž. přenesená",J195,0)</f>
        <v>0</v>
      </c>
      <c r="BI195" s="206">
        <f>IF(N195="nulová",J195,0)</f>
        <v>0</v>
      </c>
      <c r="BJ195" s="18" t="s">
        <v>84</v>
      </c>
      <c r="BK195" s="206">
        <f>ROUND(I195*H195,2)</f>
        <v>0</v>
      </c>
      <c r="BL195" s="18" t="s">
        <v>214</v>
      </c>
      <c r="BM195" s="205" t="s">
        <v>274</v>
      </c>
    </row>
    <row r="196" spans="1:65" s="2" customFormat="1" ht="11.25">
      <c r="A196" s="35"/>
      <c r="B196" s="36"/>
      <c r="C196" s="37"/>
      <c r="D196" s="207" t="s">
        <v>167</v>
      </c>
      <c r="E196" s="37"/>
      <c r="F196" s="208" t="s">
        <v>2642</v>
      </c>
      <c r="G196" s="37"/>
      <c r="H196" s="37"/>
      <c r="I196" s="209"/>
      <c r="J196" s="37"/>
      <c r="K196" s="37"/>
      <c r="L196" s="40"/>
      <c r="M196" s="210"/>
      <c r="N196" s="211"/>
      <c r="O196" s="72"/>
      <c r="P196" s="72"/>
      <c r="Q196" s="72"/>
      <c r="R196" s="72"/>
      <c r="S196" s="72"/>
      <c r="T196" s="73"/>
      <c r="U196" s="35"/>
      <c r="V196" s="35"/>
      <c r="W196" s="35"/>
      <c r="X196" s="35"/>
      <c r="Y196" s="35"/>
      <c r="Z196" s="35"/>
      <c r="AA196" s="35"/>
      <c r="AB196" s="35"/>
      <c r="AC196" s="35"/>
      <c r="AD196" s="35"/>
      <c r="AE196" s="35"/>
      <c r="AT196" s="18" t="s">
        <v>167</v>
      </c>
      <c r="AU196" s="18" t="s">
        <v>84</v>
      </c>
    </row>
    <row r="197" spans="1:65" s="2" customFormat="1" ht="19.5">
      <c r="A197" s="35"/>
      <c r="B197" s="36"/>
      <c r="C197" s="37"/>
      <c r="D197" s="207" t="s">
        <v>510</v>
      </c>
      <c r="E197" s="37"/>
      <c r="F197" s="255" t="s">
        <v>2616</v>
      </c>
      <c r="G197" s="37"/>
      <c r="H197" s="37"/>
      <c r="I197" s="209"/>
      <c r="J197" s="37"/>
      <c r="K197" s="37"/>
      <c r="L197" s="40"/>
      <c r="M197" s="210"/>
      <c r="N197" s="211"/>
      <c r="O197" s="72"/>
      <c r="P197" s="72"/>
      <c r="Q197" s="72"/>
      <c r="R197" s="72"/>
      <c r="S197" s="72"/>
      <c r="T197" s="73"/>
      <c r="U197" s="35"/>
      <c r="V197" s="35"/>
      <c r="W197" s="35"/>
      <c r="X197" s="35"/>
      <c r="Y197" s="35"/>
      <c r="Z197" s="35"/>
      <c r="AA197" s="35"/>
      <c r="AB197" s="35"/>
      <c r="AC197" s="35"/>
      <c r="AD197" s="35"/>
      <c r="AE197" s="35"/>
      <c r="AT197" s="18" t="s">
        <v>510</v>
      </c>
      <c r="AU197" s="18" t="s">
        <v>84</v>
      </c>
    </row>
    <row r="198" spans="1:65" s="14" customFormat="1" ht="11.25">
      <c r="B198" s="222"/>
      <c r="C198" s="223"/>
      <c r="D198" s="207" t="s">
        <v>169</v>
      </c>
      <c r="E198" s="224" t="s">
        <v>1</v>
      </c>
      <c r="F198" s="225" t="s">
        <v>509</v>
      </c>
      <c r="G198" s="223"/>
      <c r="H198" s="226">
        <v>90</v>
      </c>
      <c r="I198" s="227"/>
      <c r="J198" s="223"/>
      <c r="K198" s="223"/>
      <c r="L198" s="228"/>
      <c r="M198" s="229"/>
      <c r="N198" s="230"/>
      <c r="O198" s="230"/>
      <c r="P198" s="230"/>
      <c r="Q198" s="230"/>
      <c r="R198" s="230"/>
      <c r="S198" s="230"/>
      <c r="T198" s="231"/>
      <c r="AT198" s="232" t="s">
        <v>169</v>
      </c>
      <c r="AU198" s="232" t="s">
        <v>84</v>
      </c>
      <c r="AV198" s="14" t="s">
        <v>86</v>
      </c>
      <c r="AW198" s="14" t="s">
        <v>33</v>
      </c>
      <c r="AX198" s="14" t="s">
        <v>76</v>
      </c>
      <c r="AY198" s="232" t="s">
        <v>160</v>
      </c>
    </row>
    <row r="199" spans="1:65" s="15" customFormat="1" ht="11.25">
      <c r="B199" s="233"/>
      <c r="C199" s="234"/>
      <c r="D199" s="207" t="s">
        <v>169</v>
      </c>
      <c r="E199" s="235" t="s">
        <v>1</v>
      </c>
      <c r="F199" s="236" t="s">
        <v>172</v>
      </c>
      <c r="G199" s="234"/>
      <c r="H199" s="237">
        <v>90</v>
      </c>
      <c r="I199" s="238"/>
      <c r="J199" s="234"/>
      <c r="K199" s="234"/>
      <c r="L199" s="239"/>
      <c r="M199" s="240"/>
      <c r="N199" s="241"/>
      <c r="O199" s="241"/>
      <c r="P199" s="241"/>
      <c r="Q199" s="241"/>
      <c r="R199" s="241"/>
      <c r="S199" s="241"/>
      <c r="T199" s="242"/>
      <c r="AT199" s="243" t="s">
        <v>169</v>
      </c>
      <c r="AU199" s="243" t="s">
        <v>84</v>
      </c>
      <c r="AV199" s="15" t="s">
        <v>166</v>
      </c>
      <c r="AW199" s="15" t="s">
        <v>33</v>
      </c>
      <c r="AX199" s="15" t="s">
        <v>84</v>
      </c>
      <c r="AY199" s="243" t="s">
        <v>160</v>
      </c>
    </row>
    <row r="200" spans="1:65" s="2" customFormat="1" ht="16.5" customHeight="1">
      <c r="A200" s="35"/>
      <c r="B200" s="36"/>
      <c r="C200" s="193" t="s">
        <v>221</v>
      </c>
      <c r="D200" s="193" t="s">
        <v>162</v>
      </c>
      <c r="E200" s="194" t="s">
        <v>2643</v>
      </c>
      <c r="F200" s="195" t="s">
        <v>2644</v>
      </c>
      <c r="G200" s="196" t="s">
        <v>312</v>
      </c>
      <c r="H200" s="197">
        <v>2</v>
      </c>
      <c r="I200" s="198"/>
      <c r="J200" s="199">
        <f>ROUND(I200*H200,2)</f>
        <v>0</v>
      </c>
      <c r="K200" s="200"/>
      <c r="L200" s="40"/>
      <c r="M200" s="201" t="s">
        <v>1</v>
      </c>
      <c r="N200" s="202" t="s">
        <v>41</v>
      </c>
      <c r="O200" s="72"/>
      <c r="P200" s="203">
        <f>O200*H200</f>
        <v>0</v>
      </c>
      <c r="Q200" s="203">
        <v>0</v>
      </c>
      <c r="R200" s="203">
        <f>Q200*H200</f>
        <v>0</v>
      </c>
      <c r="S200" s="203">
        <v>0</v>
      </c>
      <c r="T200" s="204">
        <f>S200*H200</f>
        <v>0</v>
      </c>
      <c r="U200" s="35"/>
      <c r="V200" s="35"/>
      <c r="W200" s="35"/>
      <c r="X200" s="35"/>
      <c r="Y200" s="35"/>
      <c r="Z200" s="35"/>
      <c r="AA200" s="35"/>
      <c r="AB200" s="35"/>
      <c r="AC200" s="35"/>
      <c r="AD200" s="35"/>
      <c r="AE200" s="35"/>
      <c r="AR200" s="205" t="s">
        <v>214</v>
      </c>
      <c r="AT200" s="205" t="s">
        <v>162</v>
      </c>
      <c r="AU200" s="205" t="s">
        <v>84</v>
      </c>
      <c r="AY200" s="18" t="s">
        <v>160</v>
      </c>
      <c r="BE200" s="206">
        <f>IF(N200="základní",J200,0)</f>
        <v>0</v>
      </c>
      <c r="BF200" s="206">
        <f>IF(N200="snížená",J200,0)</f>
        <v>0</v>
      </c>
      <c r="BG200" s="206">
        <f>IF(N200="zákl. přenesená",J200,0)</f>
        <v>0</v>
      </c>
      <c r="BH200" s="206">
        <f>IF(N200="sníž. přenesená",J200,0)</f>
        <v>0</v>
      </c>
      <c r="BI200" s="206">
        <f>IF(N200="nulová",J200,0)</f>
        <v>0</v>
      </c>
      <c r="BJ200" s="18" t="s">
        <v>84</v>
      </c>
      <c r="BK200" s="206">
        <f>ROUND(I200*H200,2)</f>
        <v>0</v>
      </c>
      <c r="BL200" s="18" t="s">
        <v>214</v>
      </c>
      <c r="BM200" s="205" t="s">
        <v>284</v>
      </c>
    </row>
    <row r="201" spans="1:65" s="2" customFormat="1" ht="11.25">
      <c r="A201" s="35"/>
      <c r="B201" s="36"/>
      <c r="C201" s="37"/>
      <c r="D201" s="207" t="s">
        <v>167</v>
      </c>
      <c r="E201" s="37"/>
      <c r="F201" s="208" t="s">
        <v>2644</v>
      </c>
      <c r="G201" s="37"/>
      <c r="H201" s="37"/>
      <c r="I201" s="209"/>
      <c r="J201" s="37"/>
      <c r="K201" s="37"/>
      <c r="L201" s="40"/>
      <c r="M201" s="210"/>
      <c r="N201" s="211"/>
      <c r="O201" s="72"/>
      <c r="P201" s="72"/>
      <c r="Q201" s="72"/>
      <c r="R201" s="72"/>
      <c r="S201" s="72"/>
      <c r="T201" s="73"/>
      <c r="U201" s="35"/>
      <c r="V201" s="35"/>
      <c r="W201" s="35"/>
      <c r="X201" s="35"/>
      <c r="Y201" s="35"/>
      <c r="Z201" s="35"/>
      <c r="AA201" s="35"/>
      <c r="AB201" s="35"/>
      <c r="AC201" s="35"/>
      <c r="AD201" s="35"/>
      <c r="AE201" s="35"/>
      <c r="AT201" s="18" t="s">
        <v>167</v>
      </c>
      <c r="AU201" s="18" t="s">
        <v>84</v>
      </c>
    </row>
    <row r="202" spans="1:65" s="2" customFormat="1" ht="19.5">
      <c r="A202" s="35"/>
      <c r="B202" s="36"/>
      <c r="C202" s="37"/>
      <c r="D202" s="207" t="s">
        <v>510</v>
      </c>
      <c r="E202" s="37"/>
      <c r="F202" s="255" t="s">
        <v>2616</v>
      </c>
      <c r="G202" s="37"/>
      <c r="H202" s="37"/>
      <c r="I202" s="209"/>
      <c r="J202" s="37"/>
      <c r="K202" s="37"/>
      <c r="L202" s="40"/>
      <c r="M202" s="210"/>
      <c r="N202" s="211"/>
      <c r="O202" s="72"/>
      <c r="P202" s="72"/>
      <c r="Q202" s="72"/>
      <c r="R202" s="72"/>
      <c r="S202" s="72"/>
      <c r="T202" s="73"/>
      <c r="U202" s="35"/>
      <c r="V202" s="35"/>
      <c r="W202" s="35"/>
      <c r="X202" s="35"/>
      <c r="Y202" s="35"/>
      <c r="Z202" s="35"/>
      <c r="AA202" s="35"/>
      <c r="AB202" s="35"/>
      <c r="AC202" s="35"/>
      <c r="AD202" s="35"/>
      <c r="AE202" s="35"/>
      <c r="AT202" s="18" t="s">
        <v>510</v>
      </c>
      <c r="AU202" s="18" t="s">
        <v>84</v>
      </c>
    </row>
    <row r="203" spans="1:65" s="14" customFormat="1" ht="11.25">
      <c r="B203" s="222"/>
      <c r="C203" s="223"/>
      <c r="D203" s="207" t="s">
        <v>169</v>
      </c>
      <c r="E203" s="224" t="s">
        <v>1</v>
      </c>
      <c r="F203" s="225" t="s">
        <v>86</v>
      </c>
      <c r="G203" s="223"/>
      <c r="H203" s="226">
        <v>2</v>
      </c>
      <c r="I203" s="227"/>
      <c r="J203" s="223"/>
      <c r="K203" s="223"/>
      <c r="L203" s="228"/>
      <c r="M203" s="229"/>
      <c r="N203" s="230"/>
      <c r="O203" s="230"/>
      <c r="P203" s="230"/>
      <c r="Q203" s="230"/>
      <c r="R203" s="230"/>
      <c r="S203" s="230"/>
      <c r="T203" s="231"/>
      <c r="AT203" s="232" t="s">
        <v>169</v>
      </c>
      <c r="AU203" s="232" t="s">
        <v>84</v>
      </c>
      <c r="AV203" s="14" t="s">
        <v>86</v>
      </c>
      <c r="AW203" s="14" t="s">
        <v>33</v>
      </c>
      <c r="AX203" s="14" t="s">
        <v>76</v>
      </c>
      <c r="AY203" s="232" t="s">
        <v>160</v>
      </c>
    </row>
    <row r="204" spans="1:65" s="15" customFormat="1" ht="11.25">
      <c r="B204" s="233"/>
      <c r="C204" s="234"/>
      <c r="D204" s="207" t="s">
        <v>169</v>
      </c>
      <c r="E204" s="235" t="s">
        <v>1</v>
      </c>
      <c r="F204" s="236" t="s">
        <v>172</v>
      </c>
      <c r="G204" s="234"/>
      <c r="H204" s="237">
        <v>2</v>
      </c>
      <c r="I204" s="238"/>
      <c r="J204" s="234"/>
      <c r="K204" s="234"/>
      <c r="L204" s="239"/>
      <c r="M204" s="240"/>
      <c r="N204" s="241"/>
      <c r="O204" s="241"/>
      <c r="P204" s="241"/>
      <c r="Q204" s="241"/>
      <c r="R204" s="241"/>
      <c r="S204" s="241"/>
      <c r="T204" s="242"/>
      <c r="AT204" s="243" t="s">
        <v>169</v>
      </c>
      <c r="AU204" s="243" t="s">
        <v>84</v>
      </c>
      <c r="AV204" s="15" t="s">
        <v>166</v>
      </c>
      <c r="AW204" s="15" t="s">
        <v>33</v>
      </c>
      <c r="AX204" s="15" t="s">
        <v>84</v>
      </c>
      <c r="AY204" s="243" t="s">
        <v>160</v>
      </c>
    </row>
    <row r="205" spans="1:65" s="2" customFormat="1" ht="16.5" customHeight="1">
      <c r="A205" s="35"/>
      <c r="B205" s="36"/>
      <c r="C205" s="193" t="s">
        <v>286</v>
      </c>
      <c r="D205" s="193" t="s">
        <v>162</v>
      </c>
      <c r="E205" s="194" t="s">
        <v>2645</v>
      </c>
      <c r="F205" s="195" t="s">
        <v>2646</v>
      </c>
      <c r="G205" s="196" t="s">
        <v>312</v>
      </c>
      <c r="H205" s="197">
        <v>2</v>
      </c>
      <c r="I205" s="198"/>
      <c r="J205" s="199">
        <f>ROUND(I205*H205,2)</f>
        <v>0</v>
      </c>
      <c r="K205" s="200"/>
      <c r="L205" s="40"/>
      <c r="M205" s="201" t="s">
        <v>1</v>
      </c>
      <c r="N205" s="202" t="s">
        <v>41</v>
      </c>
      <c r="O205" s="72"/>
      <c r="P205" s="203">
        <f>O205*H205</f>
        <v>0</v>
      </c>
      <c r="Q205" s="203">
        <v>0</v>
      </c>
      <c r="R205" s="203">
        <f>Q205*H205</f>
        <v>0</v>
      </c>
      <c r="S205" s="203">
        <v>0</v>
      </c>
      <c r="T205" s="204">
        <f>S205*H205</f>
        <v>0</v>
      </c>
      <c r="U205" s="35"/>
      <c r="V205" s="35"/>
      <c r="W205" s="35"/>
      <c r="X205" s="35"/>
      <c r="Y205" s="35"/>
      <c r="Z205" s="35"/>
      <c r="AA205" s="35"/>
      <c r="AB205" s="35"/>
      <c r="AC205" s="35"/>
      <c r="AD205" s="35"/>
      <c r="AE205" s="35"/>
      <c r="AR205" s="205" t="s">
        <v>214</v>
      </c>
      <c r="AT205" s="205" t="s">
        <v>162</v>
      </c>
      <c r="AU205" s="205" t="s">
        <v>84</v>
      </c>
      <c r="AY205" s="18" t="s">
        <v>160</v>
      </c>
      <c r="BE205" s="206">
        <f>IF(N205="základní",J205,0)</f>
        <v>0</v>
      </c>
      <c r="BF205" s="206">
        <f>IF(N205="snížená",J205,0)</f>
        <v>0</v>
      </c>
      <c r="BG205" s="206">
        <f>IF(N205="zákl. přenesená",J205,0)</f>
        <v>0</v>
      </c>
      <c r="BH205" s="206">
        <f>IF(N205="sníž. přenesená",J205,0)</f>
        <v>0</v>
      </c>
      <c r="BI205" s="206">
        <f>IF(N205="nulová",J205,0)</f>
        <v>0</v>
      </c>
      <c r="BJ205" s="18" t="s">
        <v>84</v>
      </c>
      <c r="BK205" s="206">
        <f>ROUND(I205*H205,2)</f>
        <v>0</v>
      </c>
      <c r="BL205" s="18" t="s">
        <v>214</v>
      </c>
      <c r="BM205" s="205" t="s">
        <v>289</v>
      </c>
    </row>
    <row r="206" spans="1:65" s="2" customFormat="1" ht="11.25">
      <c r="A206" s="35"/>
      <c r="B206" s="36"/>
      <c r="C206" s="37"/>
      <c r="D206" s="207" t="s">
        <v>167</v>
      </c>
      <c r="E206" s="37"/>
      <c r="F206" s="208" t="s">
        <v>2646</v>
      </c>
      <c r="G206" s="37"/>
      <c r="H206" s="37"/>
      <c r="I206" s="209"/>
      <c r="J206" s="37"/>
      <c r="K206" s="37"/>
      <c r="L206" s="40"/>
      <c r="M206" s="210"/>
      <c r="N206" s="211"/>
      <c r="O206" s="72"/>
      <c r="P206" s="72"/>
      <c r="Q206" s="72"/>
      <c r="R206" s="72"/>
      <c r="S206" s="72"/>
      <c r="T206" s="73"/>
      <c r="U206" s="35"/>
      <c r="V206" s="35"/>
      <c r="W206" s="35"/>
      <c r="X206" s="35"/>
      <c r="Y206" s="35"/>
      <c r="Z206" s="35"/>
      <c r="AA206" s="35"/>
      <c r="AB206" s="35"/>
      <c r="AC206" s="35"/>
      <c r="AD206" s="35"/>
      <c r="AE206" s="35"/>
      <c r="AT206" s="18" t="s">
        <v>167</v>
      </c>
      <c r="AU206" s="18" t="s">
        <v>84</v>
      </c>
    </row>
    <row r="207" spans="1:65" s="2" customFormat="1" ht="19.5">
      <c r="A207" s="35"/>
      <c r="B207" s="36"/>
      <c r="C207" s="37"/>
      <c r="D207" s="207" t="s">
        <v>510</v>
      </c>
      <c r="E207" s="37"/>
      <c r="F207" s="255" t="s">
        <v>2616</v>
      </c>
      <c r="G207" s="37"/>
      <c r="H207" s="37"/>
      <c r="I207" s="209"/>
      <c r="J207" s="37"/>
      <c r="K207" s="37"/>
      <c r="L207" s="40"/>
      <c r="M207" s="210"/>
      <c r="N207" s="211"/>
      <c r="O207" s="72"/>
      <c r="P207" s="72"/>
      <c r="Q207" s="72"/>
      <c r="R207" s="72"/>
      <c r="S207" s="72"/>
      <c r="T207" s="73"/>
      <c r="U207" s="35"/>
      <c r="V207" s="35"/>
      <c r="W207" s="35"/>
      <c r="X207" s="35"/>
      <c r="Y207" s="35"/>
      <c r="Z207" s="35"/>
      <c r="AA207" s="35"/>
      <c r="AB207" s="35"/>
      <c r="AC207" s="35"/>
      <c r="AD207" s="35"/>
      <c r="AE207" s="35"/>
      <c r="AT207" s="18" t="s">
        <v>510</v>
      </c>
      <c r="AU207" s="18" t="s">
        <v>84</v>
      </c>
    </row>
    <row r="208" spans="1:65" s="14" customFormat="1" ht="11.25">
      <c r="B208" s="222"/>
      <c r="C208" s="223"/>
      <c r="D208" s="207" t="s">
        <v>169</v>
      </c>
      <c r="E208" s="224" t="s">
        <v>1</v>
      </c>
      <c r="F208" s="225" t="s">
        <v>86</v>
      </c>
      <c r="G208" s="223"/>
      <c r="H208" s="226">
        <v>2</v>
      </c>
      <c r="I208" s="227"/>
      <c r="J208" s="223"/>
      <c r="K208" s="223"/>
      <c r="L208" s="228"/>
      <c r="M208" s="229"/>
      <c r="N208" s="230"/>
      <c r="O208" s="230"/>
      <c r="P208" s="230"/>
      <c r="Q208" s="230"/>
      <c r="R208" s="230"/>
      <c r="S208" s="230"/>
      <c r="T208" s="231"/>
      <c r="AT208" s="232" t="s">
        <v>169</v>
      </c>
      <c r="AU208" s="232" t="s">
        <v>84</v>
      </c>
      <c r="AV208" s="14" t="s">
        <v>86</v>
      </c>
      <c r="AW208" s="14" t="s">
        <v>33</v>
      </c>
      <c r="AX208" s="14" t="s">
        <v>76</v>
      </c>
      <c r="AY208" s="232" t="s">
        <v>160</v>
      </c>
    </row>
    <row r="209" spans="1:65" s="15" customFormat="1" ht="11.25">
      <c r="B209" s="233"/>
      <c r="C209" s="234"/>
      <c r="D209" s="207" t="s">
        <v>169</v>
      </c>
      <c r="E209" s="235" t="s">
        <v>1</v>
      </c>
      <c r="F209" s="236" t="s">
        <v>172</v>
      </c>
      <c r="G209" s="234"/>
      <c r="H209" s="237">
        <v>2</v>
      </c>
      <c r="I209" s="238"/>
      <c r="J209" s="234"/>
      <c r="K209" s="234"/>
      <c r="L209" s="239"/>
      <c r="M209" s="240"/>
      <c r="N209" s="241"/>
      <c r="O209" s="241"/>
      <c r="P209" s="241"/>
      <c r="Q209" s="241"/>
      <c r="R209" s="241"/>
      <c r="S209" s="241"/>
      <c r="T209" s="242"/>
      <c r="AT209" s="243" t="s">
        <v>169</v>
      </c>
      <c r="AU209" s="243" t="s">
        <v>84</v>
      </c>
      <c r="AV209" s="15" t="s">
        <v>166</v>
      </c>
      <c r="AW209" s="15" t="s">
        <v>33</v>
      </c>
      <c r="AX209" s="15" t="s">
        <v>84</v>
      </c>
      <c r="AY209" s="243" t="s">
        <v>160</v>
      </c>
    </row>
    <row r="210" spans="1:65" s="2" customFormat="1" ht="21.75" customHeight="1">
      <c r="A210" s="35"/>
      <c r="B210" s="36"/>
      <c r="C210" s="193" t="s">
        <v>229</v>
      </c>
      <c r="D210" s="193" t="s">
        <v>162</v>
      </c>
      <c r="E210" s="194" t="s">
        <v>2647</v>
      </c>
      <c r="F210" s="195" t="s">
        <v>2648</v>
      </c>
      <c r="G210" s="196" t="s">
        <v>294</v>
      </c>
      <c r="H210" s="197">
        <v>0.112</v>
      </c>
      <c r="I210" s="198"/>
      <c r="J210" s="199">
        <f>ROUND(I210*H210,2)</f>
        <v>0</v>
      </c>
      <c r="K210" s="200"/>
      <c r="L210" s="40"/>
      <c r="M210" s="201" t="s">
        <v>1</v>
      </c>
      <c r="N210" s="202" t="s">
        <v>41</v>
      </c>
      <c r="O210" s="72"/>
      <c r="P210" s="203">
        <f>O210*H210</f>
        <v>0</v>
      </c>
      <c r="Q210" s="203">
        <v>0</v>
      </c>
      <c r="R210" s="203">
        <f>Q210*H210</f>
        <v>0</v>
      </c>
      <c r="S210" s="203">
        <v>0</v>
      </c>
      <c r="T210" s="204">
        <f>S210*H210</f>
        <v>0</v>
      </c>
      <c r="U210" s="35"/>
      <c r="V210" s="35"/>
      <c r="W210" s="35"/>
      <c r="X210" s="35"/>
      <c r="Y210" s="35"/>
      <c r="Z210" s="35"/>
      <c r="AA210" s="35"/>
      <c r="AB210" s="35"/>
      <c r="AC210" s="35"/>
      <c r="AD210" s="35"/>
      <c r="AE210" s="35"/>
      <c r="AR210" s="205" t="s">
        <v>214</v>
      </c>
      <c r="AT210" s="205" t="s">
        <v>162</v>
      </c>
      <c r="AU210" s="205" t="s">
        <v>84</v>
      </c>
      <c r="AY210" s="18" t="s">
        <v>160</v>
      </c>
      <c r="BE210" s="206">
        <f>IF(N210="základní",J210,0)</f>
        <v>0</v>
      </c>
      <c r="BF210" s="206">
        <f>IF(N210="snížená",J210,0)</f>
        <v>0</v>
      </c>
      <c r="BG210" s="206">
        <f>IF(N210="zákl. přenesená",J210,0)</f>
        <v>0</v>
      </c>
      <c r="BH210" s="206">
        <f>IF(N210="sníž. přenesená",J210,0)</f>
        <v>0</v>
      </c>
      <c r="BI210" s="206">
        <f>IF(N210="nulová",J210,0)</f>
        <v>0</v>
      </c>
      <c r="BJ210" s="18" t="s">
        <v>84</v>
      </c>
      <c r="BK210" s="206">
        <f>ROUND(I210*H210,2)</f>
        <v>0</v>
      </c>
      <c r="BL210" s="18" t="s">
        <v>214</v>
      </c>
      <c r="BM210" s="205" t="s">
        <v>295</v>
      </c>
    </row>
    <row r="211" spans="1:65" s="2" customFormat="1" ht="11.25">
      <c r="A211" s="35"/>
      <c r="B211" s="36"/>
      <c r="C211" s="37"/>
      <c r="D211" s="207" t="s">
        <v>167</v>
      </c>
      <c r="E211" s="37"/>
      <c r="F211" s="208" t="s">
        <v>2648</v>
      </c>
      <c r="G211" s="37"/>
      <c r="H211" s="37"/>
      <c r="I211" s="209"/>
      <c r="J211" s="37"/>
      <c r="K211" s="37"/>
      <c r="L211" s="40"/>
      <c r="M211" s="210"/>
      <c r="N211" s="211"/>
      <c r="O211" s="72"/>
      <c r="P211" s="72"/>
      <c r="Q211" s="72"/>
      <c r="R211" s="72"/>
      <c r="S211" s="72"/>
      <c r="T211" s="73"/>
      <c r="U211" s="35"/>
      <c r="V211" s="35"/>
      <c r="W211" s="35"/>
      <c r="X211" s="35"/>
      <c r="Y211" s="35"/>
      <c r="Z211" s="35"/>
      <c r="AA211" s="35"/>
      <c r="AB211" s="35"/>
      <c r="AC211" s="35"/>
      <c r="AD211" s="35"/>
      <c r="AE211" s="35"/>
      <c r="AT211" s="18" t="s">
        <v>167</v>
      </c>
      <c r="AU211" s="18" t="s">
        <v>84</v>
      </c>
    </row>
    <row r="212" spans="1:65" s="2" customFormat="1" ht="16.5" customHeight="1">
      <c r="A212" s="35"/>
      <c r="B212" s="36"/>
      <c r="C212" s="193" t="s">
        <v>7</v>
      </c>
      <c r="D212" s="193" t="s">
        <v>162</v>
      </c>
      <c r="E212" s="194" t="s">
        <v>2649</v>
      </c>
      <c r="F212" s="195" t="s">
        <v>2650</v>
      </c>
      <c r="G212" s="196" t="s">
        <v>1386</v>
      </c>
      <c r="H212" s="267"/>
      <c r="I212" s="198"/>
      <c r="J212" s="199">
        <f>ROUND(I212*H212,2)</f>
        <v>0</v>
      </c>
      <c r="K212" s="200"/>
      <c r="L212" s="40"/>
      <c r="M212" s="201" t="s">
        <v>1</v>
      </c>
      <c r="N212" s="202" t="s">
        <v>41</v>
      </c>
      <c r="O212" s="72"/>
      <c r="P212" s="203">
        <f>O212*H212</f>
        <v>0</v>
      </c>
      <c r="Q212" s="203">
        <v>0</v>
      </c>
      <c r="R212" s="203">
        <f>Q212*H212</f>
        <v>0</v>
      </c>
      <c r="S212" s="203">
        <v>0</v>
      </c>
      <c r="T212" s="204">
        <f>S212*H212</f>
        <v>0</v>
      </c>
      <c r="U212" s="35"/>
      <c r="V212" s="35"/>
      <c r="W212" s="35"/>
      <c r="X212" s="35"/>
      <c r="Y212" s="35"/>
      <c r="Z212" s="35"/>
      <c r="AA212" s="35"/>
      <c r="AB212" s="35"/>
      <c r="AC212" s="35"/>
      <c r="AD212" s="35"/>
      <c r="AE212" s="35"/>
      <c r="AR212" s="205" t="s">
        <v>214</v>
      </c>
      <c r="AT212" s="205" t="s">
        <v>162</v>
      </c>
      <c r="AU212" s="205" t="s">
        <v>84</v>
      </c>
      <c r="AY212" s="18" t="s">
        <v>160</v>
      </c>
      <c r="BE212" s="206">
        <f>IF(N212="základní",J212,0)</f>
        <v>0</v>
      </c>
      <c r="BF212" s="206">
        <f>IF(N212="snížená",J212,0)</f>
        <v>0</v>
      </c>
      <c r="BG212" s="206">
        <f>IF(N212="zákl. přenesená",J212,0)</f>
        <v>0</v>
      </c>
      <c r="BH212" s="206">
        <f>IF(N212="sníž. přenesená",J212,0)</f>
        <v>0</v>
      </c>
      <c r="BI212" s="206">
        <f>IF(N212="nulová",J212,0)</f>
        <v>0</v>
      </c>
      <c r="BJ212" s="18" t="s">
        <v>84</v>
      </c>
      <c r="BK212" s="206">
        <f>ROUND(I212*H212,2)</f>
        <v>0</v>
      </c>
      <c r="BL212" s="18" t="s">
        <v>214</v>
      </c>
      <c r="BM212" s="205" t="s">
        <v>300</v>
      </c>
    </row>
    <row r="213" spans="1:65" s="2" customFormat="1" ht="11.25">
      <c r="A213" s="35"/>
      <c r="B213" s="36"/>
      <c r="C213" s="37"/>
      <c r="D213" s="207" t="s">
        <v>167</v>
      </c>
      <c r="E213" s="37"/>
      <c r="F213" s="208" t="s">
        <v>2650</v>
      </c>
      <c r="G213" s="37"/>
      <c r="H213" s="37"/>
      <c r="I213" s="209"/>
      <c r="J213" s="37"/>
      <c r="K213" s="37"/>
      <c r="L213" s="40"/>
      <c r="M213" s="210"/>
      <c r="N213" s="211"/>
      <c r="O213" s="72"/>
      <c r="P213" s="72"/>
      <c r="Q213" s="72"/>
      <c r="R213" s="72"/>
      <c r="S213" s="72"/>
      <c r="T213" s="73"/>
      <c r="U213" s="35"/>
      <c r="V213" s="35"/>
      <c r="W213" s="35"/>
      <c r="X213" s="35"/>
      <c r="Y213" s="35"/>
      <c r="Z213" s="35"/>
      <c r="AA213" s="35"/>
      <c r="AB213" s="35"/>
      <c r="AC213" s="35"/>
      <c r="AD213" s="35"/>
      <c r="AE213" s="35"/>
      <c r="AT213" s="18" t="s">
        <v>167</v>
      </c>
      <c r="AU213" s="18" t="s">
        <v>84</v>
      </c>
    </row>
    <row r="214" spans="1:65" s="2" customFormat="1" ht="19.5">
      <c r="A214" s="35"/>
      <c r="B214" s="36"/>
      <c r="C214" s="37"/>
      <c r="D214" s="207" t="s">
        <v>510</v>
      </c>
      <c r="E214" s="37"/>
      <c r="F214" s="255" t="s">
        <v>2616</v>
      </c>
      <c r="G214" s="37"/>
      <c r="H214" s="37"/>
      <c r="I214" s="209"/>
      <c r="J214" s="37"/>
      <c r="K214" s="37"/>
      <c r="L214" s="40"/>
      <c r="M214" s="210"/>
      <c r="N214" s="211"/>
      <c r="O214" s="72"/>
      <c r="P214" s="72"/>
      <c r="Q214" s="72"/>
      <c r="R214" s="72"/>
      <c r="S214" s="72"/>
      <c r="T214" s="73"/>
      <c r="U214" s="35"/>
      <c r="V214" s="35"/>
      <c r="W214" s="35"/>
      <c r="X214" s="35"/>
      <c r="Y214" s="35"/>
      <c r="Z214" s="35"/>
      <c r="AA214" s="35"/>
      <c r="AB214" s="35"/>
      <c r="AC214" s="35"/>
      <c r="AD214" s="35"/>
      <c r="AE214" s="35"/>
      <c r="AT214" s="18" t="s">
        <v>510</v>
      </c>
      <c r="AU214" s="18" t="s">
        <v>84</v>
      </c>
    </row>
    <row r="215" spans="1:65" s="12" customFormat="1" ht="25.9" customHeight="1">
      <c r="B215" s="177"/>
      <c r="C215" s="178"/>
      <c r="D215" s="179" t="s">
        <v>75</v>
      </c>
      <c r="E215" s="180" t="s">
        <v>2651</v>
      </c>
      <c r="F215" s="180" t="s">
        <v>2652</v>
      </c>
      <c r="G215" s="178"/>
      <c r="H215" s="178"/>
      <c r="I215" s="181"/>
      <c r="J215" s="182">
        <f>BK215</f>
        <v>0</v>
      </c>
      <c r="K215" s="178"/>
      <c r="L215" s="183"/>
      <c r="M215" s="184"/>
      <c r="N215" s="185"/>
      <c r="O215" s="185"/>
      <c r="P215" s="186">
        <f>SUM(P216:P261)</f>
        <v>0</v>
      </c>
      <c r="Q215" s="185"/>
      <c r="R215" s="186">
        <f>SUM(R216:R261)</f>
        <v>0</v>
      </c>
      <c r="S215" s="185"/>
      <c r="T215" s="187">
        <f>SUM(T216:T261)</f>
        <v>0</v>
      </c>
      <c r="AR215" s="188" t="s">
        <v>86</v>
      </c>
      <c r="AT215" s="189" t="s">
        <v>75</v>
      </c>
      <c r="AU215" s="189" t="s">
        <v>76</v>
      </c>
      <c r="AY215" s="188" t="s">
        <v>160</v>
      </c>
      <c r="BK215" s="190">
        <f>SUM(BK216:BK261)</f>
        <v>0</v>
      </c>
    </row>
    <row r="216" spans="1:65" s="2" customFormat="1" ht="16.5" customHeight="1">
      <c r="A216" s="35"/>
      <c r="B216" s="36"/>
      <c r="C216" s="193" t="s">
        <v>236</v>
      </c>
      <c r="D216" s="193" t="s">
        <v>162</v>
      </c>
      <c r="E216" s="194" t="s">
        <v>2653</v>
      </c>
      <c r="F216" s="195" t="s">
        <v>2654</v>
      </c>
      <c r="G216" s="196" t="s">
        <v>312</v>
      </c>
      <c r="H216" s="197">
        <v>4</v>
      </c>
      <c r="I216" s="198"/>
      <c r="J216" s="199">
        <f>ROUND(I216*H216,2)</f>
        <v>0</v>
      </c>
      <c r="K216" s="200"/>
      <c r="L216" s="40"/>
      <c r="M216" s="201" t="s">
        <v>1</v>
      </c>
      <c r="N216" s="202" t="s">
        <v>41</v>
      </c>
      <c r="O216" s="72"/>
      <c r="P216" s="203">
        <f>O216*H216</f>
        <v>0</v>
      </c>
      <c r="Q216" s="203">
        <v>0</v>
      </c>
      <c r="R216" s="203">
        <f>Q216*H216</f>
        <v>0</v>
      </c>
      <c r="S216" s="203">
        <v>0</v>
      </c>
      <c r="T216" s="204">
        <f>S216*H216</f>
        <v>0</v>
      </c>
      <c r="U216" s="35"/>
      <c r="V216" s="35"/>
      <c r="W216" s="35"/>
      <c r="X216" s="35"/>
      <c r="Y216" s="35"/>
      <c r="Z216" s="35"/>
      <c r="AA216" s="35"/>
      <c r="AB216" s="35"/>
      <c r="AC216" s="35"/>
      <c r="AD216" s="35"/>
      <c r="AE216" s="35"/>
      <c r="AR216" s="205" t="s">
        <v>214</v>
      </c>
      <c r="AT216" s="205" t="s">
        <v>162</v>
      </c>
      <c r="AU216" s="205" t="s">
        <v>84</v>
      </c>
      <c r="AY216" s="18" t="s">
        <v>160</v>
      </c>
      <c r="BE216" s="206">
        <f>IF(N216="základní",J216,0)</f>
        <v>0</v>
      </c>
      <c r="BF216" s="206">
        <f>IF(N216="snížená",J216,0)</f>
        <v>0</v>
      </c>
      <c r="BG216" s="206">
        <f>IF(N216="zákl. přenesená",J216,0)</f>
        <v>0</v>
      </c>
      <c r="BH216" s="206">
        <f>IF(N216="sníž. přenesená",J216,0)</f>
        <v>0</v>
      </c>
      <c r="BI216" s="206">
        <f>IF(N216="nulová",J216,0)</f>
        <v>0</v>
      </c>
      <c r="BJ216" s="18" t="s">
        <v>84</v>
      </c>
      <c r="BK216" s="206">
        <f>ROUND(I216*H216,2)</f>
        <v>0</v>
      </c>
      <c r="BL216" s="18" t="s">
        <v>214</v>
      </c>
      <c r="BM216" s="205" t="s">
        <v>305</v>
      </c>
    </row>
    <row r="217" spans="1:65" s="2" customFormat="1" ht="11.25">
      <c r="A217" s="35"/>
      <c r="B217" s="36"/>
      <c r="C217" s="37"/>
      <c r="D217" s="207" t="s">
        <v>167</v>
      </c>
      <c r="E217" s="37"/>
      <c r="F217" s="208" t="s">
        <v>2654</v>
      </c>
      <c r="G217" s="37"/>
      <c r="H217" s="37"/>
      <c r="I217" s="209"/>
      <c r="J217" s="37"/>
      <c r="K217" s="37"/>
      <c r="L217" s="40"/>
      <c r="M217" s="210"/>
      <c r="N217" s="211"/>
      <c r="O217" s="72"/>
      <c r="P217" s="72"/>
      <c r="Q217" s="72"/>
      <c r="R217" s="72"/>
      <c r="S217" s="72"/>
      <c r="T217" s="73"/>
      <c r="U217" s="35"/>
      <c r="V217" s="35"/>
      <c r="W217" s="35"/>
      <c r="X217" s="35"/>
      <c r="Y217" s="35"/>
      <c r="Z217" s="35"/>
      <c r="AA217" s="35"/>
      <c r="AB217" s="35"/>
      <c r="AC217" s="35"/>
      <c r="AD217" s="35"/>
      <c r="AE217" s="35"/>
      <c r="AT217" s="18" t="s">
        <v>167</v>
      </c>
      <c r="AU217" s="18" t="s">
        <v>84</v>
      </c>
    </row>
    <row r="218" spans="1:65" s="2" customFormat="1" ht="19.5">
      <c r="A218" s="35"/>
      <c r="B218" s="36"/>
      <c r="C218" s="37"/>
      <c r="D218" s="207" t="s">
        <v>510</v>
      </c>
      <c r="E218" s="37"/>
      <c r="F218" s="255" t="s">
        <v>2616</v>
      </c>
      <c r="G218" s="37"/>
      <c r="H218" s="37"/>
      <c r="I218" s="209"/>
      <c r="J218" s="37"/>
      <c r="K218" s="37"/>
      <c r="L218" s="40"/>
      <c r="M218" s="210"/>
      <c r="N218" s="211"/>
      <c r="O218" s="72"/>
      <c r="P218" s="72"/>
      <c r="Q218" s="72"/>
      <c r="R218" s="72"/>
      <c r="S218" s="72"/>
      <c r="T218" s="73"/>
      <c r="U218" s="35"/>
      <c r="V218" s="35"/>
      <c r="W218" s="35"/>
      <c r="X218" s="35"/>
      <c r="Y218" s="35"/>
      <c r="Z218" s="35"/>
      <c r="AA218" s="35"/>
      <c r="AB218" s="35"/>
      <c r="AC218" s="35"/>
      <c r="AD218" s="35"/>
      <c r="AE218" s="35"/>
      <c r="AT218" s="18" t="s">
        <v>510</v>
      </c>
      <c r="AU218" s="18" t="s">
        <v>84</v>
      </c>
    </row>
    <row r="219" spans="1:65" s="14" customFormat="1" ht="11.25">
      <c r="B219" s="222"/>
      <c r="C219" s="223"/>
      <c r="D219" s="207" t="s">
        <v>169</v>
      </c>
      <c r="E219" s="224" t="s">
        <v>1</v>
      </c>
      <c r="F219" s="225" t="s">
        <v>166</v>
      </c>
      <c r="G219" s="223"/>
      <c r="H219" s="226">
        <v>4</v>
      </c>
      <c r="I219" s="227"/>
      <c r="J219" s="223"/>
      <c r="K219" s="223"/>
      <c r="L219" s="228"/>
      <c r="M219" s="229"/>
      <c r="N219" s="230"/>
      <c r="O219" s="230"/>
      <c r="P219" s="230"/>
      <c r="Q219" s="230"/>
      <c r="R219" s="230"/>
      <c r="S219" s="230"/>
      <c r="T219" s="231"/>
      <c r="AT219" s="232" t="s">
        <v>169</v>
      </c>
      <c r="AU219" s="232" t="s">
        <v>84</v>
      </c>
      <c r="AV219" s="14" t="s">
        <v>86</v>
      </c>
      <c r="AW219" s="14" t="s">
        <v>33</v>
      </c>
      <c r="AX219" s="14" t="s">
        <v>76</v>
      </c>
      <c r="AY219" s="232" t="s">
        <v>160</v>
      </c>
    </row>
    <row r="220" spans="1:65" s="15" customFormat="1" ht="11.25">
      <c r="B220" s="233"/>
      <c r="C220" s="234"/>
      <c r="D220" s="207" t="s">
        <v>169</v>
      </c>
      <c r="E220" s="235" t="s">
        <v>1</v>
      </c>
      <c r="F220" s="236" t="s">
        <v>172</v>
      </c>
      <c r="G220" s="234"/>
      <c r="H220" s="237">
        <v>4</v>
      </c>
      <c r="I220" s="238"/>
      <c r="J220" s="234"/>
      <c r="K220" s="234"/>
      <c r="L220" s="239"/>
      <c r="M220" s="240"/>
      <c r="N220" s="241"/>
      <c r="O220" s="241"/>
      <c r="P220" s="241"/>
      <c r="Q220" s="241"/>
      <c r="R220" s="241"/>
      <c r="S220" s="241"/>
      <c r="T220" s="242"/>
      <c r="AT220" s="243" t="s">
        <v>169</v>
      </c>
      <c r="AU220" s="243" t="s">
        <v>84</v>
      </c>
      <c r="AV220" s="15" t="s">
        <v>166</v>
      </c>
      <c r="AW220" s="15" t="s">
        <v>33</v>
      </c>
      <c r="AX220" s="15" t="s">
        <v>84</v>
      </c>
      <c r="AY220" s="243" t="s">
        <v>160</v>
      </c>
    </row>
    <row r="221" spans="1:65" s="2" customFormat="1" ht="16.5" customHeight="1">
      <c r="A221" s="35"/>
      <c r="B221" s="36"/>
      <c r="C221" s="193" t="s">
        <v>309</v>
      </c>
      <c r="D221" s="193" t="s">
        <v>162</v>
      </c>
      <c r="E221" s="194" t="s">
        <v>2655</v>
      </c>
      <c r="F221" s="195" t="s">
        <v>2656</v>
      </c>
      <c r="G221" s="196" t="s">
        <v>312</v>
      </c>
      <c r="H221" s="197">
        <v>10</v>
      </c>
      <c r="I221" s="198"/>
      <c r="J221" s="199">
        <f>ROUND(I221*H221,2)</f>
        <v>0</v>
      </c>
      <c r="K221" s="200"/>
      <c r="L221" s="40"/>
      <c r="M221" s="201" t="s">
        <v>1</v>
      </c>
      <c r="N221" s="202" t="s">
        <v>41</v>
      </c>
      <c r="O221" s="72"/>
      <c r="P221" s="203">
        <f>O221*H221</f>
        <v>0</v>
      </c>
      <c r="Q221" s="203">
        <v>0</v>
      </c>
      <c r="R221" s="203">
        <f>Q221*H221</f>
        <v>0</v>
      </c>
      <c r="S221" s="203">
        <v>0</v>
      </c>
      <c r="T221" s="204">
        <f>S221*H221</f>
        <v>0</v>
      </c>
      <c r="U221" s="35"/>
      <c r="V221" s="35"/>
      <c r="W221" s="35"/>
      <c r="X221" s="35"/>
      <c r="Y221" s="35"/>
      <c r="Z221" s="35"/>
      <c r="AA221" s="35"/>
      <c r="AB221" s="35"/>
      <c r="AC221" s="35"/>
      <c r="AD221" s="35"/>
      <c r="AE221" s="35"/>
      <c r="AR221" s="205" t="s">
        <v>214</v>
      </c>
      <c r="AT221" s="205" t="s">
        <v>162</v>
      </c>
      <c r="AU221" s="205" t="s">
        <v>84</v>
      </c>
      <c r="AY221" s="18" t="s">
        <v>160</v>
      </c>
      <c r="BE221" s="206">
        <f>IF(N221="základní",J221,0)</f>
        <v>0</v>
      </c>
      <c r="BF221" s="206">
        <f>IF(N221="snížená",J221,0)</f>
        <v>0</v>
      </c>
      <c r="BG221" s="206">
        <f>IF(N221="zákl. přenesená",J221,0)</f>
        <v>0</v>
      </c>
      <c r="BH221" s="206">
        <f>IF(N221="sníž. přenesená",J221,0)</f>
        <v>0</v>
      </c>
      <c r="BI221" s="206">
        <f>IF(N221="nulová",J221,0)</f>
        <v>0</v>
      </c>
      <c r="BJ221" s="18" t="s">
        <v>84</v>
      </c>
      <c r="BK221" s="206">
        <f>ROUND(I221*H221,2)</f>
        <v>0</v>
      </c>
      <c r="BL221" s="18" t="s">
        <v>214</v>
      </c>
      <c r="BM221" s="205" t="s">
        <v>313</v>
      </c>
    </row>
    <row r="222" spans="1:65" s="2" customFormat="1" ht="11.25">
      <c r="A222" s="35"/>
      <c r="B222" s="36"/>
      <c r="C222" s="37"/>
      <c r="D222" s="207" t="s">
        <v>167</v>
      </c>
      <c r="E222" s="37"/>
      <c r="F222" s="208" t="s">
        <v>2656</v>
      </c>
      <c r="G222" s="37"/>
      <c r="H222" s="37"/>
      <c r="I222" s="209"/>
      <c r="J222" s="37"/>
      <c r="K222" s="37"/>
      <c r="L222" s="40"/>
      <c r="M222" s="210"/>
      <c r="N222" s="211"/>
      <c r="O222" s="72"/>
      <c r="P222" s="72"/>
      <c r="Q222" s="72"/>
      <c r="R222" s="72"/>
      <c r="S222" s="72"/>
      <c r="T222" s="73"/>
      <c r="U222" s="35"/>
      <c r="V222" s="35"/>
      <c r="W222" s="35"/>
      <c r="X222" s="35"/>
      <c r="Y222" s="35"/>
      <c r="Z222" s="35"/>
      <c r="AA222" s="35"/>
      <c r="AB222" s="35"/>
      <c r="AC222" s="35"/>
      <c r="AD222" s="35"/>
      <c r="AE222" s="35"/>
      <c r="AT222" s="18" t="s">
        <v>167</v>
      </c>
      <c r="AU222" s="18" t="s">
        <v>84</v>
      </c>
    </row>
    <row r="223" spans="1:65" s="2" customFormat="1" ht="19.5">
      <c r="A223" s="35"/>
      <c r="B223" s="36"/>
      <c r="C223" s="37"/>
      <c r="D223" s="207" t="s">
        <v>510</v>
      </c>
      <c r="E223" s="37"/>
      <c r="F223" s="255" t="s">
        <v>2616</v>
      </c>
      <c r="G223" s="37"/>
      <c r="H223" s="37"/>
      <c r="I223" s="209"/>
      <c r="J223" s="37"/>
      <c r="K223" s="37"/>
      <c r="L223" s="40"/>
      <c r="M223" s="210"/>
      <c r="N223" s="211"/>
      <c r="O223" s="72"/>
      <c r="P223" s="72"/>
      <c r="Q223" s="72"/>
      <c r="R223" s="72"/>
      <c r="S223" s="72"/>
      <c r="T223" s="73"/>
      <c r="U223" s="35"/>
      <c r="V223" s="35"/>
      <c r="W223" s="35"/>
      <c r="X223" s="35"/>
      <c r="Y223" s="35"/>
      <c r="Z223" s="35"/>
      <c r="AA223" s="35"/>
      <c r="AB223" s="35"/>
      <c r="AC223" s="35"/>
      <c r="AD223" s="35"/>
      <c r="AE223" s="35"/>
      <c r="AT223" s="18" t="s">
        <v>510</v>
      </c>
      <c r="AU223" s="18" t="s">
        <v>84</v>
      </c>
    </row>
    <row r="224" spans="1:65" s="14" customFormat="1" ht="11.25">
      <c r="B224" s="222"/>
      <c r="C224" s="223"/>
      <c r="D224" s="207" t="s">
        <v>169</v>
      </c>
      <c r="E224" s="224" t="s">
        <v>1</v>
      </c>
      <c r="F224" s="225" t="s">
        <v>194</v>
      </c>
      <c r="G224" s="223"/>
      <c r="H224" s="226">
        <v>10</v>
      </c>
      <c r="I224" s="227"/>
      <c r="J224" s="223"/>
      <c r="K224" s="223"/>
      <c r="L224" s="228"/>
      <c r="M224" s="229"/>
      <c r="N224" s="230"/>
      <c r="O224" s="230"/>
      <c r="P224" s="230"/>
      <c r="Q224" s="230"/>
      <c r="R224" s="230"/>
      <c r="S224" s="230"/>
      <c r="T224" s="231"/>
      <c r="AT224" s="232" t="s">
        <v>169</v>
      </c>
      <c r="AU224" s="232" t="s">
        <v>84</v>
      </c>
      <c r="AV224" s="14" t="s">
        <v>86</v>
      </c>
      <c r="AW224" s="14" t="s">
        <v>33</v>
      </c>
      <c r="AX224" s="14" t="s">
        <v>76</v>
      </c>
      <c r="AY224" s="232" t="s">
        <v>160</v>
      </c>
    </row>
    <row r="225" spans="1:65" s="15" customFormat="1" ht="11.25">
      <c r="B225" s="233"/>
      <c r="C225" s="234"/>
      <c r="D225" s="207" t="s">
        <v>169</v>
      </c>
      <c r="E225" s="235" t="s">
        <v>1</v>
      </c>
      <c r="F225" s="236" t="s">
        <v>172</v>
      </c>
      <c r="G225" s="234"/>
      <c r="H225" s="237">
        <v>10</v>
      </c>
      <c r="I225" s="238"/>
      <c r="J225" s="234"/>
      <c r="K225" s="234"/>
      <c r="L225" s="239"/>
      <c r="M225" s="240"/>
      <c r="N225" s="241"/>
      <c r="O225" s="241"/>
      <c r="P225" s="241"/>
      <c r="Q225" s="241"/>
      <c r="R225" s="241"/>
      <c r="S225" s="241"/>
      <c r="T225" s="242"/>
      <c r="AT225" s="243" t="s">
        <v>169</v>
      </c>
      <c r="AU225" s="243" t="s">
        <v>84</v>
      </c>
      <c r="AV225" s="15" t="s">
        <v>166</v>
      </c>
      <c r="AW225" s="15" t="s">
        <v>33</v>
      </c>
      <c r="AX225" s="15" t="s">
        <v>84</v>
      </c>
      <c r="AY225" s="243" t="s">
        <v>160</v>
      </c>
    </row>
    <row r="226" spans="1:65" s="2" customFormat="1" ht="24.2" customHeight="1">
      <c r="A226" s="35"/>
      <c r="B226" s="36"/>
      <c r="C226" s="193" t="s">
        <v>242</v>
      </c>
      <c r="D226" s="193" t="s">
        <v>162</v>
      </c>
      <c r="E226" s="194" t="s">
        <v>2657</v>
      </c>
      <c r="F226" s="195" t="s">
        <v>2658</v>
      </c>
      <c r="G226" s="196" t="s">
        <v>312</v>
      </c>
      <c r="H226" s="197">
        <v>6</v>
      </c>
      <c r="I226" s="198"/>
      <c r="J226" s="199">
        <f>ROUND(I226*H226,2)</f>
        <v>0</v>
      </c>
      <c r="K226" s="200"/>
      <c r="L226" s="40"/>
      <c r="M226" s="201" t="s">
        <v>1</v>
      </c>
      <c r="N226" s="202" t="s">
        <v>41</v>
      </c>
      <c r="O226" s="72"/>
      <c r="P226" s="203">
        <f>O226*H226</f>
        <v>0</v>
      </c>
      <c r="Q226" s="203">
        <v>0</v>
      </c>
      <c r="R226" s="203">
        <f>Q226*H226</f>
        <v>0</v>
      </c>
      <c r="S226" s="203">
        <v>0</v>
      </c>
      <c r="T226" s="204">
        <f>S226*H226</f>
        <v>0</v>
      </c>
      <c r="U226" s="35"/>
      <c r="V226" s="35"/>
      <c r="W226" s="35"/>
      <c r="X226" s="35"/>
      <c r="Y226" s="35"/>
      <c r="Z226" s="35"/>
      <c r="AA226" s="35"/>
      <c r="AB226" s="35"/>
      <c r="AC226" s="35"/>
      <c r="AD226" s="35"/>
      <c r="AE226" s="35"/>
      <c r="AR226" s="205" t="s">
        <v>214</v>
      </c>
      <c r="AT226" s="205" t="s">
        <v>162</v>
      </c>
      <c r="AU226" s="205" t="s">
        <v>84</v>
      </c>
      <c r="AY226" s="18" t="s">
        <v>160</v>
      </c>
      <c r="BE226" s="206">
        <f>IF(N226="základní",J226,0)</f>
        <v>0</v>
      </c>
      <c r="BF226" s="206">
        <f>IF(N226="snížená",J226,0)</f>
        <v>0</v>
      </c>
      <c r="BG226" s="206">
        <f>IF(N226="zákl. přenesená",J226,0)</f>
        <v>0</v>
      </c>
      <c r="BH226" s="206">
        <f>IF(N226="sníž. přenesená",J226,0)</f>
        <v>0</v>
      </c>
      <c r="BI226" s="206">
        <f>IF(N226="nulová",J226,0)</f>
        <v>0</v>
      </c>
      <c r="BJ226" s="18" t="s">
        <v>84</v>
      </c>
      <c r="BK226" s="206">
        <f>ROUND(I226*H226,2)</f>
        <v>0</v>
      </c>
      <c r="BL226" s="18" t="s">
        <v>214</v>
      </c>
      <c r="BM226" s="205" t="s">
        <v>318</v>
      </c>
    </row>
    <row r="227" spans="1:65" s="2" customFormat="1" ht="11.25">
      <c r="A227" s="35"/>
      <c r="B227" s="36"/>
      <c r="C227" s="37"/>
      <c r="D227" s="207" t="s">
        <v>167</v>
      </c>
      <c r="E227" s="37"/>
      <c r="F227" s="208" t="s">
        <v>2658</v>
      </c>
      <c r="G227" s="37"/>
      <c r="H227" s="37"/>
      <c r="I227" s="209"/>
      <c r="J227" s="37"/>
      <c r="K227" s="37"/>
      <c r="L227" s="40"/>
      <c r="M227" s="210"/>
      <c r="N227" s="211"/>
      <c r="O227" s="72"/>
      <c r="P227" s="72"/>
      <c r="Q227" s="72"/>
      <c r="R227" s="72"/>
      <c r="S227" s="72"/>
      <c r="T227" s="73"/>
      <c r="U227" s="35"/>
      <c r="V227" s="35"/>
      <c r="W227" s="35"/>
      <c r="X227" s="35"/>
      <c r="Y227" s="35"/>
      <c r="Z227" s="35"/>
      <c r="AA227" s="35"/>
      <c r="AB227" s="35"/>
      <c r="AC227" s="35"/>
      <c r="AD227" s="35"/>
      <c r="AE227" s="35"/>
      <c r="AT227" s="18" t="s">
        <v>167</v>
      </c>
      <c r="AU227" s="18" t="s">
        <v>84</v>
      </c>
    </row>
    <row r="228" spans="1:65" s="2" customFormat="1" ht="19.5">
      <c r="A228" s="35"/>
      <c r="B228" s="36"/>
      <c r="C228" s="37"/>
      <c r="D228" s="207" t="s">
        <v>510</v>
      </c>
      <c r="E228" s="37"/>
      <c r="F228" s="255" t="s">
        <v>2616</v>
      </c>
      <c r="G228" s="37"/>
      <c r="H228" s="37"/>
      <c r="I228" s="209"/>
      <c r="J228" s="37"/>
      <c r="K228" s="37"/>
      <c r="L228" s="40"/>
      <c r="M228" s="210"/>
      <c r="N228" s="211"/>
      <c r="O228" s="72"/>
      <c r="P228" s="72"/>
      <c r="Q228" s="72"/>
      <c r="R228" s="72"/>
      <c r="S228" s="72"/>
      <c r="T228" s="73"/>
      <c r="U228" s="35"/>
      <c r="V228" s="35"/>
      <c r="W228" s="35"/>
      <c r="X228" s="35"/>
      <c r="Y228" s="35"/>
      <c r="Z228" s="35"/>
      <c r="AA228" s="35"/>
      <c r="AB228" s="35"/>
      <c r="AC228" s="35"/>
      <c r="AD228" s="35"/>
      <c r="AE228" s="35"/>
      <c r="AT228" s="18" t="s">
        <v>510</v>
      </c>
      <c r="AU228" s="18" t="s">
        <v>84</v>
      </c>
    </row>
    <row r="229" spans="1:65" s="14" customFormat="1" ht="11.25">
      <c r="B229" s="222"/>
      <c r="C229" s="223"/>
      <c r="D229" s="207" t="s">
        <v>169</v>
      </c>
      <c r="E229" s="224" t="s">
        <v>1</v>
      </c>
      <c r="F229" s="225" t="s">
        <v>182</v>
      </c>
      <c r="G229" s="223"/>
      <c r="H229" s="226">
        <v>6</v>
      </c>
      <c r="I229" s="227"/>
      <c r="J229" s="223"/>
      <c r="K229" s="223"/>
      <c r="L229" s="228"/>
      <c r="M229" s="229"/>
      <c r="N229" s="230"/>
      <c r="O229" s="230"/>
      <c r="P229" s="230"/>
      <c r="Q229" s="230"/>
      <c r="R229" s="230"/>
      <c r="S229" s="230"/>
      <c r="T229" s="231"/>
      <c r="AT229" s="232" t="s">
        <v>169</v>
      </c>
      <c r="AU229" s="232" t="s">
        <v>84</v>
      </c>
      <c r="AV229" s="14" t="s">
        <v>86</v>
      </c>
      <c r="AW229" s="14" t="s">
        <v>33</v>
      </c>
      <c r="AX229" s="14" t="s">
        <v>76</v>
      </c>
      <c r="AY229" s="232" t="s">
        <v>160</v>
      </c>
    </row>
    <row r="230" spans="1:65" s="15" customFormat="1" ht="11.25">
      <c r="B230" s="233"/>
      <c r="C230" s="234"/>
      <c r="D230" s="207" t="s">
        <v>169</v>
      </c>
      <c r="E230" s="235" t="s">
        <v>1</v>
      </c>
      <c r="F230" s="236" t="s">
        <v>172</v>
      </c>
      <c r="G230" s="234"/>
      <c r="H230" s="237">
        <v>6</v>
      </c>
      <c r="I230" s="238"/>
      <c r="J230" s="234"/>
      <c r="K230" s="234"/>
      <c r="L230" s="239"/>
      <c r="M230" s="240"/>
      <c r="N230" s="241"/>
      <c r="O230" s="241"/>
      <c r="P230" s="241"/>
      <c r="Q230" s="241"/>
      <c r="R230" s="241"/>
      <c r="S230" s="241"/>
      <c r="T230" s="242"/>
      <c r="AT230" s="243" t="s">
        <v>169</v>
      </c>
      <c r="AU230" s="243" t="s">
        <v>84</v>
      </c>
      <c r="AV230" s="15" t="s">
        <v>166</v>
      </c>
      <c r="AW230" s="15" t="s">
        <v>33</v>
      </c>
      <c r="AX230" s="15" t="s">
        <v>84</v>
      </c>
      <c r="AY230" s="243" t="s">
        <v>160</v>
      </c>
    </row>
    <row r="231" spans="1:65" s="2" customFormat="1" ht="16.5" customHeight="1">
      <c r="A231" s="35"/>
      <c r="B231" s="36"/>
      <c r="C231" s="193" t="s">
        <v>322</v>
      </c>
      <c r="D231" s="193" t="s">
        <v>162</v>
      </c>
      <c r="E231" s="194" t="s">
        <v>2659</v>
      </c>
      <c r="F231" s="195" t="s">
        <v>2660</v>
      </c>
      <c r="G231" s="196" t="s">
        <v>312</v>
      </c>
      <c r="H231" s="197">
        <v>12</v>
      </c>
      <c r="I231" s="198"/>
      <c r="J231" s="199">
        <f>ROUND(I231*H231,2)</f>
        <v>0</v>
      </c>
      <c r="K231" s="200"/>
      <c r="L231" s="40"/>
      <c r="M231" s="201" t="s">
        <v>1</v>
      </c>
      <c r="N231" s="202" t="s">
        <v>41</v>
      </c>
      <c r="O231" s="72"/>
      <c r="P231" s="203">
        <f>O231*H231</f>
        <v>0</v>
      </c>
      <c r="Q231" s="203">
        <v>0</v>
      </c>
      <c r="R231" s="203">
        <f>Q231*H231</f>
        <v>0</v>
      </c>
      <c r="S231" s="203">
        <v>0</v>
      </c>
      <c r="T231" s="204">
        <f>S231*H231</f>
        <v>0</v>
      </c>
      <c r="U231" s="35"/>
      <c r="V231" s="35"/>
      <c r="W231" s="35"/>
      <c r="X231" s="35"/>
      <c r="Y231" s="35"/>
      <c r="Z231" s="35"/>
      <c r="AA231" s="35"/>
      <c r="AB231" s="35"/>
      <c r="AC231" s="35"/>
      <c r="AD231" s="35"/>
      <c r="AE231" s="35"/>
      <c r="AR231" s="205" t="s">
        <v>214</v>
      </c>
      <c r="AT231" s="205" t="s">
        <v>162</v>
      </c>
      <c r="AU231" s="205" t="s">
        <v>84</v>
      </c>
      <c r="AY231" s="18" t="s">
        <v>160</v>
      </c>
      <c r="BE231" s="206">
        <f>IF(N231="základní",J231,0)</f>
        <v>0</v>
      </c>
      <c r="BF231" s="206">
        <f>IF(N231="snížená",J231,0)</f>
        <v>0</v>
      </c>
      <c r="BG231" s="206">
        <f>IF(N231="zákl. přenesená",J231,0)</f>
        <v>0</v>
      </c>
      <c r="BH231" s="206">
        <f>IF(N231="sníž. přenesená",J231,0)</f>
        <v>0</v>
      </c>
      <c r="BI231" s="206">
        <f>IF(N231="nulová",J231,0)</f>
        <v>0</v>
      </c>
      <c r="BJ231" s="18" t="s">
        <v>84</v>
      </c>
      <c r="BK231" s="206">
        <f>ROUND(I231*H231,2)</f>
        <v>0</v>
      </c>
      <c r="BL231" s="18" t="s">
        <v>214</v>
      </c>
      <c r="BM231" s="205" t="s">
        <v>325</v>
      </c>
    </row>
    <row r="232" spans="1:65" s="2" customFormat="1" ht="11.25">
      <c r="A232" s="35"/>
      <c r="B232" s="36"/>
      <c r="C232" s="37"/>
      <c r="D232" s="207" t="s">
        <v>167</v>
      </c>
      <c r="E232" s="37"/>
      <c r="F232" s="208" t="s">
        <v>2660</v>
      </c>
      <c r="G232" s="37"/>
      <c r="H232" s="37"/>
      <c r="I232" s="209"/>
      <c r="J232" s="37"/>
      <c r="K232" s="37"/>
      <c r="L232" s="40"/>
      <c r="M232" s="210"/>
      <c r="N232" s="211"/>
      <c r="O232" s="72"/>
      <c r="P232" s="72"/>
      <c r="Q232" s="72"/>
      <c r="R232" s="72"/>
      <c r="S232" s="72"/>
      <c r="T232" s="73"/>
      <c r="U232" s="35"/>
      <c r="V232" s="35"/>
      <c r="W232" s="35"/>
      <c r="X232" s="35"/>
      <c r="Y232" s="35"/>
      <c r="Z232" s="35"/>
      <c r="AA232" s="35"/>
      <c r="AB232" s="35"/>
      <c r="AC232" s="35"/>
      <c r="AD232" s="35"/>
      <c r="AE232" s="35"/>
      <c r="AT232" s="18" t="s">
        <v>167</v>
      </c>
      <c r="AU232" s="18" t="s">
        <v>84</v>
      </c>
    </row>
    <row r="233" spans="1:65" s="2" customFormat="1" ht="19.5">
      <c r="A233" s="35"/>
      <c r="B233" s="36"/>
      <c r="C233" s="37"/>
      <c r="D233" s="207" t="s">
        <v>510</v>
      </c>
      <c r="E233" s="37"/>
      <c r="F233" s="255" t="s">
        <v>2616</v>
      </c>
      <c r="G233" s="37"/>
      <c r="H233" s="37"/>
      <c r="I233" s="209"/>
      <c r="J233" s="37"/>
      <c r="K233" s="37"/>
      <c r="L233" s="40"/>
      <c r="M233" s="210"/>
      <c r="N233" s="211"/>
      <c r="O233" s="72"/>
      <c r="P233" s="72"/>
      <c r="Q233" s="72"/>
      <c r="R233" s="72"/>
      <c r="S233" s="72"/>
      <c r="T233" s="73"/>
      <c r="U233" s="35"/>
      <c r="V233" s="35"/>
      <c r="W233" s="35"/>
      <c r="X233" s="35"/>
      <c r="Y233" s="35"/>
      <c r="Z233" s="35"/>
      <c r="AA233" s="35"/>
      <c r="AB233" s="35"/>
      <c r="AC233" s="35"/>
      <c r="AD233" s="35"/>
      <c r="AE233" s="35"/>
      <c r="AT233" s="18" t="s">
        <v>510</v>
      </c>
      <c r="AU233" s="18" t="s">
        <v>84</v>
      </c>
    </row>
    <row r="234" spans="1:65" s="14" customFormat="1" ht="11.25">
      <c r="B234" s="222"/>
      <c r="C234" s="223"/>
      <c r="D234" s="207" t="s">
        <v>169</v>
      </c>
      <c r="E234" s="224" t="s">
        <v>1</v>
      </c>
      <c r="F234" s="225" t="s">
        <v>8</v>
      </c>
      <c r="G234" s="223"/>
      <c r="H234" s="226">
        <v>12</v>
      </c>
      <c r="I234" s="227"/>
      <c r="J234" s="223"/>
      <c r="K234" s="223"/>
      <c r="L234" s="228"/>
      <c r="M234" s="229"/>
      <c r="N234" s="230"/>
      <c r="O234" s="230"/>
      <c r="P234" s="230"/>
      <c r="Q234" s="230"/>
      <c r="R234" s="230"/>
      <c r="S234" s="230"/>
      <c r="T234" s="231"/>
      <c r="AT234" s="232" t="s">
        <v>169</v>
      </c>
      <c r="AU234" s="232" t="s">
        <v>84</v>
      </c>
      <c r="AV234" s="14" t="s">
        <v>86</v>
      </c>
      <c r="AW234" s="14" t="s">
        <v>33</v>
      </c>
      <c r="AX234" s="14" t="s">
        <v>76</v>
      </c>
      <c r="AY234" s="232" t="s">
        <v>160</v>
      </c>
    </row>
    <row r="235" spans="1:65" s="15" customFormat="1" ht="11.25">
      <c r="B235" s="233"/>
      <c r="C235" s="234"/>
      <c r="D235" s="207" t="s">
        <v>169</v>
      </c>
      <c r="E235" s="235" t="s">
        <v>1</v>
      </c>
      <c r="F235" s="236" t="s">
        <v>172</v>
      </c>
      <c r="G235" s="234"/>
      <c r="H235" s="237">
        <v>12</v>
      </c>
      <c r="I235" s="238"/>
      <c r="J235" s="234"/>
      <c r="K235" s="234"/>
      <c r="L235" s="239"/>
      <c r="M235" s="240"/>
      <c r="N235" s="241"/>
      <c r="O235" s="241"/>
      <c r="P235" s="241"/>
      <c r="Q235" s="241"/>
      <c r="R235" s="241"/>
      <c r="S235" s="241"/>
      <c r="T235" s="242"/>
      <c r="AT235" s="243" t="s">
        <v>169</v>
      </c>
      <c r="AU235" s="243" t="s">
        <v>84</v>
      </c>
      <c r="AV235" s="15" t="s">
        <v>166</v>
      </c>
      <c r="AW235" s="15" t="s">
        <v>33</v>
      </c>
      <c r="AX235" s="15" t="s">
        <v>84</v>
      </c>
      <c r="AY235" s="243" t="s">
        <v>160</v>
      </c>
    </row>
    <row r="236" spans="1:65" s="2" customFormat="1" ht="16.5" customHeight="1">
      <c r="A236" s="35"/>
      <c r="B236" s="36"/>
      <c r="C236" s="193" t="s">
        <v>249</v>
      </c>
      <c r="D236" s="193" t="s">
        <v>162</v>
      </c>
      <c r="E236" s="194" t="s">
        <v>2661</v>
      </c>
      <c r="F236" s="195" t="s">
        <v>2662</v>
      </c>
      <c r="G236" s="196" t="s">
        <v>312</v>
      </c>
      <c r="H236" s="197">
        <v>2</v>
      </c>
      <c r="I236" s="198"/>
      <c r="J236" s="199">
        <f>ROUND(I236*H236,2)</f>
        <v>0</v>
      </c>
      <c r="K236" s="200"/>
      <c r="L236" s="40"/>
      <c r="M236" s="201" t="s">
        <v>1</v>
      </c>
      <c r="N236" s="202" t="s">
        <v>41</v>
      </c>
      <c r="O236" s="72"/>
      <c r="P236" s="203">
        <f>O236*H236</f>
        <v>0</v>
      </c>
      <c r="Q236" s="203">
        <v>0</v>
      </c>
      <c r="R236" s="203">
        <f>Q236*H236</f>
        <v>0</v>
      </c>
      <c r="S236" s="203">
        <v>0</v>
      </c>
      <c r="T236" s="204">
        <f>S236*H236</f>
        <v>0</v>
      </c>
      <c r="U236" s="35"/>
      <c r="V236" s="35"/>
      <c r="W236" s="35"/>
      <c r="X236" s="35"/>
      <c r="Y236" s="35"/>
      <c r="Z236" s="35"/>
      <c r="AA236" s="35"/>
      <c r="AB236" s="35"/>
      <c r="AC236" s="35"/>
      <c r="AD236" s="35"/>
      <c r="AE236" s="35"/>
      <c r="AR236" s="205" t="s">
        <v>214</v>
      </c>
      <c r="AT236" s="205" t="s">
        <v>162</v>
      </c>
      <c r="AU236" s="205" t="s">
        <v>84</v>
      </c>
      <c r="AY236" s="18" t="s">
        <v>160</v>
      </c>
      <c r="BE236" s="206">
        <f>IF(N236="základní",J236,0)</f>
        <v>0</v>
      </c>
      <c r="BF236" s="206">
        <f>IF(N236="snížená",J236,0)</f>
        <v>0</v>
      </c>
      <c r="BG236" s="206">
        <f>IF(N236="zákl. přenesená",J236,0)</f>
        <v>0</v>
      </c>
      <c r="BH236" s="206">
        <f>IF(N236="sníž. přenesená",J236,0)</f>
        <v>0</v>
      </c>
      <c r="BI236" s="206">
        <f>IF(N236="nulová",J236,0)</f>
        <v>0</v>
      </c>
      <c r="BJ236" s="18" t="s">
        <v>84</v>
      </c>
      <c r="BK236" s="206">
        <f>ROUND(I236*H236,2)</f>
        <v>0</v>
      </c>
      <c r="BL236" s="18" t="s">
        <v>214</v>
      </c>
      <c r="BM236" s="205" t="s">
        <v>331</v>
      </c>
    </row>
    <row r="237" spans="1:65" s="2" customFormat="1" ht="11.25">
      <c r="A237" s="35"/>
      <c r="B237" s="36"/>
      <c r="C237" s="37"/>
      <c r="D237" s="207" t="s">
        <v>167</v>
      </c>
      <c r="E237" s="37"/>
      <c r="F237" s="208" t="s">
        <v>2662</v>
      </c>
      <c r="G237" s="37"/>
      <c r="H237" s="37"/>
      <c r="I237" s="209"/>
      <c r="J237" s="37"/>
      <c r="K237" s="37"/>
      <c r="L237" s="40"/>
      <c r="M237" s="210"/>
      <c r="N237" s="211"/>
      <c r="O237" s="72"/>
      <c r="P237" s="72"/>
      <c r="Q237" s="72"/>
      <c r="R237" s="72"/>
      <c r="S237" s="72"/>
      <c r="T237" s="73"/>
      <c r="U237" s="35"/>
      <c r="V237" s="35"/>
      <c r="W237" s="35"/>
      <c r="X237" s="35"/>
      <c r="Y237" s="35"/>
      <c r="Z237" s="35"/>
      <c r="AA237" s="35"/>
      <c r="AB237" s="35"/>
      <c r="AC237" s="35"/>
      <c r="AD237" s="35"/>
      <c r="AE237" s="35"/>
      <c r="AT237" s="18" t="s">
        <v>167</v>
      </c>
      <c r="AU237" s="18" t="s">
        <v>84</v>
      </c>
    </row>
    <row r="238" spans="1:65" s="2" customFormat="1" ht="19.5">
      <c r="A238" s="35"/>
      <c r="B238" s="36"/>
      <c r="C238" s="37"/>
      <c r="D238" s="207" t="s">
        <v>510</v>
      </c>
      <c r="E238" s="37"/>
      <c r="F238" s="255" t="s">
        <v>2663</v>
      </c>
      <c r="G238" s="37"/>
      <c r="H238" s="37"/>
      <c r="I238" s="209"/>
      <c r="J238" s="37"/>
      <c r="K238" s="37"/>
      <c r="L238" s="40"/>
      <c r="M238" s="210"/>
      <c r="N238" s="211"/>
      <c r="O238" s="72"/>
      <c r="P238" s="72"/>
      <c r="Q238" s="72"/>
      <c r="R238" s="72"/>
      <c r="S238" s="72"/>
      <c r="T238" s="73"/>
      <c r="U238" s="35"/>
      <c r="V238" s="35"/>
      <c r="W238" s="35"/>
      <c r="X238" s="35"/>
      <c r="Y238" s="35"/>
      <c r="Z238" s="35"/>
      <c r="AA238" s="35"/>
      <c r="AB238" s="35"/>
      <c r="AC238" s="35"/>
      <c r="AD238" s="35"/>
      <c r="AE238" s="35"/>
      <c r="AT238" s="18" t="s">
        <v>510</v>
      </c>
      <c r="AU238" s="18" t="s">
        <v>84</v>
      </c>
    </row>
    <row r="239" spans="1:65" s="14" customFormat="1" ht="11.25">
      <c r="B239" s="222"/>
      <c r="C239" s="223"/>
      <c r="D239" s="207" t="s">
        <v>169</v>
      </c>
      <c r="E239" s="224" t="s">
        <v>1</v>
      </c>
      <c r="F239" s="225" t="s">
        <v>86</v>
      </c>
      <c r="G239" s="223"/>
      <c r="H239" s="226">
        <v>2</v>
      </c>
      <c r="I239" s="227"/>
      <c r="J239" s="223"/>
      <c r="K239" s="223"/>
      <c r="L239" s="228"/>
      <c r="M239" s="229"/>
      <c r="N239" s="230"/>
      <c r="O239" s="230"/>
      <c r="P239" s="230"/>
      <c r="Q239" s="230"/>
      <c r="R239" s="230"/>
      <c r="S239" s="230"/>
      <c r="T239" s="231"/>
      <c r="AT239" s="232" t="s">
        <v>169</v>
      </c>
      <c r="AU239" s="232" t="s">
        <v>84</v>
      </c>
      <c r="AV239" s="14" t="s">
        <v>86</v>
      </c>
      <c r="AW239" s="14" t="s">
        <v>33</v>
      </c>
      <c r="AX239" s="14" t="s">
        <v>76</v>
      </c>
      <c r="AY239" s="232" t="s">
        <v>160</v>
      </c>
    </row>
    <row r="240" spans="1:65" s="15" customFormat="1" ht="11.25">
      <c r="B240" s="233"/>
      <c r="C240" s="234"/>
      <c r="D240" s="207" t="s">
        <v>169</v>
      </c>
      <c r="E240" s="235" t="s">
        <v>1</v>
      </c>
      <c r="F240" s="236" t="s">
        <v>172</v>
      </c>
      <c r="G240" s="234"/>
      <c r="H240" s="237">
        <v>2</v>
      </c>
      <c r="I240" s="238"/>
      <c r="J240" s="234"/>
      <c r="K240" s="234"/>
      <c r="L240" s="239"/>
      <c r="M240" s="240"/>
      <c r="N240" s="241"/>
      <c r="O240" s="241"/>
      <c r="P240" s="241"/>
      <c r="Q240" s="241"/>
      <c r="R240" s="241"/>
      <c r="S240" s="241"/>
      <c r="T240" s="242"/>
      <c r="AT240" s="243" t="s">
        <v>169</v>
      </c>
      <c r="AU240" s="243" t="s">
        <v>84</v>
      </c>
      <c r="AV240" s="15" t="s">
        <v>166</v>
      </c>
      <c r="AW240" s="15" t="s">
        <v>33</v>
      </c>
      <c r="AX240" s="15" t="s">
        <v>84</v>
      </c>
      <c r="AY240" s="243" t="s">
        <v>160</v>
      </c>
    </row>
    <row r="241" spans="1:65" s="2" customFormat="1" ht="21.75" customHeight="1">
      <c r="A241" s="35"/>
      <c r="B241" s="36"/>
      <c r="C241" s="193" t="s">
        <v>334</v>
      </c>
      <c r="D241" s="193" t="s">
        <v>162</v>
      </c>
      <c r="E241" s="194" t="s">
        <v>2664</v>
      </c>
      <c r="F241" s="195" t="s">
        <v>2665</v>
      </c>
      <c r="G241" s="196" t="s">
        <v>312</v>
      </c>
      <c r="H241" s="197">
        <v>6</v>
      </c>
      <c r="I241" s="198"/>
      <c r="J241" s="199">
        <f>ROUND(I241*H241,2)</f>
        <v>0</v>
      </c>
      <c r="K241" s="200"/>
      <c r="L241" s="40"/>
      <c r="M241" s="201" t="s">
        <v>1</v>
      </c>
      <c r="N241" s="202" t="s">
        <v>41</v>
      </c>
      <c r="O241" s="72"/>
      <c r="P241" s="203">
        <f>O241*H241</f>
        <v>0</v>
      </c>
      <c r="Q241" s="203">
        <v>0</v>
      </c>
      <c r="R241" s="203">
        <f>Q241*H241</f>
        <v>0</v>
      </c>
      <c r="S241" s="203">
        <v>0</v>
      </c>
      <c r="T241" s="204">
        <f>S241*H241</f>
        <v>0</v>
      </c>
      <c r="U241" s="35"/>
      <c r="V241" s="35"/>
      <c r="W241" s="35"/>
      <c r="X241" s="35"/>
      <c r="Y241" s="35"/>
      <c r="Z241" s="35"/>
      <c r="AA241" s="35"/>
      <c r="AB241" s="35"/>
      <c r="AC241" s="35"/>
      <c r="AD241" s="35"/>
      <c r="AE241" s="35"/>
      <c r="AR241" s="205" t="s">
        <v>214</v>
      </c>
      <c r="AT241" s="205" t="s">
        <v>162</v>
      </c>
      <c r="AU241" s="205" t="s">
        <v>84</v>
      </c>
      <c r="AY241" s="18" t="s">
        <v>160</v>
      </c>
      <c r="BE241" s="206">
        <f>IF(N241="základní",J241,0)</f>
        <v>0</v>
      </c>
      <c r="BF241" s="206">
        <f>IF(N241="snížená",J241,0)</f>
        <v>0</v>
      </c>
      <c r="BG241" s="206">
        <f>IF(N241="zákl. přenesená",J241,0)</f>
        <v>0</v>
      </c>
      <c r="BH241" s="206">
        <f>IF(N241="sníž. přenesená",J241,0)</f>
        <v>0</v>
      </c>
      <c r="BI241" s="206">
        <f>IF(N241="nulová",J241,0)</f>
        <v>0</v>
      </c>
      <c r="BJ241" s="18" t="s">
        <v>84</v>
      </c>
      <c r="BK241" s="206">
        <f>ROUND(I241*H241,2)</f>
        <v>0</v>
      </c>
      <c r="BL241" s="18" t="s">
        <v>214</v>
      </c>
      <c r="BM241" s="205" t="s">
        <v>337</v>
      </c>
    </row>
    <row r="242" spans="1:65" s="2" customFormat="1" ht="11.25">
      <c r="A242" s="35"/>
      <c r="B242" s="36"/>
      <c r="C242" s="37"/>
      <c r="D242" s="207" t="s">
        <v>167</v>
      </c>
      <c r="E242" s="37"/>
      <c r="F242" s="208" t="s">
        <v>2665</v>
      </c>
      <c r="G242" s="37"/>
      <c r="H242" s="37"/>
      <c r="I242" s="209"/>
      <c r="J242" s="37"/>
      <c r="K242" s="37"/>
      <c r="L242" s="40"/>
      <c r="M242" s="210"/>
      <c r="N242" s="211"/>
      <c r="O242" s="72"/>
      <c r="P242" s="72"/>
      <c r="Q242" s="72"/>
      <c r="R242" s="72"/>
      <c r="S242" s="72"/>
      <c r="T242" s="73"/>
      <c r="U242" s="35"/>
      <c r="V242" s="35"/>
      <c r="W242" s="35"/>
      <c r="X242" s="35"/>
      <c r="Y242" s="35"/>
      <c r="Z242" s="35"/>
      <c r="AA242" s="35"/>
      <c r="AB242" s="35"/>
      <c r="AC242" s="35"/>
      <c r="AD242" s="35"/>
      <c r="AE242" s="35"/>
      <c r="AT242" s="18" t="s">
        <v>167</v>
      </c>
      <c r="AU242" s="18" t="s">
        <v>84</v>
      </c>
    </row>
    <row r="243" spans="1:65" s="2" customFormat="1" ht="19.5">
      <c r="A243" s="35"/>
      <c r="B243" s="36"/>
      <c r="C243" s="37"/>
      <c r="D243" s="207" t="s">
        <v>510</v>
      </c>
      <c r="E243" s="37"/>
      <c r="F243" s="255" t="s">
        <v>2616</v>
      </c>
      <c r="G243" s="37"/>
      <c r="H243" s="37"/>
      <c r="I243" s="209"/>
      <c r="J243" s="37"/>
      <c r="K243" s="37"/>
      <c r="L243" s="40"/>
      <c r="M243" s="210"/>
      <c r="N243" s="211"/>
      <c r="O243" s="72"/>
      <c r="P243" s="72"/>
      <c r="Q243" s="72"/>
      <c r="R243" s="72"/>
      <c r="S243" s="72"/>
      <c r="T243" s="73"/>
      <c r="U243" s="35"/>
      <c r="V243" s="35"/>
      <c r="W243" s="35"/>
      <c r="X243" s="35"/>
      <c r="Y243" s="35"/>
      <c r="Z243" s="35"/>
      <c r="AA243" s="35"/>
      <c r="AB243" s="35"/>
      <c r="AC243" s="35"/>
      <c r="AD243" s="35"/>
      <c r="AE243" s="35"/>
      <c r="AT243" s="18" t="s">
        <v>510</v>
      </c>
      <c r="AU243" s="18" t="s">
        <v>84</v>
      </c>
    </row>
    <row r="244" spans="1:65" s="14" customFormat="1" ht="11.25">
      <c r="B244" s="222"/>
      <c r="C244" s="223"/>
      <c r="D244" s="207" t="s">
        <v>169</v>
      </c>
      <c r="E244" s="224" t="s">
        <v>1</v>
      </c>
      <c r="F244" s="225" t="s">
        <v>182</v>
      </c>
      <c r="G244" s="223"/>
      <c r="H244" s="226">
        <v>6</v>
      </c>
      <c r="I244" s="227"/>
      <c r="J244" s="223"/>
      <c r="K244" s="223"/>
      <c r="L244" s="228"/>
      <c r="M244" s="229"/>
      <c r="N244" s="230"/>
      <c r="O244" s="230"/>
      <c r="P244" s="230"/>
      <c r="Q244" s="230"/>
      <c r="R244" s="230"/>
      <c r="S244" s="230"/>
      <c r="T244" s="231"/>
      <c r="AT244" s="232" t="s">
        <v>169</v>
      </c>
      <c r="AU244" s="232" t="s">
        <v>84</v>
      </c>
      <c r="AV244" s="14" t="s">
        <v>86</v>
      </c>
      <c r="AW244" s="14" t="s">
        <v>33</v>
      </c>
      <c r="AX244" s="14" t="s">
        <v>76</v>
      </c>
      <c r="AY244" s="232" t="s">
        <v>160</v>
      </c>
    </row>
    <row r="245" spans="1:65" s="15" customFormat="1" ht="11.25">
      <c r="B245" s="233"/>
      <c r="C245" s="234"/>
      <c r="D245" s="207" t="s">
        <v>169</v>
      </c>
      <c r="E245" s="235" t="s">
        <v>1</v>
      </c>
      <c r="F245" s="236" t="s">
        <v>172</v>
      </c>
      <c r="G245" s="234"/>
      <c r="H245" s="237">
        <v>6</v>
      </c>
      <c r="I245" s="238"/>
      <c r="J245" s="234"/>
      <c r="K245" s="234"/>
      <c r="L245" s="239"/>
      <c r="M245" s="240"/>
      <c r="N245" s="241"/>
      <c r="O245" s="241"/>
      <c r="P245" s="241"/>
      <c r="Q245" s="241"/>
      <c r="R245" s="241"/>
      <c r="S245" s="241"/>
      <c r="T245" s="242"/>
      <c r="AT245" s="243" t="s">
        <v>169</v>
      </c>
      <c r="AU245" s="243" t="s">
        <v>84</v>
      </c>
      <c r="AV245" s="15" t="s">
        <v>166</v>
      </c>
      <c r="AW245" s="15" t="s">
        <v>33</v>
      </c>
      <c r="AX245" s="15" t="s">
        <v>84</v>
      </c>
      <c r="AY245" s="243" t="s">
        <v>160</v>
      </c>
    </row>
    <row r="246" spans="1:65" s="2" customFormat="1" ht="16.5" customHeight="1">
      <c r="A246" s="35"/>
      <c r="B246" s="36"/>
      <c r="C246" s="193" t="s">
        <v>253</v>
      </c>
      <c r="D246" s="193" t="s">
        <v>162</v>
      </c>
      <c r="E246" s="194" t="s">
        <v>2666</v>
      </c>
      <c r="F246" s="195" t="s">
        <v>2667</v>
      </c>
      <c r="G246" s="196" t="s">
        <v>312</v>
      </c>
      <c r="H246" s="197">
        <v>5</v>
      </c>
      <c r="I246" s="198"/>
      <c r="J246" s="199">
        <f>ROUND(I246*H246,2)</f>
        <v>0</v>
      </c>
      <c r="K246" s="200"/>
      <c r="L246" s="40"/>
      <c r="M246" s="201" t="s">
        <v>1</v>
      </c>
      <c r="N246" s="202" t="s">
        <v>41</v>
      </c>
      <c r="O246" s="72"/>
      <c r="P246" s="203">
        <f>O246*H246</f>
        <v>0</v>
      </c>
      <c r="Q246" s="203">
        <v>0</v>
      </c>
      <c r="R246" s="203">
        <f>Q246*H246</f>
        <v>0</v>
      </c>
      <c r="S246" s="203">
        <v>0</v>
      </c>
      <c r="T246" s="204">
        <f>S246*H246</f>
        <v>0</v>
      </c>
      <c r="U246" s="35"/>
      <c r="V246" s="35"/>
      <c r="W246" s="35"/>
      <c r="X246" s="35"/>
      <c r="Y246" s="35"/>
      <c r="Z246" s="35"/>
      <c r="AA246" s="35"/>
      <c r="AB246" s="35"/>
      <c r="AC246" s="35"/>
      <c r="AD246" s="35"/>
      <c r="AE246" s="35"/>
      <c r="AR246" s="205" t="s">
        <v>214</v>
      </c>
      <c r="AT246" s="205" t="s">
        <v>162</v>
      </c>
      <c r="AU246" s="205" t="s">
        <v>84</v>
      </c>
      <c r="AY246" s="18" t="s">
        <v>160</v>
      </c>
      <c r="BE246" s="206">
        <f>IF(N246="základní",J246,0)</f>
        <v>0</v>
      </c>
      <c r="BF246" s="206">
        <f>IF(N246="snížená",J246,0)</f>
        <v>0</v>
      </c>
      <c r="BG246" s="206">
        <f>IF(N246="zákl. přenesená",J246,0)</f>
        <v>0</v>
      </c>
      <c r="BH246" s="206">
        <f>IF(N246="sníž. přenesená",J246,0)</f>
        <v>0</v>
      </c>
      <c r="BI246" s="206">
        <f>IF(N246="nulová",J246,0)</f>
        <v>0</v>
      </c>
      <c r="BJ246" s="18" t="s">
        <v>84</v>
      </c>
      <c r="BK246" s="206">
        <f>ROUND(I246*H246,2)</f>
        <v>0</v>
      </c>
      <c r="BL246" s="18" t="s">
        <v>214</v>
      </c>
      <c r="BM246" s="205" t="s">
        <v>342</v>
      </c>
    </row>
    <row r="247" spans="1:65" s="2" customFormat="1" ht="11.25">
      <c r="A247" s="35"/>
      <c r="B247" s="36"/>
      <c r="C247" s="37"/>
      <c r="D247" s="207" t="s">
        <v>167</v>
      </c>
      <c r="E247" s="37"/>
      <c r="F247" s="208" t="s">
        <v>2667</v>
      </c>
      <c r="G247" s="37"/>
      <c r="H247" s="37"/>
      <c r="I247" s="209"/>
      <c r="J247" s="37"/>
      <c r="K247" s="37"/>
      <c r="L247" s="40"/>
      <c r="M247" s="210"/>
      <c r="N247" s="211"/>
      <c r="O247" s="72"/>
      <c r="P247" s="72"/>
      <c r="Q247" s="72"/>
      <c r="R247" s="72"/>
      <c r="S247" s="72"/>
      <c r="T247" s="73"/>
      <c r="U247" s="35"/>
      <c r="V247" s="35"/>
      <c r="W247" s="35"/>
      <c r="X247" s="35"/>
      <c r="Y247" s="35"/>
      <c r="Z247" s="35"/>
      <c r="AA247" s="35"/>
      <c r="AB247" s="35"/>
      <c r="AC247" s="35"/>
      <c r="AD247" s="35"/>
      <c r="AE247" s="35"/>
      <c r="AT247" s="18" t="s">
        <v>167</v>
      </c>
      <c r="AU247" s="18" t="s">
        <v>84</v>
      </c>
    </row>
    <row r="248" spans="1:65" s="2" customFormat="1" ht="19.5">
      <c r="A248" s="35"/>
      <c r="B248" s="36"/>
      <c r="C248" s="37"/>
      <c r="D248" s="207" t="s">
        <v>510</v>
      </c>
      <c r="E248" s="37"/>
      <c r="F248" s="255" t="s">
        <v>2616</v>
      </c>
      <c r="G248" s="37"/>
      <c r="H248" s="37"/>
      <c r="I248" s="209"/>
      <c r="J248" s="37"/>
      <c r="K248" s="37"/>
      <c r="L248" s="40"/>
      <c r="M248" s="210"/>
      <c r="N248" s="211"/>
      <c r="O248" s="72"/>
      <c r="P248" s="72"/>
      <c r="Q248" s="72"/>
      <c r="R248" s="72"/>
      <c r="S248" s="72"/>
      <c r="T248" s="73"/>
      <c r="U248" s="35"/>
      <c r="V248" s="35"/>
      <c r="W248" s="35"/>
      <c r="X248" s="35"/>
      <c r="Y248" s="35"/>
      <c r="Z248" s="35"/>
      <c r="AA248" s="35"/>
      <c r="AB248" s="35"/>
      <c r="AC248" s="35"/>
      <c r="AD248" s="35"/>
      <c r="AE248" s="35"/>
      <c r="AT248" s="18" t="s">
        <v>510</v>
      </c>
      <c r="AU248" s="18" t="s">
        <v>84</v>
      </c>
    </row>
    <row r="249" spans="1:65" s="14" customFormat="1" ht="11.25">
      <c r="B249" s="222"/>
      <c r="C249" s="223"/>
      <c r="D249" s="207" t="s">
        <v>169</v>
      </c>
      <c r="E249" s="224" t="s">
        <v>1</v>
      </c>
      <c r="F249" s="225" t="s">
        <v>190</v>
      </c>
      <c r="G249" s="223"/>
      <c r="H249" s="226">
        <v>5</v>
      </c>
      <c r="I249" s="227"/>
      <c r="J249" s="223"/>
      <c r="K249" s="223"/>
      <c r="L249" s="228"/>
      <c r="M249" s="229"/>
      <c r="N249" s="230"/>
      <c r="O249" s="230"/>
      <c r="P249" s="230"/>
      <c r="Q249" s="230"/>
      <c r="R249" s="230"/>
      <c r="S249" s="230"/>
      <c r="T249" s="231"/>
      <c r="AT249" s="232" t="s">
        <v>169</v>
      </c>
      <c r="AU249" s="232" t="s">
        <v>84</v>
      </c>
      <c r="AV249" s="14" t="s">
        <v>86</v>
      </c>
      <c r="AW249" s="14" t="s">
        <v>33</v>
      </c>
      <c r="AX249" s="14" t="s">
        <v>76</v>
      </c>
      <c r="AY249" s="232" t="s">
        <v>160</v>
      </c>
    </row>
    <row r="250" spans="1:65" s="15" customFormat="1" ht="11.25">
      <c r="B250" s="233"/>
      <c r="C250" s="234"/>
      <c r="D250" s="207" t="s">
        <v>169</v>
      </c>
      <c r="E250" s="235" t="s">
        <v>1</v>
      </c>
      <c r="F250" s="236" t="s">
        <v>172</v>
      </c>
      <c r="G250" s="234"/>
      <c r="H250" s="237">
        <v>5</v>
      </c>
      <c r="I250" s="238"/>
      <c r="J250" s="234"/>
      <c r="K250" s="234"/>
      <c r="L250" s="239"/>
      <c r="M250" s="240"/>
      <c r="N250" s="241"/>
      <c r="O250" s="241"/>
      <c r="P250" s="241"/>
      <c r="Q250" s="241"/>
      <c r="R250" s="241"/>
      <c r="S250" s="241"/>
      <c r="T250" s="242"/>
      <c r="AT250" s="243" t="s">
        <v>169</v>
      </c>
      <c r="AU250" s="243" t="s">
        <v>84</v>
      </c>
      <c r="AV250" s="15" t="s">
        <v>166</v>
      </c>
      <c r="AW250" s="15" t="s">
        <v>33</v>
      </c>
      <c r="AX250" s="15" t="s">
        <v>84</v>
      </c>
      <c r="AY250" s="243" t="s">
        <v>160</v>
      </c>
    </row>
    <row r="251" spans="1:65" s="2" customFormat="1" ht="16.5" customHeight="1">
      <c r="A251" s="35"/>
      <c r="B251" s="36"/>
      <c r="C251" s="193" t="s">
        <v>347</v>
      </c>
      <c r="D251" s="193" t="s">
        <v>162</v>
      </c>
      <c r="E251" s="194" t="s">
        <v>2668</v>
      </c>
      <c r="F251" s="195" t="s">
        <v>2669</v>
      </c>
      <c r="G251" s="196" t="s">
        <v>312</v>
      </c>
      <c r="H251" s="197">
        <v>2</v>
      </c>
      <c r="I251" s="198"/>
      <c r="J251" s="199">
        <f>ROUND(I251*H251,2)</f>
        <v>0</v>
      </c>
      <c r="K251" s="200"/>
      <c r="L251" s="40"/>
      <c r="M251" s="201" t="s">
        <v>1</v>
      </c>
      <c r="N251" s="202" t="s">
        <v>41</v>
      </c>
      <c r="O251" s="72"/>
      <c r="P251" s="203">
        <f>O251*H251</f>
        <v>0</v>
      </c>
      <c r="Q251" s="203">
        <v>0</v>
      </c>
      <c r="R251" s="203">
        <f>Q251*H251</f>
        <v>0</v>
      </c>
      <c r="S251" s="203">
        <v>0</v>
      </c>
      <c r="T251" s="204">
        <f>S251*H251</f>
        <v>0</v>
      </c>
      <c r="U251" s="35"/>
      <c r="V251" s="35"/>
      <c r="W251" s="35"/>
      <c r="X251" s="35"/>
      <c r="Y251" s="35"/>
      <c r="Z251" s="35"/>
      <c r="AA251" s="35"/>
      <c r="AB251" s="35"/>
      <c r="AC251" s="35"/>
      <c r="AD251" s="35"/>
      <c r="AE251" s="35"/>
      <c r="AR251" s="205" t="s">
        <v>214</v>
      </c>
      <c r="AT251" s="205" t="s">
        <v>162</v>
      </c>
      <c r="AU251" s="205" t="s">
        <v>84</v>
      </c>
      <c r="AY251" s="18" t="s">
        <v>160</v>
      </c>
      <c r="BE251" s="206">
        <f>IF(N251="základní",J251,0)</f>
        <v>0</v>
      </c>
      <c r="BF251" s="206">
        <f>IF(N251="snížená",J251,0)</f>
        <v>0</v>
      </c>
      <c r="BG251" s="206">
        <f>IF(N251="zákl. přenesená",J251,0)</f>
        <v>0</v>
      </c>
      <c r="BH251" s="206">
        <f>IF(N251="sníž. přenesená",J251,0)</f>
        <v>0</v>
      </c>
      <c r="BI251" s="206">
        <f>IF(N251="nulová",J251,0)</f>
        <v>0</v>
      </c>
      <c r="BJ251" s="18" t="s">
        <v>84</v>
      </c>
      <c r="BK251" s="206">
        <f>ROUND(I251*H251,2)</f>
        <v>0</v>
      </c>
      <c r="BL251" s="18" t="s">
        <v>214</v>
      </c>
      <c r="BM251" s="205" t="s">
        <v>350</v>
      </c>
    </row>
    <row r="252" spans="1:65" s="2" customFormat="1" ht="11.25">
      <c r="A252" s="35"/>
      <c r="B252" s="36"/>
      <c r="C252" s="37"/>
      <c r="D252" s="207" t="s">
        <v>167</v>
      </c>
      <c r="E252" s="37"/>
      <c r="F252" s="208" t="s">
        <v>2669</v>
      </c>
      <c r="G252" s="37"/>
      <c r="H252" s="37"/>
      <c r="I252" s="209"/>
      <c r="J252" s="37"/>
      <c r="K252" s="37"/>
      <c r="L252" s="40"/>
      <c r="M252" s="210"/>
      <c r="N252" s="211"/>
      <c r="O252" s="72"/>
      <c r="P252" s="72"/>
      <c r="Q252" s="72"/>
      <c r="R252" s="72"/>
      <c r="S252" s="72"/>
      <c r="T252" s="73"/>
      <c r="U252" s="35"/>
      <c r="V252" s="35"/>
      <c r="W252" s="35"/>
      <c r="X252" s="35"/>
      <c r="Y252" s="35"/>
      <c r="Z252" s="35"/>
      <c r="AA252" s="35"/>
      <c r="AB252" s="35"/>
      <c r="AC252" s="35"/>
      <c r="AD252" s="35"/>
      <c r="AE252" s="35"/>
      <c r="AT252" s="18" t="s">
        <v>167</v>
      </c>
      <c r="AU252" s="18" t="s">
        <v>84</v>
      </c>
    </row>
    <row r="253" spans="1:65" s="2" customFormat="1" ht="19.5">
      <c r="A253" s="35"/>
      <c r="B253" s="36"/>
      <c r="C253" s="37"/>
      <c r="D253" s="207" t="s">
        <v>510</v>
      </c>
      <c r="E253" s="37"/>
      <c r="F253" s="255" t="s">
        <v>2616</v>
      </c>
      <c r="G253" s="37"/>
      <c r="H253" s="37"/>
      <c r="I253" s="209"/>
      <c r="J253" s="37"/>
      <c r="K253" s="37"/>
      <c r="L253" s="40"/>
      <c r="M253" s="210"/>
      <c r="N253" s="211"/>
      <c r="O253" s="72"/>
      <c r="P253" s="72"/>
      <c r="Q253" s="72"/>
      <c r="R253" s="72"/>
      <c r="S253" s="72"/>
      <c r="T253" s="73"/>
      <c r="U253" s="35"/>
      <c r="V253" s="35"/>
      <c r="W253" s="35"/>
      <c r="X253" s="35"/>
      <c r="Y253" s="35"/>
      <c r="Z253" s="35"/>
      <c r="AA253" s="35"/>
      <c r="AB253" s="35"/>
      <c r="AC253" s="35"/>
      <c r="AD253" s="35"/>
      <c r="AE253" s="35"/>
      <c r="AT253" s="18" t="s">
        <v>510</v>
      </c>
      <c r="AU253" s="18" t="s">
        <v>84</v>
      </c>
    </row>
    <row r="254" spans="1:65" s="14" customFormat="1" ht="11.25">
      <c r="B254" s="222"/>
      <c r="C254" s="223"/>
      <c r="D254" s="207" t="s">
        <v>169</v>
      </c>
      <c r="E254" s="224" t="s">
        <v>1</v>
      </c>
      <c r="F254" s="225" t="s">
        <v>86</v>
      </c>
      <c r="G254" s="223"/>
      <c r="H254" s="226">
        <v>2</v>
      </c>
      <c r="I254" s="227"/>
      <c r="J254" s="223"/>
      <c r="K254" s="223"/>
      <c r="L254" s="228"/>
      <c r="M254" s="229"/>
      <c r="N254" s="230"/>
      <c r="O254" s="230"/>
      <c r="P254" s="230"/>
      <c r="Q254" s="230"/>
      <c r="R254" s="230"/>
      <c r="S254" s="230"/>
      <c r="T254" s="231"/>
      <c r="AT254" s="232" t="s">
        <v>169</v>
      </c>
      <c r="AU254" s="232" t="s">
        <v>84</v>
      </c>
      <c r="AV254" s="14" t="s">
        <v>86</v>
      </c>
      <c r="AW254" s="14" t="s">
        <v>33</v>
      </c>
      <c r="AX254" s="14" t="s">
        <v>76</v>
      </c>
      <c r="AY254" s="232" t="s">
        <v>160</v>
      </c>
    </row>
    <row r="255" spans="1:65" s="15" customFormat="1" ht="11.25">
      <c r="B255" s="233"/>
      <c r="C255" s="234"/>
      <c r="D255" s="207" t="s">
        <v>169</v>
      </c>
      <c r="E255" s="235" t="s">
        <v>1</v>
      </c>
      <c r="F255" s="236" t="s">
        <v>172</v>
      </c>
      <c r="G255" s="234"/>
      <c r="H255" s="237">
        <v>2</v>
      </c>
      <c r="I255" s="238"/>
      <c r="J255" s="234"/>
      <c r="K255" s="234"/>
      <c r="L255" s="239"/>
      <c r="M255" s="240"/>
      <c r="N255" s="241"/>
      <c r="O255" s="241"/>
      <c r="P255" s="241"/>
      <c r="Q255" s="241"/>
      <c r="R255" s="241"/>
      <c r="S255" s="241"/>
      <c r="T255" s="242"/>
      <c r="AT255" s="243" t="s">
        <v>169</v>
      </c>
      <c r="AU255" s="243" t="s">
        <v>84</v>
      </c>
      <c r="AV255" s="15" t="s">
        <v>166</v>
      </c>
      <c r="AW255" s="15" t="s">
        <v>33</v>
      </c>
      <c r="AX255" s="15" t="s">
        <v>84</v>
      </c>
      <c r="AY255" s="243" t="s">
        <v>160</v>
      </c>
    </row>
    <row r="256" spans="1:65" s="2" customFormat="1" ht="21.75" customHeight="1">
      <c r="A256" s="35"/>
      <c r="B256" s="36"/>
      <c r="C256" s="193" t="s">
        <v>259</v>
      </c>
      <c r="D256" s="193" t="s">
        <v>162</v>
      </c>
      <c r="E256" s="194" t="s">
        <v>2670</v>
      </c>
      <c r="F256" s="195" t="s">
        <v>2671</v>
      </c>
      <c r="G256" s="196" t="s">
        <v>294</v>
      </c>
      <c r="H256" s="197">
        <v>1.0999999999999999E-2</v>
      </c>
      <c r="I256" s="198"/>
      <c r="J256" s="199">
        <f>ROUND(I256*H256,2)</f>
        <v>0</v>
      </c>
      <c r="K256" s="200"/>
      <c r="L256" s="40"/>
      <c r="M256" s="201" t="s">
        <v>1</v>
      </c>
      <c r="N256" s="202" t="s">
        <v>41</v>
      </c>
      <c r="O256" s="72"/>
      <c r="P256" s="203">
        <f>O256*H256</f>
        <v>0</v>
      </c>
      <c r="Q256" s="203">
        <v>0</v>
      </c>
      <c r="R256" s="203">
        <f>Q256*H256</f>
        <v>0</v>
      </c>
      <c r="S256" s="203">
        <v>0</v>
      </c>
      <c r="T256" s="204">
        <f>S256*H256</f>
        <v>0</v>
      </c>
      <c r="U256" s="35"/>
      <c r="V256" s="35"/>
      <c r="W256" s="35"/>
      <c r="X256" s="35"/>
      <c r="Y256" s="35"/>
      <c r="Z256" s="35"/>
      <c r="AA256" s="35"/>
      <c r="AB256" s="35"/>
      <c r="AC256" s="35"/>
      <c r="AD256" s="35"/>
      <c r="AE256" s="35"/>
      <c r="AR256" s="205" t="s">
        <v>214</v>
      </c>
      <c r="AT256" s="205" t="s">
        <v>162</v>
      </c>
      <c r="AU256" s="205" t="s">
        <v>84</v>
      </c>
      <c r="AY256" s="18" t="s">
        <v>160</v>
      </c>
      <c r="BE256" s="206">
        <f>IF(N256="základní",J256,0)</f>
        <v>0</v>
      </c>
      <c r="BF256" s="206">
        <f>IF(N256="snížená",J256,0)</f>
        <v>0</v>
      </c>
      <c r="BG256" s="206">
        <f>IF(N256="zákl. přenesená",J256,0)</f>
        <v>0</v>
      </c>
      <c r="BH256" s="206">
        <f>IF(N256="sníž. přenesená",J256,0)</f>
        <v>0</v>
      </c>
      <c r="BI256" s="206">
        <f>IF(N256="nulová",J256,0)</f>
        <v>0</v>
      </c>
      <c r="BJ256" s="18" t="s">
        <v>84</v>
      </c>
      <c r="BK256" s="206">
        <f>ROUND(I256*H256,2)</f>
        <v>0</v>
      </c>
      <c r="BL256" s="18" t="s">
        <v>214</v>
      </c>
      <c r="BM256" s="205" t="s">
        <v>374</v>
      </c>
    </row>
    <row r="257" spans="1:65" s="2" customFormat="1" ht="11.25">
      <c r="A257" s="35"/>
      <c r="B257" s="36"/>
      <c r="C257" s="37"/>
      <c r="D257" s="207" t="s">
        <v>167</v>
      </c>
      <c r="E257" s="37"/>
      <c r="F257" s="208" t="s">
        <v>2671</v>
      </c>
      <c r="G257" s="37"/>
      <c r="H257" s="37"/>
      <c r="I257" s="209"/>
      <c r="J257" s="37"/>
      <c r="K257" s="37"/>
      <c r="L257" s="40"/>
      <c r="M257" s="210"/>
      <c r="N257" s="211"/>
      <c r="O257" s="72"/>
      <c r="P257" s="72"/>
      <c r="Q257" s="72"/>
      <c r="R257" s="72"/>
      <c r="S257" s="72"/>
      <c r="T257" s="73"/>
      <c r="U257" s="35"/>
      <c r="V257" s="35"/>
      <c r="W257" s="35"/>
      <c r="X257" s="35"/>
      <c r="Y257" s="35"/>
      <c r="Z257" s="35"/>
      <c r="AA257" s="35"/>
      <c r="AB257" s="35"/>
      <c r="AC257" s="35"/>
      <c r="AD257" s="35"/>
      <c r="AE257" s="35"/>
      <c r="AT257" s="18" t="s">
        <v>167</v>
      </c>
      <c r="AU257" s="18" t="s">
        <v>84</v>
      </c>
    </row>
    <row r="258" spans="1:65" s="2" customFormat="1" ht="19.5">
      <c r="A258" s="35"/>
      <c r="B258" s="36"/>
      <c r="C258" s="37"/>
      <c r="D258" s="207" t="s">
        <v>510</v>
      </c>
      <c r="E258" s="37"/>
      <c r="F258" s="255" t="s">
        <v>2616</v>
      </c>
      <c r="G258" s="37"/>
      <c r="H258" s="37"/>
      <c r="I258" s="209"/>
      <c r="J258" s="37"/>
      <c r="K258" s="37"/>
      <c r="L258" s="40"/>
      <c r="M258" s="210"/>
      <c r="N258" s="211"/>
      <c r="O258" s="72"/>
      <c r="P258" s="72"/>
      <c r="Q258" s="72"/>
      <c r="R258" s="72"/>
      <c r="S258" s="72"/>
      <c r="T258" s="73"/>
      <c r="U258" s="35"/>
      <c r="V258" s="35"/>
      <c r="W258" s="35"/>
      <c r="X258" s="35"/>
      <c r="Y258" s="35"/>
      <c r="Z258" s="35"/>
      <c r="AA258" s="35"/>
      <c r="AB258" s="35"/>
      <c r="AC258" s="35"/>
      <c r="AD258" s="35"/>
      <c r="AE258" s="35"/>
      <c r="AT258" s="18" t="s">
        <v>510</v>
      </c>
      <c r="AU258" s="18" t="s">
        <v>84</v>
      </c>
    </row>
    <row r="259" spans="1:65" s="2" customFormat="1" ht="16.5" customHeight="1">
      <c r="A259" s="35"/>
      <c r="B259" s="36"/>
      <c r="C259" s="193" t="s">
        <v>386</v>
      </c>
      <c r="D259" s="193" t="s">
        <v>162</v>
      </c>
      <c r="E259" s="194" t="s">
        <v>2672</v>
      </c>
      <c r="F259" s="195" t="s">
        <v>2673</v>
      </c>
      <c r="G259" s="196" t="s">
        <v>1386</v>
      </c>
      <c r="H259" s="267"/>
      <c r="I259" s="198"/>
      <c r="J259" s="199">
        <f>ROUND(I259*H259,2)</f>
        <v>0</v>
      </c>
      <c r="K259" s="200"/>
      <c r="L259" s="40"/>
      <c r="M259" s="201" t="s">
        <v>1</v>
      </c>
      <c r="N259" s="202" t="s">
        <v>41</v>
      </c>
      <c r="O259" s="72"/>
      <c r="P259" s="203">
        <f>O259*H259</f>
        <v>0</v>
      </c>
      <c r="Q259" s="203">
        <v>0</v>
      </c>
      <c r="R259" s="203">
        <f>Q259*H259</f>
        <v>0</v>
      </c>
      <c r="S259" s="203">
        <v>0</v>
      </c>
      <c r="T259" s="204">
        <f>S259*H259</f>
        <v>0</v>
      </c>
      <c r="U259" s="35"/>
      <c r="V259" s="35"/>
      <c r="W259" s="35"/>
      <c r="X259" s="35"/>
      <c r="Y259" s="35"/>
      <c r="Z259" s="35"/>
      <c r="AA259" s="35"/>
      <c r="AB259" s="35"/>
      <c r="AC259" s="35"/>
      <c r="AD259" s="35"/>
      <c r="AE259" s="35"/>
      <c r="AR259" s="205" t="s">
        <v>214</v>
      </c>
      <c r="AT259" s="205" t="s">
        <v>162</v>
      </c>
      <c r="AU259" s="205" t="s">
        <v>84</v>
      </c>
      <c r="AY259" s="18" t="s">
        <v>160</v>
      </c>
      <c r="BE259" s="206">
        <f>IF(N259="základní",J259,0)</f>
        <v>0</v>
      </c>
      <c r="BF259" s="206">
        <f>IF(N259="snížená",J259,0)</f>
        <v>0</v>
      </c>
      <c r="BG259" s="206">
        <f>IF(N259="zákl. přenesená",J259,0)</f>
        <v>0</v>
      </c>
      <c r="BH259" s="206">
        <f>IF(N259="sníž. přenesená",J259,0)</f>
        <v>0</v>
      </c>
      <c r="BI259" s="206">
        <f>IF(N259="nulová",J259,0)</f>
        <v>0</v>
      </c>
      <c r="BJ259" s="18" t="s">
        <v>84</v>
      </c>
      <c r="BK259" s="206">
        <f>ROUND(I259*H259,2)</f>
        <v>0</v>
      </c>
      <c r="BL259" s="18" t="s">
        <v>214</v>
      </c>
      <c r="BM259" s="205" t="s">
        <v>389</v>
      </c>
    </row>
    <row r="260" spans="1:65" s="2" customFormat="1" ht="11.25">
      <c r="A260" s="35"/>
      <c r="B260" s="36"/>
      <c r="C260" s="37"/>
      <c r="D260" s="207" t="s">
        <v>167</v>
      </c>
      <c r="E260" s="37"/>
      <c r="F260" s="208" t="s">
        <v>2673</v>
      </c>
      <c r="G260" s="37"/>
      <c r="H260" s="37"/>
      <c r="I260" s="209"/>
      <c r="J260" s="37"/>
      <c r="K260" s="37"/>
      <c r="L260" s="40"/>
      <c r="M260" s="210"/>
      <c r="N260" s="211"/>
      <c r="O260" s="72"/>
      <c r="P260" s="72"/>
      <c r="Q260" s="72"/>
      <c r="R260" s="72"/>
      <c r="S260" s="72"/>
      <c r="T260" s="73"/>
      <c r="U260" s="35"/>
      <c r="V260" s="35"/>
      <c r="W260" s="35"/>
      <c r="X260" s="35"/>
      <c r="Y260" s="35"/>
      <c r="Z260" s="35"/>
      <c r="AA260" s="35"/>
      <c r="AB260" s="35"/>
      <c r="AC260" s="35"/>
      <c r="AD260" s="35"/>
      <c r="AE260" s="35"/>
      <c r="AT260" s="18" t="s">
        <v>167</v>
      </c>
      <c r="AU260" s="18" t="s">
        <v>84</v>
      </c>
    </row>
    <row r="261" spans="1:65" s="2" customFormat="1" ht="19.5">
      <c r="A261" s="35"/>
      <c r="B261" s="36"/>
      <c r="C261" s="37"/>
      <c r="D261" s="207" t="s">
        <v>510</v>
      </c>
      <c r="E261" s="37"/>
      <c r="F261" s="255" t="s">
        <v>2616</v>
      </c>
      <c r="G261" s="37"/>
      <c r="H261" s="37"/>
      <c r="I261" s="209"/>
      <c r="J261" s="37"/>
      <c r="K261" s="37"/>
      <c r="L261" s="40"/>
      <c r="M261" s="210"/>
      <c r="N261" s="211"/>
      <c r="O261" s="72"/>
      <c r="P261" s="72"/>
      <c r="Q261" s="72"/>
      <c r="R261" s="72"/>
      <c r="S261" s="72"/>
      <c r="T261" s="73"/>
      <c r="U261" s="35"/>
      <c r="V261" s="35"/>
      <c r="W261" s="35"/>
      <c r="X261" s="35"/>
      <c r="Y261" s="35"/>
      <c r="Z261" s="35"/>
      <c r="AA261" s="35"/>
      <c r="AB261" s="35"/>
      <c r="AC261" s="35"/>
      <c r="AD261" s="35"/>
      <c r="AE261" s="35"/>
      <c r="AT261" s="18" t="s">
        <v>510</v>
      </c>
      <c r="AU261" s="18" t="s">
        <v>84</v>
      </c>
    </row>
    <row r="262" spans="1:65" s="12" customFormat="1" ht="25.9" customHeight="1">
      <c r="B262" s="177"/>
      <c r="C262" s="178"/>
      <c r="D262" s="179" t="s">
        <v>75</v>
      </c>
      <c r="E262" s="180" t="s">
        <v>2674</v>
      </c>
      <c r="F262" s="180" t="s">
        <v>2675</v>
      </c>
      <c r="G262" s="178"/>
      <c r="H262" s="178"/>
      <c r="I262" s="181"/>
      <c r="J262" s="182">
        <f>BK262</f>
        <v>0</v>
      </c>
      <c r="K262" s="178"/>
      <c r="L262" s="183"/>
      <c r="M262" s="184"/>
      <c r="N262" s="185"/>
      <c r="O262" s="185"/>
      <c r="P262" s="186">
        <f>SUM(P263:P326)</f>
        <v>0</v>
      </c>
      <c r="Q262" s="185"/>
      <c r="R262" s="186">
        <f>SUM(R263:R326)</f>
        <v>0</v>
      </c>
      <c r="S262" s="185"/>
      <c r="T262" s="187">
        <f>SUM(T263:T326)</f>
        <v>0</v>
      </c>
      <c r="AR262" s="188" t="s">
        <v>86</v>
      </c>
      <c r="AT262" s="189" t="s">
        <v>75</v>
      </c>
      <c r="AU262" s="189" t="s">
        <v>76</v>
      </c>
      <c r="AY262" s="188" t="s">
        <v>160</v>
      </c>
      <c r="BK262" s="190">
        <f>SUM(BK263:BK326)</f>
        <v>0</v>
      </c>
    </row>
    <row r="263" spans="1:65" s="2" customFormat="1" ht="16.5" customHeight="1">
      <c r="A263" s="35"/>
      <c r="B263" s="36"/>
      <c r="C263" s="193" t="s">
        <v>262</v>
      </c>
      <c r="D263" s="193" t="s">
        <v>162</v>
      </c>
      <c r="E263" s="194" t="s">
        <v>2676</v>
      </c>
      <c r="F263" s="195" t="s">
        <v>2677</v>
      </c>
      <c r="G263" s="196" t="s">
        <v>312</v>
      </c>
      <c r="H263" s="197">
        <v>8</v>
      </c>
      <c r="I263" s="198"/>
      <c r="J263" s="199">
        <f>ROUND(I263*H263,2)</f>
        <v>0</v>
      </c>
      <c r="K263" s="200"/>
      <c r="L263" s="40"/>
      <c r="M263" s="201" t="s">
        <v>1</v>
      </c>
      <c r="N263" s="202" t="s">
        <v>41</v>
      </c>
      <c r="O263" s="72"/>
      <c r="P263" s="203">
        <f>O263*H263</f>
        <v>0</v>
      </c>
      <c r="Q263" s="203">
        <v>0</v>
      </c>
      <c r="R263" s="203">
        <f>Q263*H263</f>
        <v>0</v>
      </c>
      <c r="S263" s="203">
        <v>0</v>
      </c>
      <c r="T263" s="204">
        <f>S263*H263</f>
        <v>0</v>
      </c>
      <c r="U263" s="35"/>
      <c r="V263" s="35"/>
      <c r="W263" s="35"/>
      <c r="X263" s="35"/>
      <c r="Y263" s="35"/>
      <c r="Z263" s="35"/>
      <c r="AA263" s="35"/>
      <c r="AB263" s="35"/>
      <c r="AC263" s="35"/>
      <c r="AD263" s="35"/>
      <c r="AE263" s="35"/>
      <c r="AR263" s="205" t="s">
        <v>214</v>
      </c>
      <c r="AT263" s="205" t="s">
        <v>162</v>
      </c>
      <c r="AU263" s="205" t="s">
        <v>84</v>
      </c>
      <c r="AY263" s="18" t="s">
        <v>160</v>
      </c>
      <c r="BE263" s="206">
        <f>IF(N263="základní",J263,0)</f>
        <v>0</v>
      </c>
      <c r="BF263" s="206">
        <f>IF(N263="snížená",J263,0)</f>
        <v>0</v>
      </c>
      <c r="BG263" s="206">
        <f>IF(N263="zákl. přenesená",J263,0)</f>
        <v>0</v>
      </c>
      <c r="BH263" s="206">
        <f>IF(N263="sníž. přenesená",J263,0)</f>
        <v>0</v>
      </c>
      <c r="BI263" s="206">
        <f>IF(N263="nulová",J263,0)</f>
        <v>0</v>
      </c>
      <c r="BJ263" s="18" t="s">
        <v>84</v>
      </c>
      <c r="BK263" s="206">
        <f>ROUND(I263*H263,2)</f>
        <v>0</v>
      </c>
      <c r="BL263" s="18" t="s">
        <v>214</v>
      </c>
      <c r="BM263" s="205" t="s">
        <v>394</v>
      </c>
    </row>
    <row r="264" spans="1:65" s="2" customFormat="1" ht="11.25">
      <c r="A264" s="35"/>
      <c r="B264" s="36"/>
      <c r="C264" s="37"/>
      <c r="D264" s="207" t="s">
        <v>167</v>
      </c>
      <c r="E264" s="37"/>
      <c r="F264" s="208" t="s">
        <v>2677</v>
      </c>
      <c r="G264" s="37"/>
      <c r="H264" s="37"/>
      <c r="I264" s="209"/>
      <c r="J264" s="37"/>
      <c r="K264" s="37"/>
      <c r="L264" s="40"/>
      <c r="M264" s="210"/>
      <c r="N264" s="211"/>
      <c r="O264" s="72"/>
      <c r="P264" s="72"/>
      <c r="Q264" s="72"/>
      <c r="R264" s="72"/>
      <c r="S264" s="72"/>
      <c r="T264" s="73"/>
      <c r="U264" s="35"/>
      <c r="V264" s="35"/>
      <c r="W264" s="35"/>
      <c r="X264" s="35"/>
      <c r="Y264" s="35"/>
      <c r="Z264" s="35"/>
      <c r="AA264" s="35"/>
      <c r="AB264" s="35"/>
      <c r="AC264" s="35"/>
      <c r="AD264" s="35"/>
      <c r="AE264" s="35"/>
      <c r="AT264" s="18" t="s">
        <v>167</v>
      </c>
      <c r="AU264" s="18" t="s">
        <v>84</v>
      </c>
    </row>
    <row r="265" spans="1:65" s="14" customFormat="1" ht="11.25">
      <c r="B265" s="222"/>
      <c r="C265" s="223"/>
      <c r="D265" s="207" t="s">
        <v>169</v>
      </c>
      <c r="E265" s="224" t="s">
        <v>1</v>
      </c>
      <c r="F265" s="225" t="s">
        <v>187</v>
      </c>
      <c r="G265" s="223"/>
      <c r="H265" s="226">
        <v>8</v>
      </c>
      <c r="I265" s="227"/>
      <c r="J265" s="223"/>
      <c r="K265" s="223"/>
      <c r="L265" s="228"/>
      <c r="M265" s="229"/>
      <c r="N265" s="230"/>
      <c r="O265" s="230"/>
      <c r="P265" s="230"/>
      <c r="Q265" s="230"/>
      <c r="R265" s="230"/>
      <c r="S265" s="230"/>
      <c r="T265" s="231"/>
      <c r="AT265" s="232" t="s">
        <v>169</v>
      </c>
      <c r="AU265" s="232" t="s">
        <v>84</v>
      </c>
      <c r="AV265" s="14" t="s">
        <v>86</v>
      </c>
      <c r="AW265" s="14" t="s">
        <v>33</v>
      </c>
      <c r="AX265" s="14" t="s">
        <v>76</v>
      </c>
      <c r="AY265" s="232" t="s">
        <v>160</v>
      </c>
    </row>
    <row r="266" spans="1:65" s="15" customFormat="1" ht="11.25">
      <c r="B266" s="233"/>
      <c r="C266" s="234"/>
      <c r="D266" s="207" t="s">
        <v>169</v>
      </c>
      <c r="E266" s="235" t="s">
        <v>1</v>
      </c>
      <c r="F266" s="236" t="s">
        <v>172</v>
      </c>
      <c r="G266" s="234"/>
      <c r="H266" s="237">
        <v>8</v>
      </c>
      <c r="I266" s="238"/>
      <c r="J266" s="234"/>
      <c r="K266" s="234"/>
      <c r="L266" s="239"/>
      <c r="M266" s="240"/>
      <c r="N266" s="241"/>
      <c r="O266" s="241"/>
      <c r="P266" s="241"/>
      <c r="Q266" s="241"/>
      <c r="R266" s="241"/>
      <c r="S266" s="241"/>
      <c r="T266" s="242"/>
      <c r="AT266" s="243" t="s">
        <v>169</v>
      </c>
      <c r="AU266" s="243" t="s">
        <v>84</v>
      </c>
      <c r="AV266" s="15" t="s">
        <v>166</v>
      </c>
      <c r="AW266" s="15" t="s">
        <v>33</v>
      </c>
      <c r="AX266" s="15" t="s">
        <v>84</v>
      </c>
      <c r="AY266" s="243" t="s">
        <v>160</v>
      </c>
    </row>
    <row r="267" spans="1:65" s="2" customFormat="1" ht="24.2" customHeight="1">
      <c r="A267" s="35"/>
      <c r="B267" s="36"/>
      <c r="C267" s="193" t="s">
        <v>400</v>
      </c>
      <c r="D267" s="193" t="s">
        <v>162</v>
      </c>
      <c r="E267" s="194" t="s">
        <v>2678</v>
      </c>
      <c r="F267" s="195" t="s">
        <v>2679</v>
      </c>
      <c r="G267" s="196" t="s">
        <v>312</v>
      </c>
      <c r="H267" s="197">
        <v>2</v>
      </c>
      <c r="I267" s="198"/>
      <c r="J267" s="199">
        <f>ROUND(I267*H267,2)</f>
        <v>0</v>
      </c>
      <c r="K267" s="200"/>
      <c r="L267" s="40"/>
      <c r="M267" s="201" t="s">
        <v>1</v>
      </c>
      <c r="N267" s="202" t="s">
        <v>41</v>
      </c>
      <c r="O267" s="72"/>
      <c r="P267" s="203">
        <f>O267*H267</f>
        <v>0</v>
      </c>
      <c r="Q267" s="203">
        <v>0</v>
      </c>
      <c r="R267" s="203">
        <f>Q267*H267</f>
        <v>0</v>
      </c>
      <c r="S267" s="203">
        <v>0</v>
      </c>
      <c r="T267" s="204">
        <f>S267*H267</f>
        <v>0</v>
      </c>
      <c r="U267" s="35"/>
      <c r="V267" s="35"/>
      <c r="W267" s="35"/>
      <c r="X267" s="35"/>
      <c r="Y267" s="35"/>
      <c r="Z267" s="35"/>
      <c r="AA267" s="35"/>
      <c r="AB267" s="35"/>
      <c r="AC267" s="35"/>
      <c r="AD267" s="35"/>
      <c r="AE267" s="35"/>
      <c r="AR267" s="205" t="s">
        <v>214</v>
      </c>
      <c r="AT267" s="205" t="s">
        <v>162</v>
      </c>
      <c r="AU267" s="205" t="s">
        <v>84</v>
      </c>
      <c r="AY267" s="18" t="s">
        <v>160</v>
      </c>
      <c r="BE267" s="206">
        <f>IF(N267="základní",J267,0)</f>
        <v>0</v>
      </c>
      <c r="BF267" s="206">
        <f>IF(N267="snížená",J267,0)</f>
        <v>0</v>
      </c>
      <c r="BG267" s="206">
        <f>IF(N267="zákl. přenesená",J267,0)</f>
        <v>0</v>
      </c>
      <c r="BH267" s="206">
        <f>IF(N267="sníž. přenesená",J267,0)</f>
        <v>0</v>
      </c>
      <c r="BI267" s="206">
        <f>IF(N267="nulová",J267,0)</f>
        <v>0</v>
      </c>
      <c r="BJ267" s="18" t="s">
        <v>84</v>
      </c>
      <c r="BK267" s="206">
        <f>ROUND(I267*H267,2)</f>
        <v>0</v>
      </c>
      <c r="BL267" s="18" t="s">
        <v>214</v>
      </c>
      <c r="BM267" s="205" t="s">
        <v>403</v>
      </c>
    </row>
    <row r="268" spans="1:65" s="2" customFormat="1" ht="11.25">
      <c r="A268" s="35"/>
      <c r="B268" s="36"/>
      <c r="C268" s="37"/>
      <c r="D268" s="207" t="s">
        <v>167</v>
      </c>
      <c r="E268" s="37"/>
      <c r="F268" s="208" t="s">
        <v>2679</v>
      </c>
      <c r="G268" s="37"/>
      <c r="H268" s="37"/>
      <c r="I268" s="209"/>
      <c r="J268" s="37"/>
      <c r="K268" s="37"/>
      <c r="L268" s="40"/>
      <c r="M268" s="210"/>
      <c r="N268" s="211"/>
      <c r="O268" s="72"/>
      <c r="P268" s="72"/>
      <c r="Q268" s="72"/>
      <c r="R268" s="72"/>
      <c r="S268" s="72"/>
      <c r="T268" s="73"/>
      <c r="U268" s="35"/>
      <c r="V268" s="35"/>
      <c r="W268" s="35"/>
      <c r="X268" s="35"/>
      <c r="Y268" s="35"/>
      <c r="Z268" s="35"/>
      <c r="AA268" s="35"/>
      <c r="AB268" s="35"/>
      <c r="AC268" s="35"/>
      <c r="AD268" s="35"/>
      <c r="AE268" s="35"/>
      <c r="AT268" s="18" t="s">
        <v>167</v>
      </c>
      <c r="AU268" s="18" t="s">
        <v>84</v>
      </c>
    </row>
    <row r="269" spans="1:65" s="14" customFormat="1" ht="11.25">
      <c r="B269" s="222"/>
      <c r="C269" s="223"/>
      <c r="D269" s="207" t="s">
        <v>169</v>
      </c>
      <c r="E269" s="224" t="s">
        <v>1</v>
      </c>
      <c r="F269" s="225" t="s">
        <v>86</v>
      </c>
      <c r="G269" s="223"/>
      <c r="H269" s="226">
        <v>2</v>
      </c>
      <c r="I269" s="227"/>
      <c r="J269" s="223"/>
      <c r="K269" s="223"/>
      <c r="L269" s="228"/>
      <c r="M269" s="229"/>
      <c r="N269" s="230"/>
      <c r="O269" s="230"/>
      <c r="P269" s="230"/>
      <c r="Q269" s="230"/>
      <c r="R269" s="230"/>
      <c r="S269" s="230"/>
      <c r="T269" s="231"/>
      <c r="AT269" s="232" t="s">
        <v>169</v>
      </c>
      <c r="AU269" s="232" t="s">
        <v>84</v>
      </c>
      <c r="AV269" s="14" t="s">
        <v>86</v>
      </c>
      <c r="AW269" s="14" t="s">
        <v>33</v>
      </c>
      <c r="AX269" s="14" t="s">
        <v>76</v>
      </c>
      <c r="AY269" s="232" t="s">
        <v>160</v>
      </c>
    </row>
    <row r="270" spans="1:65" s="15" customFormat="1" ht="11.25">
      <c r="B270" s="233"/>
      <c r="C270" s="234"/>
      <c r="D270" s="207" t="s">
        <v>169</v>
      </c>
      <c r="E270" s="235" t="s">
        <v>1</v>
      </c>
      <c r="F270" s="236" t="s">
        <v>172</v>
      </c>
      <c r="G270" s="234"/>
      <c r="H270" s="237">
        <v>2</v>
      </c>
      <c r="I270" s="238"/>
      <c r="J270" s="234"/>
      <c r="K270" s="234"/>
      <c r="L270" s="239"/>
      <c r="M270" s="240"/>
      <c r="N270" s="241"/>
      <c r="O270" s="241"/>
      <c r="P270" s="241"/>
      <c r="Q270" s="241"/>
      <c r="R270" s="241"/>
      <c r="S270" s="241"/>
      <c r="T270" s="242"/>
      <c r="AT270" s="243" t="s">
        <v>169</v>
      </c>
      <c r="AU270" s="243" t="s">
        <v>84</v>
      </c>
      <c r="AV270" s="15" t="s">
        <v>166</v>
      </c>
      <c r="AW270" s="15" t="s">
        <v>33</v>
      </c>
      <c r="AX270" s="15" t="s">
        <v>84</v>
      </c>
      <c r="AY270" s="243" t="s">
        <v>160</v>
      </c>
    </row>
    <row r="271" spans="1:65" s="2" customFormat="1" ht="24.2" customHeight="1">
      <c r="A271" s="35"/>
      <c r="B271" s="36"/>
      <c r="C271" s="193" t="s">
        <v>274</v>
      </c>
      <c r="D271" s="193" t="s">
        <v>162</v>
      </c>
      <c r="E271" s="194" t="s">
        <v>2680</v>
      </c>
      <c r="F271" s="195" t="s">
        <v>2681</v>
      </c>
      <c r="G271" s="196" t="s">
        <v>312</v>
      </c>
      <c r="H271" s="197">
        <v>3</v>
      </c>
      <c r="I271" s="198"/>
      <c r="J271" s="199">
        <f>ROUND(I271*H271,2)</f>
        <v>0</v>
      </c>
      <c r="K271" s="200"/>
      <c r="L271" s="40"/>
      <c r="M271" s="201" t="s">
        <v>1</v>
      </c>
      <c r="N271" s="202" t="s">
        <v>41</v>
      </c>
      <c r="O271" s="72"/>
      <c r="P271" s="203">
        <f>O271*H271</f>
        <v>0</v>
      </c>
      <c r="Q271" s="203">
        <v>0</v>
      </c>
      <c r="R271" s="203">
        <f>Q271*H271</f>
        <v>0</v>
      </c>
      <c r="S271" s="203">
        <v>0</v>
      </c>
      <c r="T271" s="204">
        <f>S271*H271</f>
        <v>0</v>
      </c>
      <c r="U271" s="35"/>
      <c r="V271" s="35"/>
      <c r="W271" s="35"/>
      <c r="X271" s="35"/>
      <c r="Y271" s="35"/>
      <c r="Z271" s="35"/>
      <c r="AA271" s="35"/>
      <c r="AB271" s="35"/>
      <c r="AC271" s="35"/>
      <c r="AD271" s="35"/>
      <c r="AE271" s="35"/>
      <c r="AR271" s="205" t="s">
        <v>214</v>
      </c>
      <c r="AT271" s="205" t="s">
        <v>162</v>
      </c>
      <c r="AU271" s="205" t="s">
        <v>84</v>
      </c>
      <c r="AY271" s="18" t="s">
        <v>160</v>
      </c>
      <c r="BE271" s="206">
        <f>IF(N271="základní",J271,0)</f>
        <v>0</v>
      </c>
      <c r="BF271" s="206">
        <f>IF(N271="snížená",J271,0)</f>
        <v>0</v>
      </c>
      <c r="BG271" s="206">
        <f>IF(N271="zákl. přenesená",J271,0)</f>
        <v>0</v>
      </c>
      <c r="BH271" s="206">
        <f>IF(N271="sníž. přenesená",J271,0)</f>
        <v>0</v>
      </c>
      <c r="BI271" s="206">
        <f>IF(N271="nulová",J271,0)</f>
        <v>0</v>
      </c>
      <c r="BJ271" s="18" t="s">
        <v>84</v>
      </c>
      <c r="BK271" s="206">
        <f>ROUND(I271*H271,2)</f>
        <v>0</v>
      </c>
      <c r="BL271" s="18" t="s">
        <v>214</v>
      </c>
      <c r="BM271" s="205" t="s">
        <v>409</v>
      </c>
    </row>
    <row r="272" spans="1:65" s="2" customFormat="1" ht="11.25">
      <c r="A272" s="35"/>
      <c r="B272" s="36"/>
      <c r="C272" s="37"/>
      <c r="D272" s="207" t="s">
        <v>167</v>
      </c>
      <c r="E272" s="37"/>
      <c r="F272" s="208" t="s">
        <v>2681</v>
      </c>
      <c r="G272" s="37"/>
      <c r="H272" s="37"/>
      <c r="I272" s="209"/>
      <c r="J272" s="37"/>
      <c r="K272" s="37"/>
      <c r="L272" s="40"/>
      <c r="M272" s="210"/>
      <c r="N272" s="211"/>
      <c r="O272" s="72"/>
      <c r="P272" s="72"/>
      <c r="Q272" s="72"/>
      <c r="R272" s="72"/>
      <c r="S272" s="72"/>
      <c r="T272" s="73"/>
      <c r="U272" s="35"/>
      <c r="V272" s="35"/>
      <c r="W272" s="35"/>
      <c r="X272" s="35"/>
      <c r="Y272" s="35"/>
      <c r="Z272" s="35"/>
      <c r="AA272" s="35"/>
      <c r="AB272" s="35"/>
      <c r="AC272" s="35"/>
      <c r="AD272" s="35"/>
      <c r="AE272" s="35"/>
      <c r="AT272" s="18" t="s">
        <v>167</v>
      </c>
      <c r="AU272" s="18" t="s">
        <v>84</v>
      </c>
    </row>
    <row r="273" spans="1:65" s="14" customFormat="1" ht="11.25">
      <c r="B273" s="222"/>
      <c r="C273" s="223"/>
      <c r="D273" s="207" t="s">
        <v>169</v>
      </c>
      <c r="E273" s="224" t="s">
        <v>1</v>
      </c>
      <c r="F273" s="225" t="s">
        <v>178</v>
      </c>
      <c r="G273" s="223"/>
      <c r="H273" s="226">
        <v>3</v>
      </c>
      <c r="I273" s="227"/>
      <c r="J273" s="223"/>
      <c r="K273" s="223"/>
      <c r="L273" s="228"/>
      <c r="M273" s="229"/>
      <c r="N273" s="230"/>
      <c r="O273" s="230"/>
      <c r="P273" s="230"/>
      <c r="Q273" s="230"/>
      <c r="R273" s="230"/>
      <c r="S273" s="230"/>
      <c r="T273" s="231"/>
      <c r="AT273" s="232" t="s">
        <v>169</v>
      </c>
      <c r="AU273" s="232" t="s">
        <v>84</v>
      </c>
      <c r="AV273" s="14" t="s">
        <v>86</v>
      </c>
      <c r="AW273" s="14" t="s">
        <v>33</v>
      </c>
      <c r="AX273" s="14" t="s">
        <v>76</v>
      </c>
      <c r="AY273" s="232" t="s">
        <v>160</v>
      </c>
    </row>
    <row r="274" spans="1:65" s="15" customFormat="1" ht="11.25">
      <c r="B274" s="233"/>
      <c r="C274" s="234"/>
      <c r="D274" s="207" t="s">
        <v>169</v>
      </c>
      <c r="E274" s="235" t="s">
        <v>1</v>
      </c>
      <c r="F274" s="236" t="s">
        <v>172</v>
      </c>
      <c r="G274" s="234"/>
      <c r="H274" s="237">
        <v>3</v>
      </c>
      <c r="I274" s="238"/>
      <c r="J274" s="234"/>
      <c r="K274" s="234"/>
      <c r="L274" s="239"/>
      <c r="M274" s="240"/>
      <c r="N274" s="241"/>
      <c r="O274" s="241"/>
      <c r="P274" s="241"/>
      <c r="Q274" s="241"/>
      <c r="R274" s="241"/>
      <c r="S274" s="241"/>
      <c r="T274" s="242"/>
      <c r="AT274" s="243" t="s">
        <v>169</v>
      </c>
      <c r="AU274" s="243" t="s">
        <v>84</v>
      </c>
      <c r="AV274" s="15" t="s">
        <v>166</v>
      </c>
      <c r="AW274" s="15" t="s">
        <v>33</v>
      </c>
      <c r="AX274" s="15" t="s">
        <v>84</v>
      </c>
      <c r="AY274" s="243" t="s">
        <v>160</v>
      </c>
    </row>
    <row r="275" spans="1:65" s="2" customFormat="1" ht="21.75" customHeight="1">
      <c r="A275" s="35"/>
      <c r="B275" s="36"/>
      <c r="C275" s="193" t="s">
        <v>412</v>
      </c>
      <c r="D275" s="193" t="s">
        <v>162</v>
      </c>
      <c r="E275" s="194" t="s">
        <v>2682</v>
      </c>
      <c r="F275" s="195" t="s">
        <v>2683</v>
      </c>
      <c r="G275" s="196" t="s">
        <v>312</v>
      </c>
      <c r="H275" s="197">
        <v>3</v>
      </c>
      <c r="I275" s="198"/>
      <c r="J275" s="199">
        <f>ROUND(I275*H275,2)</f>
        <v>0</v>
      </c>
      <c r="K275" s="200"/>
      <c r="L275" s="40"/>
      <c r="M275" s="201" t="s">
        <v>1</v>
      </c>
      <c r="N275" s="202" t="s">
        <v>41</v>
      </c>
      <c r="O275" s="72"/>
      <c r="P275" s="203">
        <f>O275*H275</f>
        <v>0</v>
      </c>
      <c r="Q275" s="203">
        <v>0</v>
      </c>
      <c r="R275" s="203">
        <f>Q275*H275</f>
        <v>0</v>
      </c>
      <c r="S275" s="203">
        <v>0</v>
      </c>
      <c r="T275" s="204">
        <f>S275*H275</f>
        <v>0</v>
      </c>
      <c r="U275" s="35"/>
      <c r="V275" s="35"/>
      <c r="W275" s="35"/>
      <c r="X275" s="35"/>
      <c r="Y275" s="35"/>
      <c r="Z275" s="35"/>
      <c r="AA275" s="35"/>
      <c r="AB275" s="35"/>
      <c r="AC275" s="35"/>
      <c r="AD275" s="35"/>
      <c r="AE275" s="35"/>
      <c r="AR275" s="205" t="s">
        <v>214</v>
      </c>
      <c r="AT275" s="205" t="s">
        <v>162</v>
      </c>
      <c r="AU275" s="205" t="s">
        <v>84</v>
      </c>
      <c r="AY275" s="18" t="s">
        <v>160</v>
      </c>
      <c r="BE275" s="206">
        <f>IF(N275="základní",J275,0)</f>
        <v>0</v>
      </c>
      <c r="BF275" s="206">
        <f>IF(N275="snížená",J275,0)</f>
        <v>0</v>
      </c>
      <c r="BG275" s="206">
        <f>IF(N275="zákl. přenesená",J275,0)</f>
        <v>0</v>
      </c>
      <c r="BH275" s="206">
        <f>IF(N275="sníž. přenesená",J275,0)</f>
        <v>0</v>
      </c>
      <c r="BI275" s="206">
        <f>IF(N275="nulová",J275,0)</f>
        <v>0</v>
      </c>
      <c r="BJ275" s="18" t="s">
        <v>84</v>
      </c>
      <c r="BK275" s="206">
        <f>ROUND(I275*H275,2)</f>
        <v>0</v>
      </c>
      <c r="BL275" s="18" t="s">
        <v>214</v>
      </c>
      <c r="BM275" s="205" t="s">
        <v>415</v>
      </c>
    </row>
    <row r="276" spans="1:65" s="2" customFormat="1" ht="11.25">
      <c r="A276" s="35"/>
      <c r="B276" s="36"/>
      <c r="C276" s="37"/>
      <c r="D276" s="207" t="s">
        <v>167</v>
      </c>
      <c r="E276" s="37"/>
      <c r="F276" s="208" t="s">
        <v>2683</v>
      </c>
      <c r="G276" s="37"/>
      <c r="H276" s="37"/>
      <c r="I276" s="209"/>
      <c r="J276" s="37"/>
      <c r="K276" s="37"/>
      <c r="L276" s="40"/>
      <c r="M276" s="210"/>
      <c r="N276" s="211"/>
      <c r="O276" s="72"/>
      <c r="P276" s="72"/>
      <c r="Q276" s="72"/>
      <c r="R276" s="72"/>
      <c r="S276" s="72"/>
      <c r="T276" s="73"/>
      <c r="U276" s="35"/>
      <c r="V276" s="35"/>
      <c r="W276" s="35"/>
      <c r="X276" s="35"/>
      <c r="Y276" s="35"/>
      <c r="Z276" s="35"/>
      <c r="AA276" s="35"/>
      <c r="AB276" s="35"/>
      <c r="AC276" s="35"/>
      <c r="AD276" s="35"/>
      <c r="AE276" s="35"/>
      <c r="AT276" s="18" t="s">
        <v>167</v>
      </c>
      <c r="AU276" s="18" t="s">
        <v>84</v>
      </c>
    </row>
    <row r="277" spans="1:65" s="14" customFormat="1" ht="11.25">
      <c r="B277" s="222"/>
      <c r="C277" s="223"/>
      <c r="D277" s="207" t="s">
        <v>169</v>
      </c>
      <c r="E277" s="224" t="s">
        <v>1</v>
      </c>
      <c r="F277" s="225" t="s">
        <v>328</v>
      </c>
      <c r="G277" s="223"/>
      <c r="H277" s="226">
        <v>3</v>
      </c>
      <c r="I277" s="227"/>
      <c r="J277" s="223"/>
      <c r="K277" s="223"/>
      <c r="L277" s="228"/>
      <c r="M277" s="229"/>
      <c r="N277" s="230"/>
      <c r="O277" s="230"/>
      <c r="P277" s="230"/>
      <c r="Q277" s="230"/>
      <c r="R277" s="230"/>
      <c r="S277" s="230"/>
      <c r="T277" s="231"/>
      <c r="AT277" s="232" t="s">
        <v>169</v>
      </c>
      <c r="AU277" s="232" t="s">
        <v>84</v>
      </c>
      <c r="AV277" s="14" t="s">
        <v>86</v>
      </c>
      <c r="AW277" s="14" t="s">
        <v>33</v>
      </c>
      <c r="AX277" s="14" t="s">
        <v>76</v>
      </c>
      <c r="AY277" s="232" t="s">
        <v>160</v>
      </c>
    </row>
    <row r="278" spans="1:65" s="15" customFormat="1" ht="11.25">
      <c r="B278" s="233"/>
      <c r="C278" s="234"/>
      <c r="D278" s="207" t="s">
        <v>169</v>
      </c>
      <c r="E278" s="235" t="s">
        <v>1</v>
      </c>
      <c r="F278" s="236" t="s">
        <v>172</v>
      </c>
      <c r="G278" s="234"/>
      <c r="H278" s="237">
        <v>3</v>
      </c>
      <c r="I278" s="238"/>
      <c r="J278" s="234"/>
      <c r="K278" s="234"/>
      <c r="L278" s="239"/>
      <c r="M278" s="240"/>
      <c r="N278" s="241"/>
      <c r="O278" s="241"/>
      <c r="P278" s="241"/>
      <c r="Q278" s="241"/>
      <c r="R278" s="241"/>
      <c r="S278" s="241"/>
      <c r="T278" s="242"/>
      <c r="AT278" s="243" t="s">
        <v>169</v>
      </c>
      <c r="AU278" s="243" t="s">
        <v>84</v>
      </c>
      <c r="AV278" s="15" t="s">
        <v>166</v>
      </c>
      <c r="AW278" s="15" t="s">
        <v>33</v>
      </c>
      <c r="AX278" s="15" t="s">
        <v>84</v>
      </c>
      <c r="AY278" s="243" t="s">
        <v>160</v>
      </c>
    </row>
    <row r="279" spans="1:65" s="2" customFormat="1" ht="21.75" customHeight="1">
      <c r="A279" s="35"/>
      <c r="B279" s="36"/>
      <c r="C279" s="193" t="s">
        <v>284</v>
      </c>
      <c r="D279" s="193" t="s">
        <v>162</v>
      </c>
      <c r="E279" s="194" t="s">
        <v>2684</v>
      </c>
      <c r="F279" s="195" t="s">
        <v>2685</v>
      </c>
      <c r="G279" s="196" t="s">
        <v>312</v>
      </c>
      <c r="H279" s="197">
        <v>3</v>
      </c>
      <c r="I279" s="198"/>
      <c r="J279" s="199">
        <f>ROUND(I279*H279,2)</f>
        <v>0</v>
      </c>
      <c r="K279" s="200"/>
      <c r="L279" s="40"/>
      <c r="M279" s="201" t="s">
        <v>1</v>
      </c>
      <c r="N279" s="202" t="s">
        <v>41</v>
      </c>
      <c r="O279" s="72"/>
      <c r="P279" s="203">
        <f>O279*H279</f>
        <v>0</v>
      </c>
      <c r="Q279" s="203">
        <v>0</v>
      </c>
      <c r="R279" s="203">
        <f>Q279*H279</f>
        <v>0</v>
      </c>
      <c r="S279" s="203">
        <v>0</v>
      </c>
      <c r="T279" s="204">
        <f>S279*H279</f>
        <v>0</v>
      </c>
      <c r="U279" s="35"/>
      <c r="V279" s="35"/>
      <c r="W279" s="35"/>
      <c r="X279" s="35"/>
      <c r="Y279" s="35"/>
      <c r="Z279" s="35"/>
      <c r="AA279" s="35"/>
      <c r="AB279" s="35"/>
      <c r="AC279" s="35"/>
      <c r="AD279" s="35"/>
      <c r="AE279" s="35"/>
      <c r="AR279" s="205" t="s">
        <v>214</v>
      </c>
      <c r="AT279" s="205" t="s">
        <v>162</v>
      </c>
      <c r="AU279" s="205" t="s">
        <v>84</v>
      </c>
      <c r="AY279" s="18" t="s">
        <v>160</v>
      </c>
      <c r="BE279" s="206">
        <f>IF(N279="základní",J279,0)</f>
        <v>0</v>
      </c>
      <c r="BF279" s="206">
        <f>IF(N279="snížená",J279,0)</f>
        <v>0</v>
      </c>
      <c r="BG279" s="206">
        <f>IF(N279="zákl. přenesená",J279,0)</f>
        <v>0</v>
      </c>
      <c r="BH279" s="206">
        <f>IF(N279="sníž. přenesená",J279,0)</f>
        <v>0</v>
      </c>
      <c r="BI279" s="206">
        <f>IF(N279="nulová",J279,0)</f>
        <v>0</v>
      </c>
      <c r="BJ279" s="18" t="s">
        <v>84</v>
      </c>
      <c r="BK279" s="206">
        <f>ROUND(I279*H279,2)</f>
        <v>0</v>
      </c>
      <c r="BL279" s="18" t="s">
        <v>214</v>
      </c>
      <c r="BM279" s="205" t="s">
        <v>421</v>
      </c>
    </row>
    <row r="280" spans="1:65" s="2" customFormat="1" ht="11.25">
      <c r="A280" s="35"/>
      <c r="B280" s="36"/>
      <c r="C280" s="37"/>
      <c r="D280" s="207" t="s">
        <v>167</v>
      </c>
      <c r="E280" s="37"/>
      <c r="F280" s="208" t="s">
        <v>2685</v>
      </c>
      <c r="G280" s="37"/>
      <c r="H280" s="37"/>
      <c r="I280" s="209"/>
      <c r="J280" s="37"/>
      <c r="K280" s="37"/>
      <c r="L280" s="40"/>
      <c r="M280" s="210"/>
      <c r="N280" s="211"/>
      <c r="O280" s="72"/>
      <c r="P280" s="72"/>
      <c r="Q280" s="72"/>
      <c r="R280" s="72"/>
      <c r="S280" s="72"/>
      <c r="T280" s="73"/>
      <c r="U280" s="35"/>
      <c r="V280" s="35"/>
      <c r="W280" s="35"/>
      <c r="X280" s="35"/>
      <c r="Y280" s="35"/>
      <c r="Z280" s="35"/>
      <c r="AA280" s="35"/>
      <c r="AB280" s="35"/>
      <c r="AC280" s="35"/>
      <c r="AD280" s="35"/>
      <c r="AE280" s="35"/>
      <c r="AT280" s="18" t="s">
        <v>167</v>
      </c>
      <c r="AU280" s="18" t="s">
        <v>84</v>
      </c>
    </row>
    <row r="281" spans="1:65" s="14" customFormat="1" ht="11.25">
      <c r="B281" s="222"/>
      <c r="C281" s="223"/>
      <c r="D281" s="207" t="s">
        <v>169</v>
      </c>
      <c r="E281" s="224" t="s">
        <v>1</v>
      </c>
      <c r="F281" s="225" t="s">
        <v>178</v>
      </c>
      <c r="G281" s="223"/>
      <c r="H281" s="226">
        <v>3</v>
      </c>
      <c r="I281" s="227"/>
      <c r="J281" s="223"/>
      <c r="K281" s="223"/>
      <c r="L281" s="228"/>
      <c r="M281" s="229"/>
      <c r="N281" s="230"/>
      <c r="O281" s="230"/>
      <c r="P281" s="230"/>
      <c r="Q281" s="230"/>
      <c r="R281" s="230"/>
      <c r="S281" s="230"/>
      <c r="T281" s="231"/>
      <c r="AT281" s="232" t="s">
        <v>169</v>
      </c>
      <c r="AU281" s="232" t="s">
        <v>84</v>
      </c>
      <c r="AV281" s="14" t="s">
        <v>86</v>
      </c>
      <c r="AW281" s="14" t="s">
        <v>33</v>
      </c>
      <c r="AX281" s="14" t="s">
        <v>76</v>
      </c>
      <c r="AY281" s="232" t="s">
        <v>160</v>
      </c>
    </row>
    <row r="282" spans="1:65" s="15" customFormat="1" ht="11.25">
      <c r="B282" s="233"/>
      <c r="C282" s="234"/>
      <c r="D282" s="207" t="s">
        <v>169</v>
      </c>
      <c r="E282" s="235" t="s">
        <v>1</v>
      </c>
      <c r="F282" s="236" t="s">
        <v>172</v>
      </c>
      <c r="G282" s="234"/>
      <c r="H282" s="237">
        <v>3</v>
      </c>
      <c r="I282" s="238"/>
      <c r="J282" s="234"/>
      <c r="K282" s="234"/>
      <c r="L282" s="239"/>
      <c r="M282" s="240"/>
      <c r="N282" s="241"/>
      <c r="O282" s="241"/>
      <c r="P282" s="241"/>
      <c r="Q282" s="241"/>
      <c r="R282" s="241"/>
      <c r="S282" s="241"/>
      <c r="T282" s="242"/>
      <c r="AT282" s="243" t="s">
        <v>169</v>
      </c>
      <c r="AU282" s="243" t="s">
        <v>84</v>
      </c>
      <c r="AV282" s="15" t="s">
        <v>166</v>
      </c>
      <c r="AW282" s="15" t="s">
        <v>33</v>
      </c>
      <c r="AX282" s="15" t="s">
        <v>84</v>
      </c>
      <c r="AY282" s="243" t="s">
        <v>160</v>
      </c>
    </row>
    <row r="283" spans="1:65" s="2" customFormat="1" ht="16.5" customHeight="1">
      <c r="A283" s="35"/>
      <c r="B283" s="36"/>
      <c r="C283" s="193" t="s">
        <v>424</v>
      </c>
      <c r="D283" s="193" t="s">
        <v>162</v>
      </c>
      <c r="E283" s="194" t="s">
        <v>2686</v>
      </c>
      <c r="F283" s="195" t="s">
        <v>2687</v>
      </c>
      <c r="G283" s="196" t="s">
        <v>165</v>
      </c>
      <c r="H283" s="197">
        <v>2</v>
      </c>
      <c r="I283" s="198"/>
      <c r="J283" s="199">
        <f>ROUND(I283*H283,2)</f>
        <v>0</v>
      </c>
      <c r="K283" s="200"/>
      <c r="L283" s="40"/>
      <c r="M283" s="201" t="s">
        <v>1</v>
      </c>
      <c r="N283" s="202" t="s">
        <v>41</v>
      </c>
      <c r="O283" s="72"/>
      <c r="P283" s="203">
        <f>O283*H283</f>
        <v>0</v>
      </c>
      <c r="Q283" s="203">
        <v>0</v>
      </c>
      <c r="R283" s="203">
        <f>Q283*H283</f>
        <v>0</v>
      </c>
      <c r="S283" s="203">
        <v>0</v>
      </c>
      <c r="T283" s="204">
        <f>S283*H283</f>
        <v>0</v>
      </c>
      <c r="U283" s="35"/>
      <c r="V283" s="35"/>
      <c r="W283" s="35"/>
      <c r="X283" s="35"/>
      <c r="Y283" s="35"/>
      <c r="Z283" s="35"/>
      <c r="AA283" s="35"/>
      <c r="AB283" s="35"/>
      <c r="AC283" s="35"/>
      <c r="AD283" s="35"/>
      <c r="AE283" s="35"/>
      <c r="AR283" s="205" t="s">
        <v>214</v>
      </c>
      <c r="AT283" s="205" t="s">
        <v>162</v>
      </c>
      <c r="AU283" s="205" t="s">
        <v>84</v>
      </c>
      <c r="AY283" s="18" t="s">
        <v>160</v>
      </c>
      <c r="BE283" s="206">
        <f>IF(N283="základní",J283,0)</f>
        <v>0</v>
      </c>
      <c r="BF283" s="206">
        <f>IF(N283="snížená",J283,0)</f>
        <v>0</v>
      </c>
      <c r="BG283" s="206">
        <f>IF(N283="zákl. přenesená",J283,0)</f>
        <v>0</v>
      </c>
      <c r="BH283" s="206">
        <f>IF(N283="sníž. přenesená",J283,0)</f>
        <v>0</v>
      </c>
      <c r="BI283" s="206">
        <f>IF(N283="nulová",J283,0)</f>
        <v>0</v>
      </c>
      <c r="BJ283" s="18" t="s">
        <v>84</v>
      </c>
      <c r="BK283" s="206">
        <f>ROUND(I283*H283,2)</f>
        <v>0</v>
      </c>
      <c r="BL283" s="18" t="s">
        <v>214</v>
      </c>
      <c r="BM283" s="205" t="s">
        <v>427</v>
      </c>
    </row>
    <row r="284" spans="1:65" s="2" customFormat="1" ht="11.25">
      <c r="A284" s="35"/>
      <c r="B284" s="36"/>
      <c r="C284" s="37"/>
      <c r="D284" s="207" t="s">
        <v>167</v>
      </c>
      <c r="E284" s="37"/>
      <c r="F284" s="208" t="s">
        <v>2687</v>
      </c>
      <c r="G284" s="37"/>
      <c r="H284" s="37"/>
      <c r="I284" s="209"/>
      <c r="J284" s="37"/>
      <c r="K284" s="37"/>
      <c r="L284" s="40"/>
      <c r="M284" s="210"/>
      <c r="N284" s="211"/>
      <c r="O284" s="72"/>
      <c r="P284" s="72"/>
      <c r="Q284" s="72"/>
      <c r="R284" s="72"/>
      <c r="S284" s="72"/>
      <c r="T284" s="73"/>
      <c r="U284" s="35"/>
      <c r="V284" s="35"/>
      <c r="W284" s="35"/>
      <c r="X284" s="35"/>
      <c r="Y284" s="35"/>
      <c r="Z284" s="35"/>
      <c r="AA284" s="35"/>
      <c r="AB284" s="35"/>
      <c r="AC284" s="35"/>
      <c r="AD284" s="35"/>
      <c r="AE284" s="35"/>
      <c r="AT284" s="18" t="s">
        <v>167</v>
      </c>
      <c r="AU284" s="18" t="s">
        <v>84</v>
      </c>
    </row>
    <row r="285" spans="1:65" s="14" customFormat="1" ht="11.25">
      <c r="B285" s="222"/>
      <c r="C285" s="223"/>
      <c r="D285" s="207" t="s">
        <v>169</v>
      </c>
      <c r="E285" s="224" t="s">
        <v>1</v>
      </c>
      <c r="F285" s="225" t="s">
        <v>86</v>
      </c>
      <c r="G285" s="223"/>
      <c r="H285" s="226">
        <v>2</v>
      </c>
      <c r="I285" s="227"/>
      <c r="J285" s="223"/>
      <c r="K285" s="223"/>
      <c r="L285" s="228"/>
      <c r="M285" s="229"/>
      <c r="N285" s="230"/>
      <c r="O285" s="230"/>
      <c r="P285" s="230"/>
      <c r="Q285" s="230"/>
      <c r="R285" s="230"/>
      <c r="S285" s="230"/>
      <c r="T285" s="231"/>
      <c r="AT285" s="232" t="s">
        <v>169</v>
      </c>
      <c r="AU285" s="232" t="s">
        <v>84</v>
      </c>
      <c r="AV285" s="14" t="s">
        <v>86</v>
      </c>
      <c r="AW285" s="14" t="s">
        <v>33</v>
      </c>
      <c r="AX285" s="14" t="s">
        <v>76</v>
      </c>
      <c r="AY285" s="232" t="s">
        <v>160</v>
      </c>
    </row>
    <row r="286" spans="1:65" s="15" customFormat="1" ht="11.25">
      <c r="B286" s="233"/>
      <c r="C286" s="234"/>
      <c r="D286" s="207" t="s">
        <v>169</v>
      </c>
      <c r="E286" s="235" t="s">
        <v>1</v>
      </c>
      <c r="F286" s="236" t="s">
        <v>172</v>
      </c>
      <c r="G286" s="234"/>
      <c r="H286" s="237">
        <v>2</v>
      </c>
      <c r="I286" s="238"/>
      <c r="J286" s="234"/>
      <c r="K286" s="234"/>
      <c r="L286" s="239"/>
      <c r="M286" s="240"/>
      <c r="N286" s="241"/>
      <c r="O286" s="241"/>
      <c r="P286" s="241"/>
      <c r="Q286" s="241"/>
      <c r="R286" s="241"/>
      <c r="S286" s="241"/>
      <c r="T286" s="242"/>
      <c r="AT286" s="243" t="s">
        <v>169</v>
      </c>
      <c r="AU286" s="243" t="s">
        <v>84</v>
      </c>
      <c r="AV286" s="15" t="s">
        <v>166</v>
      </c>
      <c r="AW286" s="15" t="s">
        <v>33</v>
      </c>
      <c r="AX286" s="15" t="s">
        <v>84</v>
      </c>
      <c r="AY286" s="243" t="s">
        <v>160</v>
      </c>
    </row>
    <row r="287" spans="1:65" s="2" customFormat="1" ht="21.75" customHeight="1">
      <c r="A287" s="35"/>
      <c r="B287" s="36"/>
      <c r="C287" s="193" t="s">
        <v>289</v>
      </c>
      <c r="D287" s="193" t="s">
        <v>162</v>
      </c>
      <c r="E287" s="194" t="s">
        <v>2688</v>
      </c>
      <c r="F287" s="195" t="s">
        <v>2689</v>
      </c>
      <c r="G287" s="196" t="s">
        <v>165</v>
      </c>
      <c r="H287" s="197">
        <v>60</v>
      </c>
      <c r="I287" s="198"/>
      <c r="J287" s="199">
        <f>ROUND(I287*H287,2)</f>
        <v>0</v>
      </c>
      <c r="K287" s="200"/>
      <c r="L287" s="40"/>
      <c r="M287" s="201" t="s">
        <v>1</v>
      </c>
      <c r="N287" s="202" t="s">
        <v>41</v>
      </c>
      <c r="O287" s="72"/>
      <c r="P287" s="203">
        <f>O287*H287</f>
        <v>0</v>
      </c>
      <c r="Q287" s="203">
        <v>0</v>
      </c>
      <c r="R287" s="203">
        <f>Q287*H287</f>
        <v>0</v>
      </c>
      <c r="S287" s="203">
        <v>0</v>
      </c>
      <c r="T287" s="204">
        <f>S287*H287</f>
        <v>0</v>
      </c>
      <c r="U287" s="35"/>
      <c r="V287" s="35"/>
      <c r="W287" s="35"/>
      <c r="X287" s="35"/>
      <c r="Y287" s="35"/>
      <c r="Z287" s="35"/>
      <c r="AA287" s="35"/>
      <c r="AB287" s="35"/>
      <c r="AC287" s="35"/>
      <c r="AD287" s="35"/>
      <c r="AE287" s="35"/>
      <c r="AR287" s="205" t="s">
        <v>214</v>
      </c>
      <c r="AT287" s="205" t="s">
        <v>162</v>
      </c>
      <c r="AU287" s="205" t="s">
        <v>84</v>
      </c>
      <c r="AY287" s="18" t="s">
        <v>160</v>
      </c>
      <c r="BE287" s="206">
        <f>IF(N287="základní",J287,0)</f>
        <v>0</v>
      </c>
      <c r="BF287" s="206">
        <f>IF(N287="snížená",J287,0)</f>
        <v>0</v>
      </c>
      <c r="BG287" s="206">
        <f>IF(N287="zákl. přenesená",J287,0)</f>
        <v>0</v>
      </c>
      <c r="BH287" s="206">
        <f>IF(N287="sníž. přenesená",J287,0)</f>
        <v>0</v>
      </c>
      <c r="BI287" s="206">
        <f>IF(N287="nulová",J287,0)</f>
        <v>0</v>
      </c>
      <c r="BJ287" s="18" t="s">
        <v>84</v>
      </c>
      <c r="BK287" s="206">
        <f>ROUND(I287*H287,2)</f>
        <v>0</v>
      </c>
      <c r="BL287" s="18" t="s">
        <v>214</v>
      </c>
      <c r="BM287" s="205" t="s">
        <v>432</v>
      </c>
    </row>
    <row r="288" spans="1:65" s="2" customFormat="1" ht="11.25">
      <c r="A288" s="35"/>
      <c r="B288" s="36"/>
      <c r="C288" s="37"/>
      <c r="D288" s="207" t="s">
        <v>167</v>
      </c>
      <c r="E288" s="37"/>
      <c r="F288" s="208" t="s">
        <v>2689</v>
      </c>
      <c r="G288" s="37"/>
      <c r="H288" s="37"/>
      <c r="I288" s="209"/>
      <c r="J288" s="37"/>
      <c r="K288" s="37"/>
      <c r="L288" s="40"/>
      <c r="M288" s="210"/>
      <c r="N288" s="211"/>
      <c r="O288" s="72"/>
      <c r="P288" s="72"/>
      <c r="Q288" s="72"/>
      <c r="R288" s="72"/>
      <c r="S288" s="72"/>
      <c r="T288" s="73"/>
      <c r="U288" s="35"/>
      <c r="V288" s="35"/>
      <c r="W288" s="35"/>
      <c r="X288" s="35"/>
      <c r="Y288" s="35"/>
      <c r="Z288" s="35"/>
      <c r="AA288" s="35"/>
      <c r="AB288" s="35"/>
      <c r="AC288" s="35"/>
      <c r="AD288" s="35"/>
      <c r="AE288" s="35"/>
      <c r="AT288" s="18" t="s">
        <v>167</v>
      </c>
      <c r="AU288" s="18" t="s">
        <v>84</v>
      </c>
    </row>
    <row r="289" spans="1:65" s="14" customFormat="1" ht="11.25">
      <c r="B289" s="222"/>
      <c r="C289" s="223"/>
      <c r="D289" s="207" t="s">
        <v>169</v>
      </c>
      <c r="E289" s="224" t="s">
        <v>1</v>
      </c>
      <c r="F289" s="225" t="s">
        <v>374</v>
      </c>
      <c r="G289" s="223"/>
      <c r="H289" s="226">
        <v>60</v>
      </c>
      <c r="I289" s="227"/>
      <c r="J289" s="223"/>
      <c r="K289" s="223"/>
      <c r="L289" s="228"/>
      <c r="M289" s="229"/>
      <c r="N289" s="230"/>
      <c r="O289" s="230"/>
      <c r="P289" s="230"/>
      <c r="Q289" s="230"/>
      <c r="R289" s="230"/>
      <c r="S289" s="230"/>
      <c r="T289" s="231"/>
      <c r="AT289" s="232" t="s">
        <v>169</v>
      </c>
      <c r="AU289" s="232" t="s">
        <v>84</v>
      </c>
      <c r="AV289" s="14" t="s">
        <v>86</v>
      </c>
      <c r="AW289" s="14" t="s">
        <v>33</v>
      </c>
      <c r="AX289" s="14" t="s">
        <v>76</v>
      </c>
      <c r="AY289" s="232" t="s">
        <v>160</v>
      </c>
    </row>
    <row r="290" spans="1:65" s="15" customFormat="1" ht="11.25">
      <c r="B290" s="233"/>
      <c r="C290" s="234"/>
      <c r="D290" s="207" t="s">
        <v>169</v>
      </c>
      <c r="E290" s="235" t="s">
        <v>1</v>
      </c>
      <c r="F290" s="236" t="s">
        <v>172</v>
      </c>
      <c r="G290" s="234"/>
      <c r="H290" s="237">
        <v>60</v>
      </c>
      <c r="I290" s="238"/>
      <c r="J290" s="234"/>
      <c r="K290" s="234"/>
      <c r="L290" s="239"/>
      <c r="M290" s="240"/>
      <c r="N290" s="241"/>
      <c r="O290" s="241"/>
      <c r="P290" s="241"/>
      <c r="Q290" s="241"/>
      <c r="R290" s="241"/>
      <c r="S290" s="241"/>
      <c r="T290" s="242"/>
      <c r="AT290" s="243" t="s">
        <v>169</v>
      </c>
      <c r="AU290" s="243" t="s">
        <v>84</v>
      </c>
      <c r="AV290" s="15" t="s">
        <v>166</v>
      </c>
      <c r="AW290" s="15" t="s">
        <v>33</v>
      </c>
      <c r="AX290" s="15" t="s">
        <v>84</v>
      </c>
      <c r="AY290" s="243" t="s">
        <v>160</v>
      </c>
    </row>
    <row r="291" spans="1:65" s="2" customFormat="1" ht="16.5" customHeight="1">
      <c r="A291" s="35"/>
      <c r="B291" s="36"/>
      <c r="C291" s="193" t="s">
        <v>435</v>
      </c>
      <c r="D291" s="193" t="s">
        <v>162</v>
      </c>
      <c r="E291" s="194" t="s">
        <v>2690</v>
      </c>
      <c r="F291" s="195" t="s">
        <v>2691</v>
      </c>
      <c r="G291" s="196" t="s">
        <v>312</v>
      </c>
      <c r="H291" s="197">
        <v>2</v>
      </c>
      <c r="I291" s="198"/>
      <c r="J291" s="199">
        <f>ROUND(I291*H291,2)</f>
        <v>0</v>
      </c>
      <c r="K291" s="200"/>
      <c r="L291" s="40"/>
      <c r="M291" s="201" t="s">
        <v>1</v>
      </c>
      <c r="N291" s="202" t="s">
        <v>41</v>
      </c>
      <c r="O291" s="72"/>
      <c r="P291" s="203">
        <f>O291*H291</f>
        <v>0</v>
      </c>
      <c r="Q291" s="203">
        <v>0</v>
      </c>
      <c r="R291" s="203">
        <f>Q291*H291</f>
        <v>0</v>
      </c>
      <c r="S291" s="203">
        <v>0</v>
      </c>
      <c r="T291" s="204">
        <f>S291*H291</f>
        <v>0</v>
      </c>
      <c r="U291" s="35"/>
      <c r="V291" s="35"/>
      <c r="W291" s="35"/>
      <c r="X291" s="35"/>
      <c r="Y291" s="35"/>
      <c r="Z291" s="35"/>
      <c r="AA291" s="35"/>
      <c r="AB291" s="35"/>
      <c r="AC291" s="35"/>
      <c r="AD291" s="35"/>
      <c r="AE291" s="35"/>
      <c r="AR291" s="205" t="s">
        <v>214</v>
      </c>
      <c r="AT291" s="205" t="s">
        <v>162</v>
      </c>
      <c r="AU291" s="205" t="s">
        <v>84</v>
      </c>
      <c r="AY291" s="18" t="s">
        <v>160</v>
      </c>
      <c r="BE291" s="206">
        <f>IF(N291="základní",J291,0)</f>
        <v>0</v>
      </c>
      <c r="BF291" s="206">
        <f>IF(N291="snížená",J291,0)</f>
        <v>0</v>
      </c>
      <c r="BG291" s="206">
        <f>IF(N291="zákl. přenesená",J291,0)</f>
        <v>0</v>
      </c>
      <c r="BH291" s="206">
        <f>IF(N291="sníž. přenesená",J291,0)</f>
        <v>0</v>
      </c>
      <c r="BI291" s="206">
        <f>IF(N291="nulová",J291,0)</f>
        <v>0</v>
      </c>
      <c r="BJ291" s="18" t="s">
        <v>84</v>
      </c>
      <c r="BK291" s="206">
        <f>ROUND(I291*H291,2)</f>
        <v>0</v>
      </c>
      <c r="BL291" s="18" t="s">
        <v>214</v>
      </c>
      <c r="BM291" s="205" t="s">
        <v>438</v>
      </c>
    </row>
    <row r="292" spans="1:65" s="2" customFormat="1" ht="11.25">
      <c r="A292" s="35"/>
      <c r="B292" s="36"/>
      <c r="C292" s="37"/>
      <c r="D292" s="207" t="s">
        <v>167</v>
      </c>
      <c r="E292" s="37"/>
      <c r="F292" s="208" t="s">
        <v>2691</v>
      </c>
      <c r="G292" s="37"/>
      <c r="H292" s="37"/>
      <c r="I292" s="209"/>
      <c r="J292" s="37"/>
      <c r="K292" s="37"/>
      <c r="L292" s="40"/>
      <c r="M292" s="210"/>
      <c r="N292" s="211"/>
      <c r="O292" s="72"/>
      <c r="P292" s="72"/>
      <c r="Q292" s="72"/>
      <c r="R292" s="72"/>
      <c r="S292" s="72"/>
      <c r="T292" s="73"/>
      <c r="U292" s="35"/>
      <c r="V292" s="35"/>
      <c r="W292" s="35"/>
      <c r="X292" s="35"/>
      <c r="Y292" s="35"/>
      <c r="Z292" s="35"/>
      <c r="AA292" s="35"/>
      <c r="AB292" s="35"/>
      <c r="AC292" s="35"/>
      <c r="AD292" s="35"/>
      <c r="AE292" s="35"/>
      <c r="AT292" s="18" t="s">
        <v>167</v>
      </c>
      <c r="AU292" s="18" t="s">
        <v>84</v>
      </c>
    </row>
    <row r="293" spans="1:65" s="14" customFormat="1" ht="11.25">
      <c r="B293" s="222"/>
      <c r="C293" s="223"/>
      <c r="D293" s="207" t="s">
        <v>169</v>
      </c>
      <c r="E293" s="224" t="s">
        <v>1</v>
      </c>
      <c r="F293" s="225" t="s">
        <v>86</v>
      </c>
      <c r="G293" s="223"/>
      <c r="H293" s="226">
        <v>2</v>
      </c>
      <c r="I293" s="227"/>
      <c r="J293" s="223"/>
      <c r="K293" s="223"/>
      <c r="L293" s="228"/>
      <c r="M293" s="229"/>
      <c r="N293" s="230"/>
      <c r="O293" s="230"/>
      <c r="P293" s="230"/>
      <c r="Q293" s="230"/>
      <c r="R293" s="230"/>
      <c r="S293" s="230"/>
      <c r="T293" s="231"/>
      <c r="AT293" s="232" t="s">
        <v>169</v>
      </c>
      <c r="AU293" s="232" t="s">
        <v>84</v>
      </c>
      <c r="AV293" s="14" t="s">
        <v>86</v>
      </c>
      <c r="AW293" s="14" t="s">
        <v>33</v>
      </c>
      <c r="AX293" s="14" t="s">
        <v>76</v>
      </c>
      <c r="AY293" s="232" t="s">
        <v>160</v>
      </c>
    </row>
    <row r="294" spans="1:65" s="15" customFormat="1" ht="11.25">
      <c r="B294" s="233"/>
      <c r="C294" s="234"/>
      <c r="D294" s="207" t="s">
        <v>169</v>
      </c>
      <c r="E294" s="235" t="s">
        <v>1</v>
      </c>
      <c r="F294" s="236" t="s">
        <v>172</v>
      </c>
      <c r="G294" s="234"/>
      <c r="H294" s="237">
        <v>2</v>
      </c>
      <c r="I294" s="238"/>
      <c r="J294" s="234"/>
      <c r="K294" s="234"/>
      <c r="L294" s="239"/>
      <c r="M294" s="240"/>
      <c r="N294" s="241"/>
      <c r="O294" s="241"/>
      <c r="P294" s="241"/>
      <c r="Q294" s="241"/>
      <c r="R294" s="241"/>
      <c r="S294" s="241"/>
      <c r="T294" s="242"/>
      <c r="AT294" s="243" t="s">
        <v>169</v>
      </c>
      <c r="AU294" s="243" t="s">
        <v>84</v>
      </c>
      <c r="AV294" s="15" t="s">
        <v>166</v>
      </c>
      <c r="AW294" s="15" t="s">
        <v>33</v>
      </c>
      <c r="AX294" s="15" t="s">
        <v>84</v>
      </c>
      <c r="AY294" s="243" t="s">
        <v>160</v>
      </c>
    </row>
    <row r="295" spans="1:65" s="2" customFormat="1" ht="16.5" customHeight="1">
      <c r="A295" s="35"/>
      <c r="B295" s="36"/>
      <c r="C295" s="193" t="s">
        <v>295</v>
      </c>
      <c r="D295" s="193" t="s">
        <v>162</v>
      </c>
      <c r="E295" s="194" t="s">
        <v>2692</v>
      </c>
      <c r="F295" s="195" t="s">
        <v>2693</v>
      </c>
      <c r="G295" s="196" t="s">
        <v>312</v>
      </c>
      <c r="H295" s="197">
        <v>20</v>
      </c>
      <c r="I295" s="198"/>
      <c r="J295" s="199">
        <f>ROUND(I295*H295,2)</f>
        <v>0</v>
      </c>
      <c r="K295" s="200"/>
      <c r="L295" s="40"/>
      <c r="M295" s="201" t="s">
        <v>1</v>
      </c>
      <c r="N295" s="202" t="s">
        <v>41</v>
      </c>
      <c r="O295" s="72"/>
      <c r="P295" s="203">
        <f>O295*H295</f>
        <v>0</v>
      </c>
      <c r="Q295" s="203">
        <v>0</v>
      </c>
      <c r="R295" s="203">
        <f>Q295*H295</f>
        <v>0</v>
      </c>
      <c r="S295" s="203">
        <v>0</v>
      </c>
      <c r="T295" s="204">
        <f>S295*H295</f>
        <v>0</v>
      </c>
      <c r="U295" s="35"/>
      <c r="V295" s="35"/>
      <c r="W295" s="35"/>
      <c r="X295" s="35"/>
      <c r="Y295" s="35"/>
      <c r="Z295" s="35"/>
      <c r="AA295" s="35"/>
      <c r="AB295" s="35"/>
      <c r="AC295" s="35"/>
      <c r="AD295" s="35"/>
      <c r="AE295" s="35"/>
      <c r="AR295" s="205" t="s">
        <v>214</v>
      </c>
      <c r="AT295" s="205" t="s">
        <v>162</v>
      </c>
      <c r="AU295" s="205" t="s">
        <v>84</v>
      </c>
      <c r="AY295" s="18" t="s">
        <v>160</v>
      </c>
      <c r="BE295" s="206">
        <f>IF(N295="základní",J295,0)</f>
        <v>0</v>
      </c>
      <c r="BF295" s="206">
        <f>IF(N295="snížená",J295,0)</f>
        <v>0</v>
      </c>
      <c r="BG295" s="206">
        <f>IF(N295="zákl. přenesená",J295,0)</f>
        <v>0</v>
      </c>
      <c r="BH295" s="206">
        <f>IF(N295="sníž. přenesená",J295,0)</f>
        <v>0</v>
      </c>
      <c r="BI295" s="206">
        <f>IF(N295="nulová",J295,0)</f>
        <v>0</v>
      </c>
      <c r="BJ295" s="18" t="s">
        <v>84</v>
      </c>
      <c r="BK295" s="206">
        <f>ROUND(I295*H295,2)</f>
        <v>0</v>
      </c>
      <c r="BL295" s="18" t="s">
        <v>214</v>
      </c>
      <c r="BM295" s="205" t="s">
        <v>452</v>
      </c>
    </row>
    <row r="296" spans="1:65" s="2" customFormat="1" ht="11.25">
      <c r="A296" s="35"/>
      <c r="B296" s="36"/>
      <c r="C296" s="37"/>
      <c r="D296" s="207" t="s">
        <v>167</v>
      </c>
      <c r="E296" s="37"/>
      <c r="F296" s="208" t="s">
        <v>2693</v>
      </c>
      <c r="G296" s="37"/>
      <c r="H296" s="37"/>
      <c r="I296" s="209"/>
      <c r="J296" s="37"/>
      <c r="K296" s="37"/>
      <c r="L296" s="40"/>
      <c r="M296" s="210"/>
      <c r="N296" s="211"/>
      <c r="O296" s="72"/>
      <c r="P296" s="72"/>
      <c r="Q296" s="72"/>
      <c r="R296" s="72"/>
      <c r="S296" s="72"/>
      <c r="T296" s="73"/>
      <c r="U296" s="35"/>
      <c r="V296" s="35"/>
      <c r="W296" s="35"/>
      <c r="X296" s="35"/>
      <c r="Y296" s="35"/>
      <c r="Z296" s="35"/>
      <c r="AA296" s="35"/>
      <c r="AB296" s="35"/>
      <c r="AC296" s="35"/>
      <c r="AD296" s="35"/>
      <c r="AE296" s="35"/>
      <c r="AT296" s="18" t="s">
        <v>167</v>
      </c>
      <c r="AU296" s="18" t="s">
        <v>84</v>
      </c>
    </row>
    <row r="297" spans="1:65" s="14" customFormat="1" ht="11.25">
      <c r="B297" s="222"/>
      <c r="C297" s="223"/>
      <c r="D297" s="207" t="s">
        <v>169</v>
      </c>
      <c r="E297" s="224" t="s">
        <v>1</v>
      </c>
      <c r="F297" s="225" t="s">
        <v>229</v>
      </c>
      <c r="G297" s="223"/>
      <c r="H297" s="226">
        <v>20</v>
      </c>
      <c r="I297" s="227"/>
      <c r="J297" s="223"/>
      <c r="K297" s="223"/>
      <c r="L297" s="228"/>
      <c r="M297" s="229"/>
      <c r="N297" s="230"/>
      <c r="O297" s="230"/>
      <c r="P297" s="230"/>
      <c r="Q297" s="230"/>
      <c r="R297" s="230"/>
      <c r="S297" s="230"/>
      <c r="T297" s="231"/>
      <c r="AT297" s="232" t="s">
        <v>169</v>
      </c>
      <c r="AU297" s="232" t="s">
        <v>84</v>
      </c>
      <c r="AV297" s="14" t="s">
        <v>86</v>
      </c>
      <c r="AW297" s="14" t="s">
        <v>33</v>
      </c>
      <c r="AX297" s="14" t="s">
        <v>76</v>
      </c>
      <c r="AY297" s="232" t="s">
        <v>160</v>
      </c>
    </row>
    <row r="298" spans="1:65" s="15" customFormat="1" ht="11.25">
      <c r="B298" s="233"/>
      <c r="C298" s="234"/>
      <c r="D298" s="207" t="s">
        <v>169</v>
      </c>
      <c r="E298" s="235" t="s">
        <v>1</v>
      </c>
      <c r="F298" s="236" t="s">
        <v>172</v>
      </c>
      <c r="G298" s="234"/>
      <c r="H298" s="237">
        <v>20</v>
      </c>
      <c r="I298" s="238"/>
      <c r="J298" s="234"/>
      <c r="K298" s="234"/>
      <c r="L298" s="239"/>
      <c r="M298" s="240"/>
      <c r="N298" s="241"/>
      <c r="O298" s="241"/>
      <c r="P298" s="241"/>
      <c r="Q298" s="241"/>
      <c r="R298" s="241"/>
      <c r="S298" s="241"/>
      <c r="T298" s="242"/>
      <c r="AT298" s="243" t="s">
        <v>169</v>
      </c>
      <c r="AU298" s="243" t="s">
        <v>84</v>
      </c>
      <c r="AV298" s="15" t="s">
        <v>166</v>
      </c>
      <c r="AW298" s="15" t="s">
        <v>33</v>
      </c>
      <c r="AX298" s="15" t="s">
        <v>84</v>
      </c>
      <c r="AY298" s="243" t="s">
        <v>160</v>
      </c>
    </row>
    <row r="299" spans="1:65" s="2" customFormat="1" ht="16.5" customHeight="1">
      <c r="A299" s="35"/>
      <c r="B299" s="36"/>
      <c r="C299" s="193" t="s">
        <v>465</v>
      </c>
      <c r="D299" s="193" t="s">
        <v>162</v>
      </c>
      <c r="E299" s="194" t="s">
        <v>2694</v>
      </c>
      <c r="F299" s="195" t="s">
        <v>2695</v>
      </c>
      <c r="G299" s="196" t="s">
        <v>165</v>
      </c>
      <c r="H299" s="197">
        <v>60</v>
      </c>
      <c r="I299" s="198"/>
      <c r="J299" s="199">
        <f>ROUND(I299*H299,2)</f>
        <v>0</v>
      </c>
      <c r="K299" s="200"/>
      <c r="L299" s="40"/>
      <c r="M299" s="201" t="s">
        <v>1</v>
      </c>
      <c r="N299" s="202" t="s">
        <v>41</v>
      </c>
      <c r="O299" s="72"/>
      <c r="P299" s="203">
        <f>O299*H299</f>
        <v>0</v>
      </c>
      <c r="Q299" s="203">
        <v>0</v>
      </c>
      <c r="R299" s="203">
        <f>Q299*H299</f>
        <v>0</v>
      </c>
      <c r="S299" s="203">
        <v>0</v>
      </c>
      <c r="T299" s="204">
        <f>S299*H299</f>
        <v>0</v>
      </c>
      <c r="U299" s="35"/>
      <c r="V299" s="35"/>
      <c r="W299" s="35"/>
      <c r="X299" s="35"/>
      <c r="Y299" s="35"/>
      <c r="Z299" s="35"/>
      <c r="AA299" s="35"/>
      <c r="AB299" s="35"/>
      <c r="AC299" s="35"/>
      <c r="AD299" s="35"/>
      <c r="AE299" s="35"/>
      <c r="AR299" s="205" t="s">
        <v>214</v>
      </c>
      <c r="AT299" s="205" t="s">
        <v>162</v>
      </c>
      <c r="AU299" s="205" t="s">
        <v>84</v>
      </c>
      <c r="AY299" s="18" t="s">
        <v>160</v>
      </c>
      <c r="BE299" s="206">
        <f>IF(N299="základní",J299,0)</f>
        <v>0</v>
      </c>
      <c r="BF299" s="206">
        <f>IF(N299="snížená",J299,0)</f>
        <v>0</v>
      </c>
      <c r="BG299" s="206">
        <f>IF(N299="zákl. přenesená",J299,0)</f>
        <v>0</v>
      </c>
      <c r="BH299" s="206">
        <f>IF(N299="sníž. přenesená",J299,0)</f>
        <v>0</v>
      </c>
      <c r="BI299" s="206">
        <f>IF(N299="nulová",J299,0)</f>
        <v>0</v>
      </c>
      <c r="BJ299" s="18" t="s">
        <v>84</v>
      </c>
      <c r="BK299" s="206">
        <f>ROUND(I299*H299,2)</f>
        <v>0</v>
      </c>
      <c r="BL299" s="18" t="s">
        <v>214</v>
      </c>
      <c r="BM299" s="205" t="s">
        <v>468</v>
      </c>
    </row>
    <row r="300" spans="1:65" s="2" customFormat="1" ht="11.25">
      <c r="A300" s="35"/>
      <c r="B300" s="36"/>
      <c r="C300" s="37"/>
      <c r="D300" s="207" t="s">
        <v>167</v>
      </c>
      <c r="E300" s="37"/>
      <c r="F300" s="208" t="s">
        <v>2695</v>
      </c>
      <c r="G300" s="37"/>
      <c r="H300" s="37"/>
      <c r="I300" s="209"/>
      <c r="J300" s="37"/>
      <c r="K300" s="37"/>
      <c r="L300" s="40"/>
      <c r="M300" s="210"/>
      <c r="N300" s="211"/>
      <c r="O300" s="72"/>
      <c r="P300" s="72"/>
      <c r="Q300" s="72"/>
      <c r="R300" s="72"/>
      <c r="S300" s="72"/>
      <c r="T300" s="73"/>
      <c r="U300" s="35"/>
      <c r="V300" s="35"/>
      <c r="W300" s="35"/>
      <c r="X300" s="35"/>
      <c r="Y300" s="35"/>
      <c r="Z300" s="35"/>
      <c r="AA300" s="35"/>
      <c r="AB300" s="35"/>
      <c r="AC300" s="35"/>
      <c r="AD300" s="35"/>
      <c r="AE300" s="35"/>
      <c r="AT300" s="18" t="s">
        <v>167</v>
      </c>
      <c r="AU300" s="18" t="s">
        <v>84</v>
      </c>
    </row>
    <row r="301" spans="1:65" s="14" customFormat="1" ht="11.25">
      <c r="B301" s="222"/>
      <c r="C301" s="223"/>
      <c r="D301" s="207" t="s">
        <v>169</v>
      </c>
      <c r="E301" s="224" t="s">
        <v>1</v>
      </c>
      <c r="F301" s="225" t="s">
        <v>374</v>
      </c>
      <c r="G301" s="223"/>
      <c r="H301" s="226">
        <v>60</v>
      </c>
      <c r="I301" s="227"/>
      <c r="J301" s="223"/>
      <c r="K301" s="223"/>
      <c r="L301" s="228"/>
      <c r="M301" s="229"/>
      <c r="N301" s="230"/>
      <c r="O301" s="230"/>
      <c r="P301" s="230"/>
      <c r="Q301" s="230"/>
      <c r="R301" s="230"/>
      <c r="S301" s="230"/>
      <c r="T301" s="231"/>
      <c r="AT301" s="232" t="s">
        <v>169</v>
      </c>
      <c r="AU301" s="232" t="s">
        <v>84</v>
      </c>
      <c r="AV301" s="14" t="s">
        <v>86</v>
      </c>
      <c r="AW301" s="14" t="s">
        <v>33</v>
      </c>
      <c r="AX301" s="14" t="s">
        <v>76</v>
      </c>
      <c r="AY301" s="232" t="s">
        <v>160</v>
      </c>
    </row>
    <row r="302" spans="1:65" s="15" customFormat="1" ht="11.25">
      <c r="B302" s="233"/>
      <c r="C302" s="234"/>
      <c r="D302" s="207" t="s">
        <v>169</v>
      </c>
      <c r="E302" s="235" t="s">
        <v>1</v>
      </c>
      <c r="F302" s="236" t="s">
        <v>172</v>
      </c>
      <c r="G302" s="234"/>
      <c r="H302" s="237">
        <v>60</v>
      </c>
      <c r="I302" s="238"/>
      <c r="J302" s="234"/>
      <c r="K302" s="234"/>
      <c r="L302" s="239"/>
      <c r="M302" s="240"/>
      <c r="N302" s="241"/>
      <c r="O302" s="241"/>
      <c r="P302" s="241"/>
      <c r="Q302" s="241"/>
      <c r="R302" s="241"/>
      <c r="S302" s="241"/>
      <c r="T302" s="242"/>
      <c r="AT302" s="243" t="s">
        <v>169</v>
      </c>
      <c r="AU302" s="243" t="s">
        <v>84</v>
      </c>
      <c r="AV302" s="15" t="s">
        <v>166</v>
      </c>
      <c r="AW302" s="15" t="s">
        <v>33</v>
      </c>
      <c r="AX302" s="15" t="s">
        <v>84</v>
      </c>
      <c r="AY302" s="243" t="s">
        <v>160</v>
      </c>
    </row>
    <row r="303" spans="1:65" s="2" customFormat="1" ht="21.75" customHeight="1">
      <c r="A303" s="35"/>
      <c r="B303" s="36"/>
      <c r="C303" s="193" t="s">
        <v>300</v>
      </c>
      <c r="D303" s="193" t="s">
        <v>162</v>
      </c>
      <c r="E303" s="194" t="s">
        <v>2696</v>
      </c>
      <c r="F303" s="195" t="s">
        <v>2697</v>
      </c>
      <c r="G303" s="196" t="s">
        <v>294</v>
      </c>
      <c r="H303" s="197">
        <v>0.112</v>
      </c>
      <c r="I303" s="198"/>
      <c r="J303" s="199">
        <f>ROUND(I303*H303,2)</f>
        <v>0</v>
      </c>
      <c r="K303" s="200"/>
      <c r="L303" s="40"/>
      <c r="M303" s="201" t="s">
        <v>1</v>
      </c>
      <c r="N303" s="202" t="s">
        <v>41</v>
      </c>
      <c r="O303" s="72"/>
      <c r="P303" s="203">
        <f>O303*H303</f>
        <v>0</v>
      </c>
      <c r="Q303" s="203">
        <v>0</v>
      </c>
      <c r="R303" s="203">
        <f>Q303*H303</f>
        <v>0</v>
      </c>
      <c r="S303" s="203">
        <v>0</v>
      </c>
      <c r="T303" s="204">
        <f>S303*H303</f>
        <v>0</v>
      </c>
      <c r="U303" s="35"/>
      <c r="V303" s="35"/>
      <c r="W303" s="35"/>
      <c r="X303" s="35"/>
      <c r="Y303" s="35"/>
      <c r="Z303" s="35"/>
      <c r="AA303" s="35"/>
      <c r="AB303" s="35"/>
      <c r="AC303" s="35"/>
      <c r="AD303" s="35"/>
      <c r="AE303" s="35"/>
      <c r="AR303" s="205" t="s">
        <v>214</v>
      </c>
      <c r="AT303" s="205" t="s">
        <v>162</v>
      </c>
      <c r="AU303" s="205" t="s">
        <v>84</v>
      </c>
      <c r="AY303" s="18" t="s">
        <v>160</v>
      </c>
      <c r="BE303" s="206">
        <f>IF(N303="základní",J303,0)</f>
        <v>0</v>
      </c>
      <c r="BF303" s="206">
        <f>IF(N303="snížená",J303,0)</f>
        <v>0</v>
      </c>
      <c r="BG303" s="206">
        <f>IF(N303="zákl. přenesená",J303,0)</f>
        <v>0</v>
      </c>
      <c r="BH303" s="206">
        <f>IF(N303="sníž. přenesená",J303,0)</f>
        <v>0</v>
      </c>
      <c r="BI303" s="206">
        <f>IF(N303="nulová",J303,0)</f>
        <v>0</v>
      </c>
      <c r="BJ303" s="18" t="s">
        <v>84</v>
      </c>
      <c r="BK303" s="206">
        <f>ROUND(I303*H303,2)</f>
        <v>0</v>
      </c>
      <c r="BL303" s="18" t="s">
        <v>214</v>
      </c>
      <c r="BM303" s="205" t="s">
        <v>478</v>
      </c>
    </row>
    <row r="304" spans="1:65" s="2" customFormat="1" ht="11.25">
      <c r="A304" s="35"/>
      <c r="B304" s="36"/>
      <c r="C304" s="37"/>
      <c r="D304" s="207" t="s">
        <v>167</v>
      </c>
      <c r="E304" s="37"/>
      <c r="F304" s="208" t="s">
        <v>2697</v>
      </c>
      <c r="G304" s="37"/>
      <c r="H304" s="37"/>
      <c r="I304" s="209"/>
      <c r="J304" s="37"/>
      <c r="K304" s="37"/>
      <c r="L304" s="40"/>
      <c r="M304" s="210"/>
      <c r="N304" s="211"/>
      <c r="O304" s="72"/>
      <c r="P304" s="72"/>
      <c r="Q304" s="72"/>
      <c r="R304" s="72"/>
      <c r="S304" s="72"/>
      <c r="T304" s="73"/>
      <c r="U304" s="35"/>
      <c r="V304" s="35"/>
      <c r="W304" s="35"/>
      <c r="X304" s="35"/>
      <c r="Y304" s="35"/>
      <c r="Z304" s="35"/>
      <c r="AA304" s="35"/>
      <c r="AB304" s="35"/>
      <c r="AC304" s="35"/>
      <c r="AD304" s="35"/>
      <c r="AE304" s="35"/>
      <c r="AT304" s="18" t="s">
        <v>167</v>
      </c>
      <c r="AU304" s="18" t="s">
        <v>84</v>
      </c>
    </row>
    <row r="305" spans="1:65" s="2" customFormat="1" ht="16.5" customHeight="1">
      <c r="A305" s="35"/>
      <c r="B305" s="36"/>
      <c r="C305" s="193" t="s">
        <v>480</v>
      </c>
      <c r="D305" s="193" t="s">
        <v>162</v>
      </c>
      <c r="E305" s="194" t="s">
        <v>2698</v>
      </c>
      <c r="F305" s="195" t="s">
        <v>2699</v>
      </c>
      <c r="G305" s="196" t="s">
        <v>312</v>
      </c>
      <c r="H305" s="197">
        <v>1</v>
      </c>
      <c r="I305" s="198"/>
      <c r="J305" s="199">
        <f>ROUND(I305*H305,2)</f>
        <v>0</v>
      </c>
      <c r="K305" s="200"/>
      <c r="L305" s="40"/>
      <c r="M305" s="201" t="s">
        <v>1</v>
      </c>
      <c r="N305" s="202" t="s">
        <v>41</v>
      </c>
      <c r="O305" s="72"/>
      <c r="P305" s="203">
        <f>O305*H305</f>
        <v>0</v>
      </c>
      <c r="Q305" s="203">
        <v>0</v>
      </c>
      <c r="R305" s="203">
        <f>Q305*H305</f>
        <v>0</v>
      </c>
      <c r="S305" s="203">
        <v>0</v>
      </c>
      <c r="T305" s="204">
        <f>S305*H305</f>
        <v>0</v>
      </c>
      <c r="U305" s="35"/>
      <c r="V305" s="35"/>
      <c r="W305" s="35"/>
      <c r="X305" s="35"/>
      <c r="Y305" s="35"/>
      <c r="Z305" s="35"/>
      <c r="AA305" s="35"/>
      <c r="AB305" s="35"/>
      <c r="AC305" s="35"/>
      <c r="AD305" s="35"/>
      <c r="AE305" s="35"/>
      <c r="AR305" s="205" t="s">
        <v>214</v>
      </c>
      <c r="AT305" s="205" t="s">
        <v>162</v>
      </c>
      <c r="AU305" s="205" t="s">
        <v>84</v>
      </c>
      <c r="AY305" s="18" t="s">
        <v>160</v>
      </c>
      <c r="BE305" s="206">
        <f>IF(N305="základní",J305,0)</f>
        <v>0</v>
      </c>
      <c r="BF305" s="206">
        <f>IF(N305="snížená",J305,0)</f>
        <v>0</v>
      </c>
      <c r="BG305" s="206">
        <f>IF(N305="zákl. přenesená",J305,0)</f>
        <v>0</v>
      </c>
      <c r="BH305" s="206">
        <f>IF(N305="sníž. přenesená",J305,0)</f>
        <v>0</v>
      </c>
      <c r="BI305" s="206">
        <f>IF(N305="nulová",J305,0)</f>
        <v>0</v>
      </c>
      <c r="BJ305" s="18" t="s">
        <v>84</v>
      </c>
      <c r="BK305" s="206">
        <f>ROUND(I305*H305,2)</f>
        <v>0</v>
      </c>
      <c r="BL305" s="18" t="s">
        <v>214</v>
      </c>
      <c r="BM305" s="205" t="s">
        <v>483</v>
      </c>
    </row>
    <row r="306" spans="1:65" s="2" customFormat="1" ht="11.25">
      <c r="A306" s="35"/>
      <c r="B306" s="36"/>
      <c r="C306" s="37"/>
      <c r="D306" s="207" t="s">
        <v>167</v>
      </c>
      <c r="E306" s="37"/>
      <c r="F306" s="208" t="s">
        <v>2700</v>
      </c>
      <c r="G306" s="37"/>
      <c r="H306" s="37"/>
      <c r="I306" s="209"/>
      <c r="J306" s="37"/>
      <c r="K306" s="37"/>
      <c r="L306" s="40"/>
      <c r="M306" s="210"/>
      <c r="N306" s="211"/>
      <c r="O306" s="72"/>
      <c r="P306" s="72"/>
      <c r="Q306" s="72"/>
      <c r="R306" s="72"/>
      <c r="S306" s="72"/>
      <c r="T306" s="73"/>
      <c r="U306" s="35"/>
      <c r="V306" s="35"/>
      <c r="W306" s="35"/>
      <c r="X306" s="35"/>
      <c r="Y306" s="35"/>
      <c r="Z306" s="35"/>
      <c r="AA306" s="35"/>
      <c r="AB306" s="35"/>
      <c r="AC306" s="35"/>
      <c r="AD306" s="35"/>
      <c r="AE306" s="35"/>
      <c r="AT306" s="18" t="s">
        <v>167</v>
      </c>
      <c r="AU306" s="18" t="s">
        <v>84</v>
      </c>
    </row>
    <row r="307" spans="1:65" s="14" customFormat="1" ht="11.25">
      <c r="B307" s="222"/>
      <c r="C307" s="223"/>
      <c r="D307" s="207" t="s">
        <v>169</v>
      </c>
      <c r="E307" s="224" t="s">
        <v>1</v>
      </c>
      <c r="F307" s="225" t="s">
        <v>84</v>
      </c>
      <c r="G307" s="223"/>
      <c r="H307" s="226">
        <v>1</v>
      </c>
      <c r="I307" s="227"/>
      <c r="J307" s="223"/>
      <c r="K307" s="223"/>
      <c r="L307" s="228"/>
      <c r="M307" s="229"/>
      <c r="N307" s="230"/>
      <c r="O307" s="230"/>
      <c r="P307" s="230"/>
      <c r="Q307" s="230"/>
      <c r="R307" s="230"/>
      <c r="S307" s="230"/>
      <c r="T307" s="231"/>
      <c r="AT307" s="232" t="s">
        <v>169</v>
      </c>
      <c r="AU307" s="232" t="s">
        <v>84</v>
      </c>
      <c r="AV307" s="14" t="s">
        <v>86</v>
      </c>
      <c r="AW307" s="14" t="s">
        <v>33</v>
      </c>
      <c r="AX307" s="14" t="s">
        <v>76</v>
      </c>
      <c r="AY307" s="232" t="s">
        <v>160</v>
      </c>
    </row>
    <row r="308" spans="1:65" s="15" customFormat="1" ht="11.25">
      <c r="B308" s="233"/>
      <c r="C308" s="234"/>
      <c r="D308" s="207" t="s">
        <v>169</v>
      </c>
      <c r="E308" s="235" t="s">
        <v>1</v>
      </c>
      <c r="F308" s="236" t="s">
        <v>172</v>
      </c>
      <c r="G308" s="234"/>
      <c r="H308" s="237">
        <v>1</v>
      </c>
      <c r="I308" s="238"/>
      <c r="J308" s="234"/>
      <c r="K308" s="234"/>
      <c r="L308" s="239"/>
      <c r="M308" s="240"/>
      <c r="N308" s="241"/>
      <c r="O308" s="241"/>
      <c r="P308" s="241"/>
      <c r="Q308" s="241"/>
      <c r="R308" s="241"/>
      <c r="S308" s="241"/>
      <c r="T308" s="242"/>
      <c r="AT308" s="243" t="s">
        <v>169</v>
      </c>
      <c r="AU308" s="243" t="s">
        <v>84</v>
      </c>
      <c r="AV308" s="15" t="s">
        <v>166</v>
      </c>
      <c r="AW308" s="15" t="s">
        <v>33</v>
      </c>
      <c r="AX308" s="15" t="s">
        <v>84</v>
      </c>
      <c r="AY308" s="243" t="s">
        <v>160</v>
      </c>
    </row>
    <row r="309" spans="1:65" s="2" customFormat="1" ht="16.5" customHeight="1">
      <c r="A309" s="35"/>
      <c r="B309" s="36"/>
      <c r="C309" s="193" t="s">
        <v>305</v>
      </c>
      <c r="D309" s="193" t="s">
        <v>162</v>
      </c>
      <c r="E309" s="194" t="s">
        <v>2701</v>
      </c>
      <c r="F309" s="195" t="s">
        <v>2702</v>
      </c>
      <c r="G309" s="196" t="s">
        <v>312</v>
      </c>
      <c r="H309" s="197">
        <v>1</v>
      </c>
      <c r="I309" s="198"/>
      <c r="J309" s="199">
        <f>ROUND(I309*H309,2)</f>
        <v>0</v>
      </c>
      <c r="K309" s="200"/>
      <c r="L309" s="40"/>
      <c r="M309" s="201" t="s">
        <v>1</v>
      </c>
      <c r="N309" s="202" t="s">
        <v>41</v>
      </c>
      <c r="O309" s="72"/>
      <c r="P309" s="203">
        <f>O309*H309</f>
        <v>0</v>
      </c>
      <c r="Q309" s="203">
        <v>0</v>
      </c>
      <c r="R309" s="203">
        <f>Q309*H309</f>
        <v>0</v>
      </c>
      <c r="S309" s="203">
        <v>0</v>
      </c>
      <c r="T309" s="204">
        <f>S309*H309</f>
        <v>0</v>
      </c>
      <c r="U309" s="35"/>
      <c r="V309" s="35"/>
      <c r="W309" s="35"/>
      <c r="X309" s="35"/>
      <c r="Y309" s="35"/>
      <c r="Z309" s="35"/>
      <c r="AA309" s="35"/>
      <c r="AB309" s="35"/>
      <c r="AC309" s="35"/>
      <c r="AD309" s="35"/>
      <c r="AE309" s="35"/>
      <c r="AR309" s="205" t="s">
        <v>214</v>
      </c>
      <c r="AT309" s="205" t="s">
        <v>162</v>
      </c>
      <c r="AU309" s="205" t="s">
        <v>84</v>
      </c>
      <c r="AY309" s="18" t="s">
        <v>160</v>
      </c>
      <c r="BE309" s="206">
        <f>IF(N309="základní",J309,0)</f>
        <v>0</v>
      </c>
      <c r="BF309" s="206">
        <f>IF(N309="snížená",J309,0)</f>
        <v>0</v>
      </c>
      <c r="BG309" s="206">
        <f>IF(N309="zákl. přenesená",J309,0)</f>
        <v>0</v>
      </c>
      <c r="BH309" s="206">
        <f>IF(N309="sníž. přenesená",J309,0)</f>
        <v>0</v>
      </c>
      <c r="BI309" s="206">
        <f>IF(N309="nulová",J309,0)</f>
        <v>0</v>
      </c>
      <c r="BJ309" s="18" t="s">
        <v>84</v>
      </c>
      <c r="BK309" s="206">
        <f>ROUND(I309*H309,2)</f>
        <v>0</v>
      </c>
      <c r="BL309" s="18" t="s">
        <v>214</v>
      </c>
      <c r="BM309" s="205" t="s">
        <v>488</v>
      </c>
    </row>
    <row r="310" spans="1:65" s="2" customFormat="1" ht="11.25">
      <c r="A310" s="35"/>
      <c r="B310" s="36"/>
      <c r="C310" s="37"/>
      <c r="D310" s="207" t="s">
        <v>167</v>
      </c>
      <c r="E310" s="37"/>
      <c r="F310" s="208" t="s">
        <v>2703</v>
      </c>
      <c r="G310" s="37"/>
      <c r="H310" s="37"/>
      <c r="I310" s="209"/>
      <c r="J310" s="37"/>
      <c r="K310" s="37"/>
      <c r="L310" s="40"/>
      <c r="M310" s="210"/>
      <c r="N310" s="211"/>
      <c r="O310" s="72"/>
      <c r="P310" s="72"/>
      <c r="Q310" s="72"/>
      <c r="R310" s="72"/>
      <c r="S310" s="72"/>
      <c r="T310" s="73"/>
      <c r="U310" s="35"/>
      <c r="V310" s="35"/>
      <c r="W310" s="35"/>
      <c r="X310" s="35"/>
      <c r="Y310" s="35"/>
      <c r="Z310" s="35"/>
      <c r="AA310" s="35"/>
      <c r="AB310" s="35"/>
      <c r="AC310" s="35"/>
      <c r="AD310" s="35"/>
      <c r="AE310" s="35"/>
      <c r="AT310" s="18" t="s">
        <v>167</v>
      </c>
      <c r="AU310" s="18" t="s">
        <v>84</v>
      </c>
    </row>
    <row r="311" spans="1:65" s="14" customFormat="1" ht="11.25">
      <c r="B311" s="222"/>
      <c r="C311" s="223"/>
      <c r="D311" s="207" t="s">
        <v>169</v>
      </c>
      <c r="E311" s="224" t="s">
        <v>1</v>
      </c>
      <c r="F311" s="225" t="s">
        <v>84</v>
      </c>
      <c r="G311" s="223"/>
      <c r="H311" s="226">
        <v>1</v>
      </c>
      <c r="I311" s="227"/>
      <c r="J311" s="223"/>
      <c r="K311" s="223"/>
      <c r="L311" s="228"/>
      <c r="M311" s="229"/>
      <c r="N311" s="230"/>
      <c r="O311" s="230"/>
      <c r="P311" s="230"/>
      <c r="Q311" s="230"/>
      <c r="R311" s="230"/>
      <c r="S311" s="230"/>
      <c r="T311" s="231"/>
      <c r="AT311" s="232" t="s">
        <v>169</v>
      </c>
      <c r="AU311" s="232" t="s">
        <v>84</v>
      </c>
      <c r="AV311" s="14" t="s">
        <v>86</v>
      </c>
      <c r="AW311" s="14" t="s">
        <v>33</v>
      </c>
      <c r="AX311" s="14" t="s">
        <v>76</v>
      </c>
      <c r="AY311" s="232" t="s">
        <v>160</v>
      </c>
    </row>
    <row r="312" spans="1:65" s="15" customFormat="1" ht="11.25">
      <c r="B312" s="233"/>
      <c r="C312" s="234"/>
      <c r="D312" s="207" t="s">
        <v>169</v>
      </c>
      <c r="E312" s="235" t="s">
        <v>1</v>
      </c>
      <c r="F312" s="236" t="s">
        <v>172</v>
      </c>
      <c r="G312" s="234"/>
      <c r="H312" s="237">
        <v>1</v>
      </c>
      <c r="I312" s="238"/>
      <c r="J312" s="234"/>
      <c r="K312" s="234"/>
      <c r="L312" s="239"/>
      <c r="M312" s="240"/>
      <c r="N312" s="241"/>
      <c r="O312" s="241"/>
      <c r="P312" s="241"/>
      <c r="Q312" s="241"/>
      <c r="R312" s="241"/>
      <c r="S312" s="241"/>
      <c r="T312" s="242"/>
      <c r="AT312" s="243" t="s">
        <v>169</v>
      </c>
      <c r="AU312" s="243" t="s">
        <v>84</v>
      </c>
      <c r="AV312" s="15" t="s">
        <v>166</v>
      </c>
      <c r="AW312" s="15" t="s">
        <v>33</v>
      </c>
      <c r="AX312" s="15" t="s">
        <v>84</v>
      </c>
      <c r="AY312" s="243" t="s">
        <v>160</v>
      </c>
    </row>
    <row r="313" spans="1:65" s="2" customFormat="1" ht="16.5" customHeight="1">
      <c r="A313" s="35"/>
      <c r="B313" s="36"/>
      <c r="C313" s="193" t="s">
        <v>506</v>
      </c>
      <c r="D313" s="193" t="s">
        <v>162</v>
      </c>
      <c r="E313" s="194" t="s">
        <v>2704</v>
      </c>
      <c r="F313" s="195" t="s">
        <v>2705</v>
      </c>
      <c r="G313" s="196" t="s">
        <v>312</v>
      </c>
      <c r="H313" s="197">
        <v>1</v>
      </c>
      <c r="I313" s="198"/>
      <c r="J313" s="199">
        <f>ROUND(I313*H313,2)</f>
        <v>0</v>
      </c>
      <c r="K313" s="200"/>
      <c r="L313" s="40"/>
      <c r="M313" s="201" t="s">
        <v>1</v>
      </c>
      <c r="N313" s="202" t="s">
        <v>41</v>
      </c>
      <c r="O313" s="72"/>
      <c r="P313" s="203">
        <f>O313*H313</f>
        <v>0</v>
      </c>
      <c r="Q313" s="203">
        <v>0</v>
      </c>
      <c r="R313" s="203">
        <f>Q313*H313</f>
        <v>0</v>
      </c>
      <c r="S313" s="203">
        <v>0</v>
      </c>
      <c r="T313" s="204">
        <f>S313*H313</f>
        <v>0</v>
      </c>
      <c r="U313" s="35"/>
      <c r="V313" s="35"/>
      <c r="W313" s="35"/>
      <c r="X313" s="35"/>
      <c r="Y313" s="35"/>
      <c r="Z313" s="35"/>
      <c r="AA313" s="35"/>
      <c r="AB313" s="35"/>
      <c r="AC313" s="35"/>
      <c r="AD313" s="35"/>
      <c r="AE313" s="35"/>
      <c r="AR313" s="205" t="s">
        <v>214</v>
      </c>
      <c r="AT313" s="205" t="s">
        <v>162</v>
      </c>
      <c r="AU313" s="205" t="s">
        <v>84</v>
      </c>
      <c r="AY313" s="18" t="s">
        <v>160</v>
      </c>
      <c r="BE313" s="206">
        <f>IF(N313="základní",J313,0)</f>
        <v>0</v>
      </c>
      <c r="BF313" s="206">
        <f>IF(N313="snížená",J313,0)</f>
        <v>0</v>
      </c>
      <c r="BG313" s="206">
        <f>IF(N313="zákl. přenesená",J313,0)</f>
        <v>0</v>
      </c>
      <c r="BH313" s="206">
        <f>IF(N313="sníž. přenesená",J313,0)</f>
        <v>0</v>
      </c>
      <c r="BI313" s="206">
        <f>IF(N313="nulová",J313,0)</f>
        <v>0</v>
      </c>
      <c r="BJ313" s="18" t="s">
        <v>84</v>
      </c>
      <c r="BK313" s="206">
        <f>ROUND(I313*H313,2)</f>
        <v>0</v>
      </c>
      <c r="BL313" s="18" t="s">
        <v>214</v>
      </c>
      <c r="BM313" s="205" t="s">
        <v>509</v>
      </c>
    </row>
    <row r="314" spans="1:65" s="2" customFormat="1" ht="11.25">
      <c r="A314" s="35"/>
      <c r="B314" s="36"/>
      <c r="C314" s="37"/>
      <c r="D314" s="207" t="s">
        <v>167</v>
      </c>
      <c r="E314" s="37"/>
      <c r="F314" s="208" t="s">
        <v>2705</v>
      </c>
      <c r="G314" s="37"/>
      <c r="H314" s="37"/>
      <c r="I314" s="209"/>
      <c r="J314" s="37"/>
      <c r="K314" s="37"/>
      <c r="L314" s="40"/>
      <c r="M314" s="210"/>
      <c r="N314" s="211"/>
      <c r="O314" s="72"/>
      <c r="P314" s="72"/>
      <c r="Q314" s="72"/>
      <c r="R314" s="72"/>
      <c r="S314" s="72"/>
      <c r="T314" s="73"/>
      <c r="U314" s="35"/>
      <c r="V314" s="35"/>
      <c r="W314" s="35"/>
      <c r="X314" s="35"/>
      <c r="Y314" s="35"/>
      <c r="Z314" s="35"/>
      <c r="AA314" s="35"/>
      <c r="AB314" s="35"/>
      <c r="AC314" s="35"/>
      <c r="AD314" s="35"/>
      <c r="AE314" s="35"/>
      <c r="AT314" s="18" t="s">
        <v>167</v>
      </c>
      <c r="AU314" s="18" t="s">
        <v>84</v>
      </c>
    </row>
    <row r="315" spans="1:65" s="14" customFormat="1" ht="11.25">
      <c r="B315" s="222"/>
      <c r="C315" s="223"/>
      <c r="D315" s="207" t="s">
        <v>169</v>
      </c>
      <c r="E315" s="224" t="s">
        <v>1</v>
      </c>
      <c r="F315" s="225" t="s">
        <v>84</v>
      </c>
      <c r="G315" s="223"/>
      <c r="H315" s="226">
        <v>1</v>
      </c>
      <c r="I315" s="227"/>
      <c r="J315" s="223"/>
      <c r="K315" s="223"/>
      <c r="L315" s="228"/>
      <c r="M315" s="229"/>
      <c r="N315" s="230"/>
      <c r="O315" s="230"/>
      <c r="P315" s="230"/>
      <c r="Q315" s="230"/>
      <c r="R315" s="230"/>
      <c r="S315" s="230"/>
      <c r="T315" s="231"/>
      <c r="AT315" s="232" t="s">
        <v>169</v>
      </c>
      <c r="AU315" s="232" t="s">
        <v>84</v>
      </c>
      <c r="AV315" s="14" t="s">
        <v>86</v>
      </c>
      <c r="AW315" s="14" t="s">
        <v>33</v>
      </c>
      <c r="AX315" s="14" t="s">
        <v>76</v>
      </c>
      <c r="AY315" s="232" t="s">
        <v>160</v>
      </c>
    </row>
    <row r="316" spans="1:65" s="15" customFormat="1" ht="11.25">
      <c r="B316" s="233"/>
      <c r="C316" s="234"/>
      <c r="D316" s="207" t="s">
        <v>169</v>
      </c>
      <c r="E316" s="235" t="s">
        <v>1</v>
      </c>
      <c r="F316" s="236" t="s">
        <v>172</v>
      </c>
      <c r="G316" s="234"/>
      <c r="H316" s="237">
        <v>1</v>
      </c>
      <c r="I316" s="238"/>
      <c r="J316" s="234"/>
      <c r="K316" s="234"/>
      <c r="L316" s="239"/>
      <c r="M316" s="240"/>
      <c r="N316" s="241"/>
      <c r="O316" s="241"/>
      <c r="P316" s="241"/>
      <c r="Q316" s="241"/>
      <c r="R316" s="241"/>
      <c r="S316" s="241"/>
      <c r="T316" s="242"/>
      <c r="AT316" s="243" t="s">
        <v>169</v>
      </c>
      <c r="AU316" s="243" t="s">
        <v>84</v>
      </c>
      <c r="AV316" s="15" t="s">
        <v>166</v>
      </c>
      <c r="AW316" s="15" t="s">
        <v>33</v>
      </c>
      <c r="AX316" s="15" t="s">
        <v>84</v>
      </c>
      <c r="AY316" s="243" t="s">
        <v>160</v>
      </c>
    </row>
    <row r="317" spans="1:65" s="2" customFormat="1" ht="16.5" customHeight="1">
      <c r="A317" s="35"/>
      <c r="B317" s="36"/>
      <c r="C317" s="193" t="s">
        <v>313</v>
      </c>
      <c r="D317" s="193" t="s">
        <v>162</v>
      </c>
      <c r="E317" s="194" t="s">
        <v>2706</v>
      </c>
      <c r="F317" s="195" t="s">
        <v>2707</v>
      </c>
      <c r="G317" s="196" t="s">
        <v>312</v>
      </c>
      <c r="H317" s="197">
        <v>3</v>
      </c>
      <c r="I317" s="198"/>
      <c r="J317" s="199">
        <f>ROUND(I317*H317,2)</f>
        <v>0</v>
      </c>
      <c r="K317" s="200"/>
      <c r="L317" s="40"/>
      <c r="M317" s="201" t="s">
        <v>1</v>
      </c>
      <c r="N317" s="202" t="s">
        <v>41</v>
      </c>
      <c r="O317" s="72"/>
      <c r="P317" s="203">
        <f>O317*H317</f>
        <v>0</v>
      </c>
      <c r="Q317" s="203">
        <v>0</v>
      </c>
      <c r="R317" s="203">
        <f>Q317*H317</f>
        <v>0</v>
      </c>
      <c r="S317" s="203">
        <v>0</v>
      </c>
      <c r="T317" s="204">
        <f>S317*H317</f>
        <v>0</v>
      </c>
      <c r="U317" s="35"/>
      <c r="V317" s="35"/>
      <c r="W317" s="35"/>
      <c r="X317" s="35"/>
      <c r="Y317" s="35"/>
      <c r="Z317" s="35"/>
      <c r="AA317" s="35"/>
      <c r="AB317" s="35"/>
      <c r="AC317" s="35"/>
      <c r="AD317" s="35"/>
      <c r="AE317" s="35"/>
      <c r="AR317" s="205" t="s">
        <v>214</v>
      </c>
      <c r="AT317" s="205" t="s">
        <v>162</v>
      </c>
      <c r="AU317" s="205" t="s">
        <v>84</v>
      </c>
      <c r="AY317" s="18" t="s">
        <v>160</v>
      </c>
      <c r="BE317" s="206">
        <f>IF(N317="základní",J317,0)</f>
        <v>0</v>
      </c>
      <c r="BF317" s="206">
        <f>IF(N317="snížená",J317,0)</f>
        <v>0</v>
      </c>
      <c r="BG317" s="206">
        <f>IF(N317="zákl. přenesená",J317,0)</f>
        <v>0</v>
      </c>
      <c r="BH317" s="206">
        <f>IF(N317="sníž. přenesená",J317,0)</f>
        <v>0</v>
      </c>
      <c r="BI317" s="206">
        <f>IF(N317="nulová",J317,0)</f>
        <v>0</v>
      </c>
      <c r="BJ317" s="18" t="s">
        <v>84</v>
      </c>
      <c r="BK317" s="206">
        <f>ROUND(I317*H317,2)</f>
        <v>0</v>
      </c>
      <c r="BL317" s="18" t="s">
        <v>214</v>
      </c>
      <c r="BM317" s="205" t="s">
        <v>515</v>
      </c>
    </row>
    <row r="318" spans="1:65" s="2" customFormat="1" ht="11.25">
      <c r="A318" s="35"/>
      <c r="B318" s="36"/>
      <c r="C318" s="37"/>
      <c r="D318" s="207" t="s">
        <v>167</v>
      </c>
      <c r="E318" s="37"/>
      <c r="F318" s="208" t="s">
        <v>2708</v>
      </c>
      <c r="G318" s="37"/>
      <c r="H318" s="37"/>
      <c r="I318" s="209"/>
      <c r="J318" s="37"/>
      <c r="K318" s="37"/>
      <c r="L318" s="40"/>
      <c r="M318" s="210"/>
      <c r="N318" s="211"/>
      <c r="O318" s="72"/>
      <c r="P318" s="72"/>
      <c r="Q318" s="72"/>
      <c r="R318" s="72"/>
      <c r="S318" s="72"/>
      <c r="T318" s="73"/>
      <c r="U318" s="35"/>
      <c r="V318" s="35"/>
      <c r="W318" s="35"/>
      <c r="X318" s="35"/>
      <c r="Y318" s="35"/>
      <c r="Z318" s="35"/>
      <c r="AA318" s="35"/>
      <c r="AB318" s="35"/>
      <c r="AC318" s="35"/>
      <c r="AD318" s="35"/>
      <c r="AE318" s="35"/>
      <c r="AT318" s="18" t="s">
        <v>167</v>
      </c>
      <c r="AU318" s="18" t="s">
        <v>84</v>
      </c>
    </row>
    <row r="319" spans="1:65" s="14" customFormat="1" ht="11.25">
      <c r="B319" s="222"/>
      <c r="C319" s="223"/>
      <c r="D319" s="207" t="s">
        <v>169</v>
      </c>
      <c r="E319" s="224" t="s">
        <v>1</v>
      </c>
      <c r="F319" s="225" t="s">
        <v>2709</v>
      </c>
      <c r="G319" s="223"/>
      <c r="H319" s="226">
        <v>3</v>
      </c>
      <c r="I319" s="227"/>
      <c r="J319" s="223"/>
      <c r="K319" s="223"/>
      <c r="L319" s="228"/>
      <c r="M319" s="229"/>
      <c r="N319" s="230"/>
      <c r="O319" s="230"/>
      <c r="P319" s="230"/>
      <c r="Q319" s="230"/>
      <c r="R319" s="230"/>
      <c r="S319" s="230"/>
      <c r="T319" s="231"/>
      <c r="AT319" s="232" t="s">
        <v>169</v>
      </c>
      <c r="AU319" s="232" t="s">
        <v>84</v>
      </c>
      <c r="AV319" s="14" t="s">
        <v>86</v>
      </c>
      <c r="AW319" s="14" t="s">
        <v>33</v>
      </c>
      <c r="AX319" s="14" t="s">
        <v>76</v>
      </c>
      <c r="AY319" s="232" t="s">
        <v>160</v>
      </c>
    </row>
    <row r="320" spans="1:65" s="15" customFormat="1" ht="11.25">
      <c r="B320" s="233"/>
      <c r="C320" s="234"/>
      <c r="D320" s="207" t="s">
        <v>169</v>
      </c>
      <c r="E320" s="235" t="s">
        <v>1</v>
      </c>
      <c r="F320" s="236" t="s">
        <v>172</v>
      </c>
      <c r="G320" s="234"/>
      <c r="H320" s="237">
        <v>3</v>
      </c>
      <c r="I320" s="238"/>
      <c r="J320" s="234"/>
      <c r="K320" s="234"/>
      <c r="L320" s="239"/>
      <c r="M320" s="240"/>
      <c r="N320" s="241"/>
      <c r="O320" s="241"/>
      <c r="P320" s="241"/>
      <c r="Q320" s="241"/>
      <c r="R320" s="241"/>
      <c r="S320" s="241"/>
      <c r="T320" s="242"/>
      <c r="AT320" s="243" t="s">
        <v>169</v>
      </c>
      <c r="AU320" s="243" t="s">
        <v>84</v>
      </c>
      <c r="AV320" s="15" t="s">
        <v>166</v>
      </c>
      <c r="AW320" s="15" t="s">
        <v>33</v>
      </c>
      <c r="AX320" s="15" t="s">
        <v>84</v>
      </c>
      <c r="AY320" s="243" t="s">
        <v>160</v>
      </c>
    </row>
    <row r="321" spans="1:65" s="2" customFormat="1" ht="16.5" customHeight="1">
      <c r="A321" s="35"/>
      <c r="B321" s="36"/>
      <c r="C321" s="193" t="s">
        <v>517</v>
      </c>
      <c r="D321" s="193" t="s">
        <v>162</v>
      </c>
      <c r="E321" s="194" t="s">
        <v>2710</v>
      </c>
      <c r="F321" s="195" t="s">
        <v>2711</v>
      </c>
      <c r="G321" s="196" t="s">
        <v>1386</v>
      </c>
      <c r="H321" s="267"/>
      <c r="I321" s="198"/>
      <c r="J321" s="199">
        <f>ROUND(I321*H321,2)</f>
        <v>0</v>
      </c>
      <c r="K321" s="200"/>
      <c r="L321" s="40"/>
      <c r="M321" s="201" t="s">
        <v>1</v>
      </c>
      <c r="N321" s="202" t="s">
        <v>41</v>
      </c>
      <c r="O321" s="72"/>
      <c r="P321" s="203">
        <f>O321*H321</f>
        <v>0</v>
      </c>
      <c r="Q321" s="203">
        <v>0</v>
      </c>
      <c r="R321" s="203">
        <f>Q321*H321</f>
        <v>0</v>
      </c>
      <c r="S321" s="203">
        <v>0</v>
      </c>
      <c r="T321" s="204">
        <f>S321*H321</f>
        <v>0</v>
      </c>
      <c r="U321" s="35"/>
      <c r="V321" s="35"/>
      <c r="W321" s="35"/>
      <c r="X321" s="35"/>
      <c r="Y321" s="35"/>
      <c r="Z321" s="35"/>
      <c r="AA321" s="35"/>
      <c r="AB321" s="35"/>
      <c r="AC321" s="35"/>
      <c r="AD321" s="35"/>
      <c r="AE321" s="35"/>
      <c r="AR321" s="205" t="s">
        <v>214</v>
      </c>
      <c r="AT321" s="205" t="s">
        <v>162</v>
      </c>
      <c r="AU321" s="205" t="s">
        <v>84</v>
      </c>
      <c r="AY321" s="18" t="s">
        <v>160</v>
      </c>
      <c r="BE321" s="206">
        <f>IF(N321="základní",J321,0)</f>
        <v>0</v>
      </c>
      <c r="BF321" s="206">
        <f>IF(N321="snížená",J321,0)</f>
        <v>0</v>
      </c>
      <c r="BG321" s="206">
        <f>IF(N321="zákl. přenesená",J321,0)</f>
        <v>0</v>
      </c>
      <c r="BH321" s="206">
        <f>IF(N321="sníž. přenesená",J321,0)</f>
        <v>0</v>
      </c>
      <c r="BI321" s="206">
        <f>IF(N321="nulová",J321,0)</f>
        <v>0</v>
      </c>
      <c r="BJ321" s="18" t="s">
        <v>84</v>
      </c>
      <c r="BK321" s="206">
        <f>ROUND(I321*H321,2)</f>
        <v>0</v>
      </c>
      <c r="BL321" s="18" t="s">
        <v>214</v>
      </c>
      <c r="BM321" s="205" t="s">
        <v>520</v>
      </c>
    </row>
    <row r="322" spans="1:65" s="2" customFormat="1" ht="11.25">
      <c r="A322" s="35"/>
      <c r="B322" s="36"/>
      <c r="C322" s="37"/>
      <c r="D322" s="207" t="s">
        <v>167</v>
      </c>
      <c r="E322" s="37"/>
      <c r="F322" s="208" t="s">
        <v>2711</v>
      </c>
      <c r="G322" s="37"/>
      <c r="H322" s="37"/>
      <c r="I322" s="209"/>
      <c r="J322" s="37"/>
      <c r="K322" s="37"/>
      <c r="L322" s="40"/>
      <c r="M322" s="210"/>
      <c r="N322" s="211"/>
      <c r="O322" s="72"/>
      <c r="P322" s="72"/>
      <c r="Q322" s="72"/>
      <c r="R322" s="72"/>
      <c r="S322" s="72"/>
      <c r="T322" s="73"/>
      <c r="U322" s="35"/>
      <c r="V322" s="35"/>
      <c r="W322" s="35"/>
      <c r="X322" s="35"/>
      <c r="Y322" s="35"/>
      <c r="Z322" s="35"/>
      <c r="AA322" s="35"/>
      <c r="AB322" s="35"/>
      <c r="AC322" s="35"/>
      <c r="AD322" s="35"/>
      <c r="AE322" s="35"/>
      <c r="AT322" s="18" t="s">
        <v>167</v>
      </c>
      <c r="AU322" s="18" t="s">
        <v>84</v>
      </c>
    </row>
    <row r="323" spans="1:65" s="2" customFormat="1" ht="16.5" customHeight="1">
      <c r="A323" s="35"/>
      <c r="B323" s="36"/>
      <c r="C323" s="193" t="s">
        <v>318</v>
      </c>
      <c r="D323" s="193" t="s">
        <v>162</v>
      </c>
      <c r="E323" s="194" t="s">
        <v>2712</v>
      </c>
      <c r="F323" s="195" t="s">
        <v>2713</v>
      </c>
      <c r="G323" s="196" t="s">
        <v>2714</v>
      </c>
      <c r="H323" s="197">
        <v>8</v>
      </c>
      <c r="I323" s="198"/>
      <c r="J323" s="199">
        <f>ROUND(I323*H323,2)</f>
        <v>0</v>
      </c>
      <c r="K323" s="200"/>
      <c r="L323" s="40"/>
      <c r="M323" s="201" t="s">
        <v>1</v>
      </c>
      <c r="N323" s="202" t="s">
        <v>41</v>
      </c>
      <c r="O323" s="72"/>
      <c r="P323" s="203">
        <f>O323*H323</f>
        <v>0</v>
      </c>
      <c r="Q323" s="203">
        <v>0</v>
      </c>
      <c r="R323" s="203">
        <f>Q323*H323</f>
        <v>0</v>
      </c>
      <c r="S323" s="203">
        <v>0</v>
      </c>
      <c r="T323" s="204">
        <f>S323*H323</f>
        <v>0</v>
      </c>
      <c r="U323" s="35"/>
      <c r="V323" s="35"/>
      <c r="W323" s="35"/>
      <c r="X323" s="35"/>
      <c r="Y323" s="35"/>
      <c r="Z323" s="35"/>
      <c r="AA323" s="35"/>
      <c r="AB323" s="35"/>
      <c r="AC323" s="35"/>
      <c r="AD323" s="35"/>
      <c r="AE323" s="35"/>
      <c r="AR323" s="205" t="s">
        <v>214</v>
      </c>
      <c r="AT323" s="205" t="s">
        <v>162</v>
      </c>
      <c r="AU323" s="205" t="s">
        <v>84</v>
      </c>
      <c r="AY323" s="18" t="s">
        <v>160</v>
      </c>
      <c r="BE323" s="206">
        <f>IF(N323="základní",J323,0)</f>
        <v>0</v>
      </c>
      <c r="BF323" s="206">
        <f>IF(N323="snížená",J323,0)</f>
        <v>0</v>
      </c>
      <c r="BG323" s="206">
        <f>IF(N323="zákl. přenesená",J323,0)</f>
        <v>0</v>
      </c>
      <c r="BH323" s="206">
        <f>IF(N323="sníž. přenesená",J323,0)</f>
        <v>0</v>
      </c>
      <c r="BI323" s="206">
        <f>IF(N323="nulová",J323,0)</f>
        <v>0</v>
      </c>
      <c r="BJ323" s="18" t="s">
        <v>84</v>
      </c>
      <c r="BK323" s="206">
        <f>ROUND(I323*H323,2)</f>
        <v>0</v>
      </c>
      <c r="BL323" s="18" t="s">
        <v>214</v>
      </c>
      <c r="BM323" s="205" t="s">
        <v>525</v>
      </c>
    </row>
    <row r="324" spans="1:65" s="2" customFormat="1" ht="11.25">
      <c r="A324" s="35"/>
      <c r="B324" s="36"/>
      <c r="C324" s="37"/>
      <c r="D324" s="207" t="s">
        <v>167</v>
      </c>
      <c r="E324" s="37"/>
      <c r="F324" s="208" t="s">
        <v>2713</v>
      </c>
      <c r="G324" s="37"/>
      <c r="H324" s="37"/>
      <c r="I324" s="209"/>
      <c r="J324" s="37"/>
      <c r="K324" s="37"/>
      <c r="L324" s="40"/>
      <c r="M324" s="210"/>
      <c r="N324" s="211"/>
      <c r="O324" s="72"/>
      <c r="P324" s="72"/>
      <c r="Q324" s="72"/>
      <c r="R324" s="72"/>
      <c r="S324" s="72"/>
      <c r="T324" s="73"/>
      <c r="U324" s="35"/>
      <c r="V324" s="35"/>
      <c r="W324" s="35"/>
      <c r="X324" s="35"/>
      <c r="Y324" s="35"/>
      <c r="Z324" s="35"/>
      <c r="AA324" s="35"/>
      <c r="AB324" s="35"/>
      <c r="AC324" s="35"/>
      <c r="AD324" s="35"/>
      <c r="AE324" s="35"/>
      <c r="AT324" s="18" t="s">
        <v>167</v>
      </c>
      <c r="AU324" s="18" t="s">
        <v>84</v>
      </c>
    </row>
    <row r="325" spans="1:65" s="14" customFormat="1" ht="11.25">
      <c r="B325" s="222"/>
      <c r="C325" s="223"/>
      <c r="D325" s="207" t="s">
        <v>169</v>
      </c>
      <c r="E325" s="224" t="s">
        <v>1</v>
      </c>
      <c r="F325" s="225" t="s">
        <v>187</v>
      </c>
      <c r="G325" s="223"/>
      <c r="H325" s="226">
        <v>8</v>
      </c>
      <c r="I325" s="227"/>
      <c r="J325" s="223"/>
      <c r="K325" s="223"/>
      <c r="L325" s="228"/>
      <c r="M325" s="229"/>
      <c r="N325" s="230"/>
      <c r="O325" s="230"/>
      <c r="P325" s="230"/>
      <c r="Q325" s="230"/>
      <c r="R325" s="230"/>
      <c r="S325" s="230"/>
      <c r="T325" s="231"/>
      <c r="AT325" s="232" t="s">
        <v>169</v>
      </c>
      <c r="AU325" s="232" t="s">
        <v>84</v>
      </c>
      <c r="AV325" s="14" t="s">
        <v>86</v>
      </c>
      <c r="AW325" s="14" t="s">
        <v>33</v>
      </c>
      <c r="AX325" s="14" t="s">
        <v>76</v>
      </c>
      <c r="AY325" s="232" t="s">
        <v>160</v>
      </c>
    </row>
    <row r="326" spans="1:65" s="15" customFormat="1" ht="11.25">
      <c r="B326" s="233"/>
      <c r="C326" s="234"/>
      <c r="D326" s="207" t="s">
        <v>169</v>
      </c>
      <c r="E326" s="235" t="s">
        <v>1</v>
      </c>
      <c r="F326" s="236" t="s">
        <v>172</v>
      </c>
      <c r="G326" s="234"/>
      <c r="H326" s="237">
        <v>8</v>
      </c>
      <c r="I326" s="238"/>
      <c r="J326" s="234"/>
      <c r="K326" s="234"/>
      <c r="L326" s="239"/>
      <c r="M326" s="268"/>
      <c r="N326" s="269"/>
      <c r="O326" s="269"/>
      <c r="P326" s="269"/>
      <c r="Q326" s="269"/>
      <c r="R326" s="269"/>
      <c r="S326" s="269"/>
      <c r="T326" s="270"/>
      <c r="AT326" s="243" t="s">
        <v>169</v>
      </c>
      <c r="AU326" s="243" t="s">
        <v>84</v>
      </c>
      <c r="AV326" s="15" t="s">
        <v>166</v>
      </c>
      <c r="AW326" s="15" t="s">
        <v>33</v>
      </c>
      <c r="AX326" s="15" t="s">
        <v>84</v>
      </c>
      <c r="AY326" s="243" t="s">
        <v>160</v>
      </c>
    </row>
    <row r="327" spans="1:65" s="2" customFormat="1" ht="6.95" customHeight="1">
      <c r="A327" s="35"/>
      <c r="B327" s="55"/>
      <c r="C327" s="56"/>
      <c r="D327" s="56"/>
      <c r="E327" s="56"/>
      <c r="F327" s="56"/>
      <c r="G327" s="56"/>
      <c r="H327" s="56"/>
      <c r="I327" s="56"/>
      <c r="J327" s="56"/>
      <c r="K327" s="56"/>
      <c r="L327" s="40"/>
      <c r="M327" s="35"/>
      <c r="O327" s="35"/>
      <c r="P327" s="35"/>
      <c r="Q327" s="35"/>
      <c r="R327" s="35"/>
      <c r="S327" s="35"/>
      <c r="T327" s="35"/>
      <c r="U327" s="35"/>
      <c r="V327" s="35"/>
      <c r="W327" s="35"/>
      <c r="X327" s="35"/>
      <c r="Y327" s="35"/>
      <c r="Z327" s="35"/>
      <c r="AA327" s="35"/>
      <c r="AB327" s="35"/>
      <c r="AC327" s="35"/>
      <c r="AD327" s="35"/>
      <c r="AE327" s="35"/>
    </row>
  </sheetData>
  <sheetProtection algorithmName="SHA-512" hashValue="SFp6nNUYypuB50+/kDv1Vyz3Vdtcu/n+nfdwOpiZdZh+Y2iIA21lLBu5e35Ca99s0qt01AbHyyYVW8hqNjvyVg==" saltValue="1ulfidsPgYMlAvkxDapzEJ0JP+S2JS89n6qPhqzxv1K3ukb+NfDxWWFdY4zBzKg6w2c76NlEzNJzkbbq/7NOIw==" spinCount="100000" sheet="1" objects="1" scenarios="1" formatColumns="0" formatRows="0" autoFilter="0"/>
  <autoFilter ref="C119:K326"/>
  <mergeCells count="9">
    <mergeCell ref="E87:H87"/>
    <mergeCell ref="E110:H110"/>
    <mergeCell ref="E112:H112"/>
    <mergeCell ref="L2:V2"/>
    <mergeCell ref="E7:H7"/>
    <mergeCell ref="E9:H9"/>
    <mergeCell ref="E18:H18"/>
    <mergeCell ref="E27:H27"/>
    <mergeCell ref="E85:H85"/>
  </mergeCells>
  <pageMargins left="0.39374999999999999" right="0.39374999999999999" top="0.39374999999999999" bottom="0.39374999999999999" header="0" footer="0"/>
  <pageSetup paperSize="9" fitToHeight="100" orientation="portrait" blackAndWhite="1"/>
  <headerFooter>
    <oddFooter>&amp;CStrana &amp;P z &amp;N</oddFooter>
  </headerFooter>
  <drawing r:id="rId1"/>
</worksheet>
</file>

<file path=xl/worksheets/sheet6.xml><?xml version="1.0" encoding="utf-8"?>
<worksheet xmlns="http://schemas.openxmlformats.org/spreadsheetml/2006/main" xmlns:r="http://schemas.openxmlformats.org/officeDocument/2006/relationships">
  <sheetPr>
    <pageSetUpPr fitToPage="1"/>
  </sheetPr>
  <dimension ref="A2:BM534"/>
  <sheetViews>
    <sheetView showGridLines="0" workbookViewId="0"/>
  </sheetViews>
  <sheetFormatPr defaultRowHeight="15"/>
  <cols>
    <col min="1" max="1" width="8.33203125" style="1" customWidth="1"/>
    <col min="2" max="2" width="1.1640625" style="1" customWidth="1"/>
    <col min="3" max="3" width="4.1640625" style="1" customWidth="1"/>
    <col min="4" max="4" width="4.33203125" style="1" customWidth="1"/>
    <col min="5" max="5" width="17.1640625" style="1" customWidth="1"/>
    <col min="6" max="6" width="50.83203125" style="1" customWidth="1"/>
    <col min="7" max="7" width="7.5" style="1" customWidth="1"/>
    <col min="8" max="8" width="14" style="1" customWidth="1"/>
    <col min="9" max="9" width="15.83203125" style="1" customWidth="1"/>
    <col min="10" max="10" width="22.33203125" style="1" customWidth="1"/>
    <col min="11" max="11" width="22.33203125" style="1" hidden="1" customWidth="1"/>
    <col min="12" max="12" width="9.33203125" style="1" customWidth="1"/>
    <col min="13" max="13" width="10.83203125" style="1" hidden="1" customWidth="1"/>
    <col min="14" max="14" width="9.33203125" style="1" hidden="1"/>
    <col min="15" max="20" width="14.1640625" style="1" hidden="1" customWidth="1"/>
    <col min="21" max="21" width="16.33203125" style="1" hidden="1" customWidth="1"/>
    <col min="22" max="22" width="12.33203125" style="1" customWidth="1"/>
    <col min="23" max="23" width="16.33203125" style="1" customWidth="1"/>
    <col min="24" max="24" width="12.33203125" style="1" customWidth="1"/>
    <col min="25" max="25" width="15" style="1" customWidth="1"/>
    <col min="26" max="26" width="11" style="1" customWidth="1"/>
    <col min="27" max="27" width="15" style="1" customWidth="1"/>
    <col min="28" max="28" width="16.33203125" style="1" customWidth="1"/>
    <col min="29" max="29" width="11" style="1" customWidth="1"/>
    <col min="30" max="30" width="15" style="1" customWidth="1"/>
    <col min="31" max="31" width="16.33203125" style="1" customWidth="1"/>
    <col min="44" max="65" width="9.33203125" style="1" hidden="1"/>
  </cols>
  <sheetData>
    <row r="2" spans="1:46" s="1" customFormat="1" ht="36.950000000000003" customHeight="1">
      <c r="L2" s="319"/>
      <c r="M2" s="319"/>
      <c r="N2" s="319"/>
      <c r="O2" s="319"/>
      <c r="P2" s="319"/>
      <c r="Q2" s="319"/>
      <c r="R2" s="319"/>
      <c r="S2" s="319"/>
      <c r="T2" s="319"/>
      <c r="U2" s="319"/>
      <c r="V2" s="319"/>
      <c r="AT2" s="18" t="s">
        <v>101</v>
      </c>
    </row>
    <row r="3" spans="1:46" s="1" customFormat="1" ht="6.95" customHeight="1">
      <c r="B3" s="116"/>
      <c r="C3" s="117"/>
      <c r="D3" s="117"/>
      <c r="E3" s="117"/>
      <c r="F3" s="117"/>
      <c r="G3" s="117"/>
      <c r="H3" s="117"/>
      <c r="I3" s="117"/>
      <c r="J3" s="117"/>
      <c r="K3" s="117"/>
      <c r="L3" s="21"/>
      <c r="AT3" s="18" t="s">
        <v>86</v>
      </c>
    </row>
    <row r="4" spans="1:46" s="1" customFormat="1" ht="24.95" customHeight="1">
      <c r="B4" s="21"/>
      <c r="D4" s="118" t="s">
        <v>111</v>
      </c>
      <c r="L4" s="21"/>
      <c r="M4" s="119" t="s">
        <v>10</v>
      </c>
      <c r="AT4" s="18" t="s">
        <v>4</v>
      </c>
    </row>
    <row r="5" spans="1:46" s="1" customFormat="1" ht="6.95" customHeight="1">
      <c r="B5" s="21"/>
      <c r="L5" s="21"/>
    </row>
    <row r="6" spans="1:46" s="1" customFormat="1" ht="12" customHeight="1">
      <c r="B6" s="21"/>
      <c r="D6" s="120" t="s">
        <v>16</v>
      </c>
      <c r="L6" s="21"/>
    </row>
    <row r="7" spans="1:46" s="1" customFormat="1" ht="26.25" customHeight="1">
      <c r="B7" s="21"/>
      <c r="E7" s="320" t="str">
        <f>'Rekapitulace stavby'!K6</f>
        <v>Přístavba odborné učebny pro výuku přípravy pokrmů pro I. II. stupeň ZŠ Dub nad Moravou</v>
      </c>
      <c r="F7" s="321"/>
      <c r="G7" s="321"/>
      <c r="H7" s="321"/>
      <c r="L7" s="21"/>
    </row>
    <row r="8" spans="1:46" s="1" customFormat="1" ht="12" customHeight="1">
      <c r="B8" s="21"/>
      <c r="D8" s="120" t="s">
        <v>112</v>
      </c>
      <c r="L8" s="21"/>
    </row>
    <row r="9" spans="1:46" s="2" customFormat="1" ht="16.5" customHeight="1">
      <c r="A9" s="35"/>
      <c r="B9" s="40"/>
      <c r="C9" s="35"/>
      <c r="D9" s="35"/>
      <c r="E9" s="320" t="s">
        <v>2715</v>
      </c>
      <c r="F9" s="323"/>
      <c r="G9" s="323"/>
      <c r="H9" s="323"/>
      <c r="I9" s="35"/>
      <c r="J9" s="35"/>
      <c r="K9" s="35"/>
      <c r="L9" s="52"/>
      <c r="S9" s="35"/>
      <c r="T9" s="35"/>
      <c r="U9" s="35"/>
      <c r="V9" s="35"/>
      <c r="W9" s="35"/>
      <c r="X9" s="35"/>
      <c r="Y9" s="35"/>
      <c r="Z9" s="35"/>
      <c r="AA9" s="35"/>
      <c r="AB9" s="35"/>
      <c r="AC9" s="35"/>
      <c r="AD9" s="35"/>
      <c r="AE9" s="35"/>
    </row>
    <row r="10" spans="1:46" s="2" customFormat="1" ht="12" customHeight="1">
      <c r="A10" s="35"/>
      <c r="B10" s="40"/>
      <c r="C10" s="35"/>
      <c r="D10" s="120" t="s">
        <v>2716</v>
      </c>
      <c r="E10" s="35"/>
      <c r="F10" s="35"/>
      <c r="G10" s="35"/>
      <c r="H10" s="35"/>
      <c r="I10" s="35"/>
      <c r="J10" s="35"/>
      <c r="K10" s="35"/>
      <c r="L10" s="52"/>
      <c r="S10" s="35"/>
      <c r="T10" s="35"/>
      <c r="U10" s="35"/>
      <c r="V10" s="35"/>
      <c r="W10" s="35"/>
      <c r="X10" s="35"/>
      <c r="Y10" s="35"/>
      <c r="Z10" s="35"/>
      <c r="AA10" s="35"/>
      <c r="AB10" s="35"/>
      <c r="AC10" s="35"/>
      <c r="AD10" s="35"/>
      <c r="AE10" s="35"/>
    </row>
    <row r="11" spans="1:46" s="2" customFormat="1" ht="16.5" customHeight="1">
      <c r="A11" s="35"/>
      <c r="B11" s="40"/>
      <c r="C11" s="35"/>
      <c r="D11" s="35"/>
      <c r="E11" s="322" t="s">
        <v>2717</v>
      </c>
      <c r="F11" s="323"/>
      <c r="G11" s="323"/>
      <c r="H11" s="323"/>
      <c r="I11" s="35"/>
      <c r="J11" s="35"/>
      <c r="K11" s="35"/>
      <c r="L11" s="52"/>
      <c r="S11" s="35"/>
      <c r="T11" s="35"/>
      <c r="U11" s="35"/>
      <c r="V11" s="35"/>
      <c r="W11" s="35"/>
      <c r="X11" s="35"/>
      <c r="Y11" s="35"/>
      <c r="Z11" s="35"/>
      <c r="AA11" s="35"/>
      <c r="AB11" s="35"/>
      <c r="AC11" s="35"/>
      <c r="AD11" s="35"/>
      <c r="AE11" s="35"/>
    </row>
    <row r="12" spans="1:46" s="2" customFormat="1" ht="11.25">
      <c r="A12" s="35"/>
      <c r="B12" s="40"/>
      <c r="C12" s="35"/>
      <c r="D12" s="35"/>
      <c r="E12" s="35"/>
      <c r="F12" s="35"/>
      <c r="G12" s="35"/>
      <c r="H12" s="35"/>
      <c r="I12" s="35"/>
      <c r="J12" s="35"/>
      <c r="K12" s="35"/>
      <c r="L12" s="52"/>
      <c r="S12" s="35"/>
      <c r="T12" s="35"/>
      <c r="U12" s="35"/>
      <c r="V12" s="35"/>
      <c r="W12" s="35"/>
      <c r="X12" s="35"/>
      <c r="Y12" s="35"/>
      <c r="Z12" s="35"/>
      <c r="AA12" s="35"/>
      <c r="AB12" s="35"/>
      <c r="AC12" s="35"/>
      <c r="AD12" s="35"/>
      <c r="AE12" s="35"/>
    </row>
    <row r="13" spans="1:46" s="2" customFormat="1" ht="12" customHeight="1">
      <c r="A13" s="35"/>
      <c r="B13" s="40"/>
      <c r="C13" s="35"/>
      <c r="D13" s="120" t="s">
        <v>18</v>
      </c>
      <c r="E13" s="35"/>
      <c r="F13" s="111" t="s">
        <v>19</v>
      </c>
      <c r="G13" s="35"/>
      <c r="H13" s="35"/>
      <c r="I13" s="120" t="s">
        <v>20</v>
      </c>
      <c r="J13" s="111" t="s">
        <v>1</v>
      </c>
      <c r="K13" s="35"/>
      <c r="L13" s="52"/>
      <c r="S13" s="35"/>
      <c r="T13" s="35"/>
      <c r="U13" s="35"/>
      <c r="V13" s="35"/>
      <c r="W13" s="35"/>
      <c r="X13" s="35"/>
      <c r="Y13" s="35"/>
      <c r="Z13" s="35"/>
      <c r="AA13" s="35"/>
      <c r="AB13" s="35"/>
      <c r="AC13" s="35"/>
      <c r="AD13" s="35"/>
      <c r="AE13" s="35"/>
    </row>
    <row r="14" spans="1:46" s="2" customFormat="1" ht="12" customHeight="1">
      <c r="A14" s="35"/>
      <c r="B14" s="40"/>
      <c r="C14" s="35"/>
      <c r="D14" s="120" t="s">
        <v>21</v>
      </c>
      <c r="E14" s="35"/>
      <c r="F14" s="111" t="s">
        <v>114</v>
      </c>
      <c r="G14" s="35"/>
      <c r="H14" s="35"/>
      <c r="I14" s="120" t="s">
        <v>23</v>
      </c>
      <c r="J14" s="121" t="str">
        <f>'Rekapitulace stavby'!AN8</f>
        <v>27. 5. 2024</v>
      </c>
      <c r="K14" s="35"/>
      <c r="L14" s="52"/>
      <c r="S14" s="35"/>
      <c r="T14" s="35"/>
      <c r="U14" s="35"/>
      <c r="V14" s="35"/>
      <c r="W14" s="35"/>
      <c r="X14" s="35"/>
      <c r="Y14" s="35"/>
      <c r="Z14" s="35"/>
      <c r="AA14" s="35"/>
      <c r="AB14" s="35"/>
      <c r="AC14" s="35"/>
      <c r="AD14" s="35"/>
      <c r="AE14" s="35"/>
    </row>
    <row r="15" spans="1:46" s="2" customFormat="1" ht="10.9" customHeight="1">
      <c r="A15" s="35"/>
      <c r="B15" s="40"/>
      <c r="C15" s="35"/>
      <c r="D15" s="35"/>
      <c r="E15" s="35"/>
      <c r="F15" s="35"/>
      <c r="G15" s="35"/>
      <c r="H15" s="35"/>
      <c r="I15" s="35"/>
      <c r="J15" s="35"/>
      <c r="K15" s="35"/>
      <c r="L15" s="52"/>
      <c r="S15" s="35"/>
      <c r="T15" s="35"/>
      <c r="U15" s="35"/>
      <c r="V15" s="35"/>
      <c r="W15" s="35"/>
      <c r="X15" s="35"/>
      <c r="Y15" s="35"/>
      <c r="Z15" s="35"/>
      <c r="AA15" s="35"/>
      <c r="AB15" s="35"/>
      <c r="AC15" s="35"/>
      <c r="AD15" s="35"/>
      <c r="AE15" s="35"/>
    </row>
    <row r="16" spans="1:46" s="2" customFormat="1" ht="12" customHeight="1">
      <c r="A16" s="35"/>
      <c r="B16" s="40"/>
      <c r="C16" s="35"/>
      <c r="D16" s="120" t="s">
        <v>25</v>
      </c>
      <c r="E16" s="35"/>
      <c r="F16" s="35"/>
      <c r="G16" s="35"/>
      <c r="H16" s="35"/>
      <c r="I16" s="120" t="s">
        <v>26</v>
      </c>
      <c r="J16" s="111" t="s">
        <v>1</v>
      </c>
      <c r="K16" s="35"/>
      <c r="L16" s="52"/>
      <c r="S16" s="35"/>
      <c r="T16" s="35"/>
      <c r="U16" s="35"/>
      <c r="V16" s="35"/>
      <c r="W16" s="35"/>
      <c r="X16" s="35"/>
      <c r="Y16" s="35"/>
      <c r="Z16" s="35"/>
      <c r="AA16" s="35"/>
      <c r="AB16" s="35"/>
      <c r="AC16" s="35"/>
      <c r="AD16" s="35"/>
      <c r="AE16" s="35"/>
    </row>
    <row r="17" spans="1:31" s="2" customFormat="1" ht="18" customHeight="1">
      <c r="A17" s="35"/>
      <c r="B17" s="40"/>
      <c r="C17" s="35"/>
      <c r="D17" s="35"/>
      <c r="E17" s="111" t="s">
        <v>114</v>
      </c>
      <c r="F17" s="35"/>
      <c r="G17" s="35"/>
      <c r="H17" s="35"/>
      <c r="I17" s="120" t="s">
        <v>28</v>
      </c>
      <c r="J17" s="111" t="s">
        <v>1</v>
      </c>
      <c r="K17" s="35"/>
      <c r="L17" s="52"/>
      <c r="S17" s="35"/>
      <c r="T17" s="35"/>
      <c r="U17" s="35"/>
      <c r="V17" s="35"/>
      <c r="W17" s="35"/>
      <c r="X17" s="35"/>
      <c r="Y17" s="35"/>
      <c r="Z17" s="35"/>
      <c r="AA17" s="35"/>
      <c r="AB17" s="35"/>
      <c r="AC17" s="35"/>
      <c r="AD17" s="35"/>
      <c r="AE17" s="35"/>
    </row>
    <row r="18" spans="1:31" s="2" customFormat="1" ht="6.95" customHeight="1">
      <c r="A18" s="35"/>
      <c r="B18" s="40"/>
      <c r="C18" s="35"/>
      <c r="D18" s="35"/>
      <c r="E18" s="35"/>
      <c r="F18" s="35"/>
      <c r="G18" s="35"/>
      <c r="H18" s="35"/>
      <c r="I18" s="35"/>
      <c r="J18" s="35"/>
      <c r="K18" s="35"/>
      <c r="L18" s="52"/>
      <c r="S18" s="35"/>
      <c r="T18" s="35"/>
      <c r="U18" s="35"/>
      <c r="V18" s="35"/>
      <c r="W18" s="35"/>
      <c r="X18" s="35"/>
      <c r="Y18" s="35"/>
      <c r="Z18" s="35"/>
      <c r="AA18" s="35"/>
      <c r="AB18" s="35"/>
      <c r="AC18" s="35"/>
      <c r="AD18" s="35"/>
      <c r="AE18" s="35"/>
    </row>
    <row r="19" spans="1:31" s="2" customFormat="1" ht="12" customHeight="1">
      <c r="A19" s="35"/>
      <c r="B19" s="40"/>
      <c r="C19" s="35"/>
      <c r="D19" s="120" t="s">
        <v>29</v>
      </c>
      <c r="E19" s="35"/>
      <c r="F19" s="35"/>
      <c r="G19" s="35"/>
      <c r="H19" s="35"/>
      <c r="I19" s="120" t="s">
        <v>26</v>
      </c>
      <c r="J19" s="31" t="str">
        <f>'Rekapitulace stavby'!AN13</f>
        <v>Vyplň údaj</v>
      </c>
      <c r="K19" s="35"/>
      <c r="L19" s="52"/>
      <c r="S19" s="35"/>
      <c r="T19" s="35"/>
      <c r="U19" s="35"/>
      <c r="V19" s="35"/>
      <c r="W19" s="35"/>
      <c r="X19" s="35"/>
      <c r="Y19" s="35"/>
      <c r="Z19" s="35"/>
      <c r="AA19" s="35"/>
      <c r="AB19" s="35"/>
      <c r="AC19" s="35"/>
      <c r="AD19" s="35"/>
      <c r="AE19" s="35"/>
    </row>
    <row r="20" spans="1:31" s="2" customFormat="1" ht="18" customHeight="1">
      <c r="A20" s="35"/>
      <c r="B20" s="40"/>
      <c r="C20" s="35"/>
      <c r="D20" s="35"/>
      <c r="E20" s="324" t="str">
        <f>'Rekapitulace stavby'!E14</f>
        <v>Vyplň údaj</v>
      </c>
      <c r="F20" s="325"/>
      <c r="G20" s="325"/>
      <c r="H20" s="325"/>
      <c r="I20" s="120" t="s">
        <v>28</v>
      </c>
      <c r="J20" s="31" t="str">
        <f>'Rekapitulace stavby'!AN14</f>
        <v>Vyplň údaj</v>
      </c>
      <c r="K20" s="35"/>
      <c r="L20" s="52"/>
      <c r="S20" s="35"/>
      <c r="T20" s="35"/>
      <c r="U20" s="35"/>
      <c r="V20" s="35"/>
      <c r="W20" s="35"/>
      <c r="X20" s="35"/>
      <c r="Y20" s="35"/>
      <c r="Z20" s="35"/>
      <c r="AA20" s="35"/>
      <c r="AB20" s="35"/>
      <c r="AC20" s="35"/>
      <c r="AD20" s="35"/>
      <c r="AE20" s="35"/>
    </row>
    <row r="21" spans="1:31" s="2" customFormat="1" ht="6.95" customHeight="1">
      <c r="A21" s="35"/>
      <c r="B21" s="40"/>
      <c r="C21" s="35"/>
      <c r="D21" s="35"/>
      <c r="E21" s="35"/>
      <c r="F21" s="35"/>
      <c r="G21" s="35"/>
      <c r="H21" s="35"/>
      <c r="I21" s="35"/>
      <c r="J21" s="35"/>
      <c r="K21" s="35"/>
      <c r="L21" s="52"/>
      <c r="S21" s="35"/>
      <c r="T21" s="35"/>
      <c r="U21" s="35"/>
      <c r="V21" s="35"/>
      <c r="W21" s="35"/>
      <c r="X21" s="35"/>
      <c r="Y21" s="35"/>
      <c r="Z21" s="35"/>
      <c r="AA21" s="35"/>
      <c r="AB21" s="35"/>
      <c r="AC21" s="35"/>
      <c r="AD21" s="35"/>
      <c r="AE21" s="35"/>
    </row>
    <row r="22" spans="1:31" s="2" customFormat="1" ht="12" customHeight="1">
      <c r="A22" s="35"/>
      <c r="B22" s="40"/>
      <c r="C22" s="35"/>
      <c r="D22" s="120" t="s">
        <v>31</v>
      </c>
      <c r="E22" s="35"/>
      <c r="F22" s="35"/>
      <c r="G22" s="35"/>
      <c r="H22" s="35"/>
      <c r="I22" s="120" t="s">
        <v>26</v>
      </c>
      <c r="J22" s="111" t="s">
        <v>1</v>
      </c>
      <c r="K22" s="35"/>
      <c r="L22" s="52"/>
      <c r="S22" s="35"/>
      <c r="T22" s="35"/>
      <c r="U22" s="35"/>
      <c r="V22" s="35"/>
      <c r="W22" s="35"/>
      <c r="X22" s="35"/>
      <c r="Y22" s="35"/>
      <c r="Z22" s="35"/>
      <c r="AA22" s="35"/>
      <c r="AB22" s="35"/>
      <c r="AC22" s="35"/>
      <c r="AD22" s="35"/>
      <c r="AE22" s="35"/>
    </row>
    <row r="23" spans="1:31" s="2" customFormat="1" ht="18" customHeight="1">
      <c r="A23" s="35"/>
      <c r="B23" s="40"/>
      <c r="C23" s="35"/>
      <c r="D23" s="35"/>
      <c r="E23" s="111" t="s">
        <v>32</v>
      </c>
      <c r="F23" s="35"/>
      <c r="G23" s="35"/>
      <c r="H23" s="35"/>
      <c r="I23" s="120" t="s">
        <v>28</v>
      </c>
      <c r="J23" s="111" t="s">
        <v>1</v>
      </c>
      <c r="K23" s="35"/>
      <c r="L23" s="52"/>
      <c r="S23" s="35"/>
      <c r="T23" s="35"/>
      <c r="U23" s="35"/>
      <c r="V23" s="35"/>
      <c r="W23" s="35"/>
      <c r="X23" s="35"/>
      <c r="Y23" s="35"/>
      <c r="Z23" s="35"/>
      <c r="AA23" s="35"/>
      <c r="AB23" s="35"/>
      <c r="AC23" s="35"/>
      <c r="AD23" s="35"/>
      <c r="AE23" s="35"/>
    </row>
    <row r="24" spans="1:31" s="2" customFormat="1" ht="6.95" customHeight="1">
      <c r="A24" s="35"/>
      <c r="B24" s="40"/>
      <c r="C24" s="35"/>
      <c r="D24" s="35"/>
      <c r="E24" s="35"/>
      <c r="F24" s="35"/>
      <c r="G24" s="35"/>
      <c r="H24" s="35"/>
      <c r="I24" s="35"/>
      <c r="J24" s="35"/>
      <c r="K24" s="35"/>
      <c r="L24" s="52"/>
      <c r="S24" s="35"/>
      <c r="T24" s="35"/>
      <c r="U24" s="35"/>
      <c r="V24" s="35"/>
      <c r="W24" s="35"/>
      <c r="X24" s="35"/>
      <c r="Y24" s="35"/>
      <c r="Z24" s="35"/>
      <c r="AA24" s="35"/>
      <c r="AB24" s="35"/>
      <c r="AC24" s="35"/>
      <c r="AD24" s="35"/>
      <c r="AE24" s="35"/>
    </row>
    <row r="25" spans="1:31" s="2" customFormat="1" ht="12" customHeight="1">
      <c r="A25" s="35"/>
      <c r="B25" s="40"/>
      <c r="C25" s="35"/>
      <c r="D25" s="120" t="s">
        <v>34</v>
      </c>
      <c r="E25" s="35"/>
      <c r="F25" s="35"/>
      <c r="G25" s="35"/>
      <c r="H25" s="35"/>
      <c r="I25" s="120" t="s">
        <v>26</v>
      </c>
      <c r="J25" s="111" t="str">
        <f>IF('Rekapitulace stavby'!AN19="","",'Rekapitulace stavby'!AN19)</f>
        <v/>
      </c>
      <c r="K25" s="35"/>
      <c r="L25" s="52"/>
      <c r="S25" s="35"/>
      <c r="T25" s="35"/>
      <c r="U25" s="35"/>
      <c r="V25" s="35"/>
      <c r="W25" s="35"/>
      <c r="X25" s="35"/>
      <c r="Y25" s="35"/>
      <c r="Z25" s="35"/>
      <c r="AA25" s="35"/>
      <c r="AB25" s="35"/>
      <c r="AC25" s="35"/>
      <c r="AD25" s="35"/>
      <c r="AE25" s="35"/>
    </row>
    <row r="26" spans="1:31" s="2" customFormat="1" ht="18" customHeight="1">
      <c r="A26" s="35"/>
      <c r="B26" s="40"/>
      <c r="C26" s="35"/>
      <c r="D26" s="35"/>
      <c r="E26" s="111" t="str">
        <f>IF('Rekapitulace stavby'!E20="","",'Rekapitulace stavby'!E20)</f>
        <v xml:space="preserve"> </v>
      </c>
      <c r="F26" s="35"/>
      <c r="G26" s="35"/>
      <c r="H26" s="35"/>
      <c r="I26" s="120" t="s">
        <v>28</v>
      </c>
      <c r="J26" s="111" t="str">
        <f>IF('Rekapitulace stavby'!AN20="","",'Rekapitulace stavby'!AN20)</f>
        <v/>
      </c>
      <c r="K26" s="35"/>
      <c r="L26" s="52"/>
      <c r="S26" s="35"/>
      <c r="T26" s="35"/>
      <c r="U26" s="35"/>
      <c r="V26" s="35"/>
      <c r="W26" s="35"/>
      <c r="X26" s="35"/>
      <c r="Y26" s="35"/>
      <c r="Z26" s="35"/>
      <c r="AA26" s="35"/>
      <c r="AB26" s="35"/>
      <c r="AC26" s="35"/>
      <c r="AD26" s="35"/>
      <c r="AE26" s="35"/>
    </row>
    <row r="27" spans="1:31" s="2" customFormat="1" ht="6.95" customHeight="1">
      <c r="A27" s="35"/>
      <c r="B27" s="40"/>
      <c r="C27" s="35"/>
      <c r="D27" s="35"/>
      <c r="E27" s="35"/>
      <c r="F27" s="35"/>
      <c r="G27" s="35"/>
      <c r="H27" s="35"/>
      <c r="I27" s="35"/>
      <c r="J27" s="35"/>
      <c r="K27" s="35"/>
      <c r="L27" s="52"/>
      <c r="S27" s="35"/>
      <c r="T27" s="35"/>
      <c r="U27" s="35"/>
      <c r="V27" s="35"/>
      <c r="W27" s="35"/>
      <c r="X27" s="35"/>
      <c r="Y27" s="35"/>
      <c r="Z27" s="35"/>
      <c r="AA27" s="35"/>
      <c r="AB27" s="35"/>
      <c r="AC27" s="35"/>
      <c r="AD27" s="35"/>
      <c r="AE27" s="35"/>
    </row>
    <row r="28" spans="1:31" s="2" customFormat="1" ht="12" customHeight="1">
      <c r="A28" s="35"/>
      <c r="B28" s="40"/>
      <c r="C28" s="35"/>
      <c r="D28" s="120" t="s">
        <v>35</v>
      </c>
      <c r="E28" s="35"/>
      <c r="F28" s="35"/>
      <c r="G28" s="35"/>
      <c r="H28" s="35"/>
      <c r="I28" s="35"/>
      <c r="J28" s="35"/>
      <c r="K28" s="35"/>
      <c r="L28" s="52"/>
      <c r="S28" s="35"/>
      <c r="T28" s="35"/>
      <c r="U28" s="35"/>
      <c r="V28" s="35"/>
      <c r="W28" s="35"/>
      <c r="X28" s="35"/>
      <c r="Y28" s="35"/>
      <c r="Z28" s="35"/>
      <c r="AA28" s="35"/>
      <c r="AB28" s="35"/>
      <c r="AC28" s="35"/>
      <c r="AD28" s="35"/>
      <c r="AE28" s="35"/>
    </row>
    <row r="29" spans="1:31" s="8" customFormat="1" ht="16.5" customHeight="1">
      <c r="A29" s="122"/>
      <c r="B29" s="123"/>
      <c r="C29" s="122"/>
      <c r="D29" s="122"/>
      <c r="E29" s="326" t="s">
        <v>1</v>
      </c>
      <c r="F29" s="326"/>
      <c r="G29" s="326"/>
      <c r="H29" s="326"/>
      <c r="I29" s="122"/>
      <c r="J29" s="122"/>
      <c r="K29" s="122"/>
      <c r="L29" s="124"/>
      <c r="S29" s="122"/>
      <c r="T29" s="122"/>
      <c r="U29" s="122"/>
      <c r="V29" s="122"/>
      <c r="W29" s="122"/>
      <c r="X29" s="122"/>
      <c r="Y29" s="122"/>
      <c r="Z29" s="122"/>
      <c r="AA29" s="122"/>
      <c r="AB29" s="122"/>
      <c r="AC29" s="122"/>
      <c r="AD29" s="122"/>
      <c r="AE29" s="122"/>
    </row>
    <row r="30" spans="1:31" s="2" customFormat="1" ht="6.95" customHeight="1">
      <c r="A30" s="35"/>
      <c r="B30" s="40"/>
      <c r="C30" s="35"/>
      <c r="D30" s="35"/>
      <c r="E30" s="35"/>
      <c r="F30" s="35"/>
      <c r="G30" s="35"/>
      <c r="H30" s="35"/>
      <c r="I30" s="35"/>
      <c r="J30" s="35"/>
      <c r="K30" s="35"/>
      <c r="L30" s="52"/>
      <c r="S30" s="35"/>
      <c r="T30" s="35"/>
      <c r="U30" s="35"/>
      <c r="V30" s="35"/>
      <c r="W30" s="35"/>
      <c r="X30" s="35"/>
      <c r="Y30" s="35"/>
      <c r="Z30" s="35"/>
      <c r="AA30" s="35"/>
      <c r="AB30" s="35"/>
      <c r="AC30" s="35"/>
      <c r="AD30" s="35"/>
      <c r="AE30" s="35"/>
    </row>
    <row r="31" spans="1:31" s="2" customFormat="1" ht="6.95" customHeight="1">
      <c r="A31" s="35"/>
      <c r="B31" s="40"/>
      <c r="C31" s="35"/>
      <c r="D31" s="125"/>
      <c r="E31" s="125"/>
      <c r="F31" s="125"/>
      <c r="G31" s="125"/>
      <c r="H31" s="125"/>
      <c r="I31" s="125"/>
      <c r="J31" s="125"/>
      <c r="K31" s="125"/>
      <c r="L31" s="52"/>
      <c r="S31" s="35"/>
      <c r="T31" s="35"/>
      <c r="U31" s="35"/>
      <c r="V31" s="35"/>
      <c r="W31" s="35"/>
      <c r="X31" s="35"/>
      <c r="Y31" s="35"/>
      <c r="Z31" s="35"/>
      <c r="AA31" s="35"/>
      <c r="AB31" s="35"/>
      <c r="AC31" s="35"/>
      <c r="AD31" s="35"/>
      <c r="AE31" s="35"/>
    </row>
    <row r="32" spans="1:31" s="2" customFormat="1" ht="25.35" customHeight="1">
      <c r="A32" s="35"/>
      <c r="B32" s="40"/>
      <c r="C32" s="35"/>
      <c r="D32" s="126" t="s">
        <v>36</v>
      </c>
      <c r="E32" s="35"/>
      <c r="F32" s="35"/>
      <c r="G32" s="35"/>
      <c r="H32" s="35"/>
      <c r="I32" s="35"/>
      <c r="J32" s="127">
        <f>ROUND(J134, 2)</f>
        <v>0</v>
      </c>
      <c r="K32" s="35"/>
      <c r="L32" s="52"/>
      <c r="S32" s="35"/>
      <c r="T32" s="35"/>
      <c r="U32" s="35"/>
      <c r="V32" s="35"/>
      <c r="W32" s="35"/>
      <c r="X32" s="35"/>
      <c r="Y32" s="35"/>
      <c r="Z32" s="35"/>
      <c r="AA32" s="35"/>
      <c r="AB32" s="35"/>
      <c r="AC32" s="35"/>
      <c r="AD32" s="35"/>
      <c r="AE32" s="35"/>
    </row>
    <row r="33" spans="1:31" s="2" customFormat="1" ht="6.95" customHeight="1">
      <c r="A33" s="35"/>
      <c r="B33" s="40"/>
      <c r="C33" s="35"/>
      <c r="D33" s="125"/>
      <c r="E33" s="125"/>
      <c r="F33" s="125"/>
      <c r="G33" s="125"/>
      <c r="H33" s="125"/>
      <c r="I33" s="125"/>
      <c r="J33" s="125"/>
      <c r="K33" s="125"/>
      <c r="L33" s="52"/>
      <c r="S33" s="35"/>
      <c r="T33" s="35"/>
      <c r="U33" s="35"/>
      <c r="V33" s="35"/>
      <c r="W33" s="35"/>
      <c r="X33" s="35"/>
      <c r="Y33" s="35"/>
      <c r="Z33" s="35"/>
      <c r="AA33" s="35"/>
      <c r="AB33" s="35"/>
      <c r="AC33" s="35"/>
      <c r="AD33" s="35"/>
      <c r="AE33" s="35"/>
    </row>
    <row r="34" spans="1:31" s="2" customFormat="1" ht="14.45" customHeight="1">
      <c r="A34" s="35"/>
      <c r="B34" s="40"/>
      <c r="C34" s="35"/>
      <c r="D34" s="35"/>
      <c r="E34" s="35"/>
      <c r="F34" s="128" t="s">
        <v>38</v>
      </c>
      <c r="G34" s="35"/>
      <c r="H34" s="35"/>
      <c r="I34" s="128" t="s">
        <v>37</v>
      </c>
      <c r="J34" s="128" t="s">
        <v>39</v>
      </c>
      <c r="K34" s="35"/>
      <c r="L34" s="52"/>
      <c r="S34" s="35"/>
      <c r="T34" s="35"/>
      <c r="U34" s="35"/>
      <c r="V34" s="35"/>
      <c r="W34" s="35"/>
      <c r="X34" s="35"/>
      <c r="Y34" s="35"/>
      <c r="Z34" s="35"/>
      <c r="AA34" s="35"/>
      <c r="AB34" s="35"/>
      <c r="AC34" s="35"/>
      <c r="AD34" s="35"/>
      <c r="AE34" s="35"/>
    </row>
    <row r="35" spans="1:31" s="2" customFormat="1" ht="14.45" customHeight="1">
      <c r="A35" s="35"/>
      <c r="B35" s="40"/>
      <c r="C35" s="35"/>
      <c r="D35" s="129" t="s">
        <v>40</v>
      </c>
      <c r="E35" s="120" t="s">
        <v>41</v>
      </c>
      <c r="F35" s="130">
        <f>ROUND((SUM(BE134:BE533)),  2)</f>
        <v>0</v>
      </c>
      <c r="G35" s="35"/>
      <c r="H35" s="35"/>
      <c r="I35" s="131">
        <v>0.21</v>
      </c>
      <c r="J35" s="130">
        <f>ROUND(((SUM(BE134:BE533))*I35),  2)</f>
        <v>0</v>
      </c>
      <c r="K35" s="35"/>
      <c r="L35" s="52"/>
      <c r="S35" s="35"/>
      <c r="T35" s="35"/>
      <c r="U35" s="35"/>
      <c r="V35" s="35"/>
      <c r="W35" s="35"/>
      <c r="X35" s="35"/>
      <c r="Y35" s="35"/>
      <c r="Z35" s="35"/>
      <c r="AA35" s="35"/>
      <c r="AB35" s="35"/>
      <c r="AC35" s="35"/>
      <c r="AD35" s="35"/>
      <c r="AE35" s="35"/>
    </row>
    <row r="36" spans="1:31" s="2" customFormat="1" ht="14.45" customHeight="1">
      <c r="A36" s="35"/>
      <c r="B36" s="40"/>
      <c r="C36" s="35"/>
      <c r="D36" s="35"/>
      <c r="E36" s="120" t="s">
        <v>42</v>
      </c>
      <c r="F36" s="130">
        <f>ROUND((SUM(BF134:BF533)),  2)</f>
        <v>0</v>
      </c>
      <c r="G36" s="35"/>
      <c r="H36" s="35"/>
      <c r="I36" s="131">
        <v>0.12</v>
      </c>
      <c r="J36" s="130">
        <f>ROUND(((SUM(BF134:BF533))*I36),  2)</f>
        <v>0</v>
      </c>
      <c r="K36" s="35"/>
      <c r="L36" s="52"/>
      <c r="S36" s="35"/>
      <c r="T36" s="35"/>
      <c r="U36" s="35"/>
      <c r="V36" s="35"/>
      <c r="W36" s="35"/>
      <c r="X36" s="35"/>
      <c r="Y36" s="35"/>
      <c r="Z36" s="35"/>
      <c r="AA36" s="35"/>
      <c r="AB36" s="35"/>
      <c r="AC36" s="35"/>
      <c r="AD36" s="35"/>
      <c r="AE36" s="35"/>
    </row>
    <row r="37" spans="1:31" s="2" customFormat="1" ht="14.45" hidden="1" customHeight="1">
      <c r="A37" s="35"/>
      <c r="B37" s="40"/>
      <c r="C37" s="35"/>
      <c r="D37" s="35"/>
      <c r="E37" s="120" t="s">
        <v>43</v>
      </c>
      <c r="F37" s="130">
        <f>ROUND((SUM(BG134:BG533)),  2)</f>
        <v>0</v>
      </c>
      <c r="G37" s="35"/>
      <c r="H37" s="35"/>
      <c r="I37" s="131">
        <v>0.21</v>
      </c>
      <c r="J37" s="130">
        <f>0</f>
        <v>0</v>
      </c>
      <c r="K37" s="35"/>
      <c r="L37" s="52"/>
      <c r="S37" s="35"/>
      <c r="T37" s="35"/>
      <c r="U37" s="35"/>
      <c r="V37" s="35"/>
      <c r="W37" s="35"/>
      <c r="X37" s="35"/>
      <c r="Y37" s="35"/>
      <c r="Z37" s="35"/>
      <c r="AA37" s="35"/>
      <c r="AB37" s="35"/>
      <c r="AC37" s="35"/>
      <c r="AD37" s="35"/>
      <c r="AE37" s="35"/>
    </row>
    <row r="38" spans="1:31" s="2" customFormat="1" ht="14.45" hidden="1" customHeight="1">
      <c r="A38" s="35"/>
      <c r="B38" s="40"/>
      <c r="C38" s="35"/>
      <c r="D38" s="35"/>
      <c r="E38" s="120" t="s">
        <v>44</v>
      </c>
      <c r="F38" s="130">
        <f>ROUND((SUM(BH134:BH533)),  2)</f>
        <v>0</v>
      </c>
      <c r="G38" s="35"/>
      <c r="H38" s="35"/>
      <c r="I38" s="131">
        <v>0.12</v>
      </c>
      <c r="J38" s="130">
        <f>0</f>
        <v>0</v>
      </c>
      <c r="K38" s="35"/>
      <c r="L38" s="52"/>
      <c r="S38" s="35"/>
      <c r="T38" s="35"/>
      <c r="U38" s="35"/>
      <c r="V38" s="35"/>
      <c r="W38" s="35"/>
      <c r="X38" s="35"/>
      <c r="Y38" s="35"/>
      <c r="Z38" s="35"/>
      <c r="AA38" s="35"/>
      <c r="AB38" s="35"/>
      <c r="AC38" s="35"/>
      <c r="AD38" s="35"/>
      <c r="AE38" s="35"/>
    </row>
    <row r="39" spans="1:31" s="2" customFormat="1" ht="14.45" hidden="1" customHeight="1">
      <c r="A39" s="35"/>
      <c r="B39" s="40"/>
      <c r="C39" s="35"/>
      <c r="D39" s="35"/>
      <c r="E39" s="120" t="s">
        <v>45</v>
      </c>
      <c r="F39" s="130">
        <f>ROUND((SUM(BI134:BI533)),  2)</f>
        <v>0</v>
      </c>
      <c r="G39" s="35"/>
      <c r="H39" s="35"/>
      <c r="I39" s="131">
        <v>0</v>
      </c>
      <c r="J39" s="130">
        <f>0</f>
        <v>0</v>
      </c>
      <c r="K39" s="35"/>
      <c r="L39" s="52"/>
      <c r="S39" s="35"/>
      <c r="T39" s="35"/>
      <c r="U39" s="35"/>
      <c r="V39" s="35"/>
      <c r="W39" s="35"/>
      <c r="X39" s="35"/>
      <c r="Y39" s="35"/>
      <c r="Z39" s="35"/>
      <c r="AA39" s="35"/>
      <c r="AB39" s="35"/>
      <c r="AC39" s="35"/>
      <c r="AD39" s="35"/>
      <c r="AE39" s="35"/>
    </row>
    <row r="40" spans="1:31" s="2" customFormat="1" ht="6.95" customHeight="1">
      <c r="A40" s="35"/>
      <c r="B40" s="40"/>
      <c r="C40" s="35"/>
      <c r="D40" s="35"/>
      <c r="E40" s="35"/>
      <c r="F40" s="35"/>
      <c r="G40" s="35"/>
      <c r="H40" s="35"/>
      <c r="I40" s="35"/>
      <c r="J40" s="35"/>
      <c r="K40" s="35"/>
      <c r="L40" s="52"/>
      <c r="S40" s="35"/>
      <c r="T40" s="35"/>
      <c r="U40" s="35"/>
      <c r="V40" s="35"/>
      <c r="W40" s="35"/>
      <c r="X40" s="35"/>
      <c r="Y40" s="35"/>
      <c r="Z40" s="35"/>
      <c r="AA40" s="35"/>
      <c r="AB40" s="35"/>
      <c r="AC40" s="35"/>
      <c r="AD40" s="35"/>
      <c r="AE40" s="35"/>
    </row>
    <row r="41" spans="1:31" s="2" customFormat="1" ht="25.35" customHeight="1">
      <c r="A41" s="35"/>
      <c r="B41" s="40"/>
      <c r="C41" s="132"/>
      <c r="D41" s="133" t="s">
        <v>46</v>
      </c>
      <c r="E41" s="134"/>
      <c r="F41" s="134"/>
      <c r="G41" s="135" t="s">
        <v>47</v>
      </c>
      <c r="H41" s="136" t="s">
        <v>48</v>
      </c>
      <c r="I41" s="134"/>
      <c r="J41" s="137">
        <f>SUM(J32:J39)</f>
        <v>0</v>
      </c>
      <c r="K41" s="138"/>
      <c r="L41" s="52"/>
      <c r="S41" s="35"/>
      <c r="T41" s="35"/>
      <c r="U41" s="35"/>
      <c r="V41" s="35"/>
      <c r="W41" s="35"/>
      <c r="X41" s="35"/>
      <c r="Y41" s="35"/>
      <c r="Z41" s="35"/>
      <c r="AA41" s="35"/>
      <c r="AB41" s="35"/>
      <c r="AC41" s="35"/>
      <c r="AD41" s="35"/>
      <c r="AE41" s="35"/>
    </row>
    <row r="42" spans="1:31" s="2" customFormat="1" ht="14.45" customHeight="1">
      <c r="A42" s="35"/>
      <c r="B42" s="40"/>
      <c r="C42" s="35"/>
      <c r="D42" s="35"/>
      <c r="E42" s="35"/>
      <c r="F42" s="35"/>
      <c r="G42" s="35"/>
      <c r="H42" s="35"/>
      <c r="I42" s="35"/>
      <c r="J42" s="35"/>
      <c r="K42" s="35"/>
      <c r="L42" s="52"/>
      <c r="S42" s="35"/>
      <c r="T42" s="35"/>
      <c r="U42" s="35"/>
      <c r="V42" s="35"/>
      <c r="W42" s="35"/>
      <c r="X42" s="35"/>
      <c r="Y42" s="35"/>
      <c r="Z42" s="35"/>
      <c r="AA42" s="35"/>
      <c r="AB42" s="35"/>
      <c r="AC42" s="35"/>
      <c r="AD42" s="35"/>
      <c r="AE42" s="35"/>
    </row>
    <row r="43" spans="1:31" s="1" customFormat="1" ht="14.45" customHeight="1">
      <c r="B43" s="21"/>
      <c r="L43" s="21"/>
    </row>
    <row r="44" spans="1:31" s="1" customFormat="1" ht="14.45" customHeight="1">
      <c r="B44" s="21"/>
      <c r="L44" s="21"/>
    </row>
    <row r="45" spans="1:31" s="1" customFormat="1" ht="14.45" customHeight="1">
      <c r="B45" s="21"/>
      <c r="L45" s="21"/>
    </row>
    <row r="46" spans="1:31" s="1" customFormat="1" ht="14.45" customHeight="1">
      <c r="B46" s="21"/>
      <c r="L46" s="21"/>
    </row>
    <row r="47" spans="1:31" s="1" customFormat="1" ht="14.45" customHeight="1">
      <c r="B47" s="21"/>
      <c r="L47" s="21"/>
    </row>
    <row r="48" spans="1:31" s="1" customFormat="1" ht="14.45" customHeight="1">
      <c r="B48" s="21"/>
      <c r="L48" s="21"/>
    </row>
    <row r="49" spans="1:31" s="1" customFormat="1" ht="14.45" customHeight="1">
      <c r="B49" s="21"/>
      <c r="L49" s="21"/>
    </row>
    <row r="50" spans="1:31" s="2" customFormat="1" ht="14.45" customHeight="1">
      <c r="B50" s="52"/>
      <c r="D50" s="139" t="s">
        <v>49</v>
      </c>
      <c r="E50" s="140"/>
      <c r="F50" s="140"/>
      <c r="G50" s="139" t="s">
        <v>50</v>
      </c>
      <c r="H50" s="140"/>
      <c r="I50" s="140"/>
      <c r="J50" s="140"/>
      <c r="K50" s="140"/>
      <c r="L50" s="52"/>
    </row>
    <row r="51" spans="1:31" ht="11.25">
      <c r="B51" s="21"/>
      <c r="L51" s="21"/>
    </row>
    <row r="52" spans="1:31" ht="11.25">
      <c r="B52" s="21"/>
      <c r="L52" s="21"/>
    </row>
    <row r="53" spans="1:31" ht="11.25">
      <c r="B53" s="21"/>
      <c r="L53" s="21"/>
    </row>
    <row r="54" spans="1:31" ht="11.25">
      <c r="B54" s="21"/>
      <c r="L54" s="21"/>
    </row>
    <row r="55" spans="1:31" ht="11.25">
      <c r="B55" s="21"/>
      <c r="L55" s="21"/>
    </row>
    <row r="56" spans="1:31" ht="11.25">
      <c r="B56" s="21"/>
      <c r="L56" s="21"/>
    </row>
    <row r="57" spans="1:31" ht="11.25">
      <c r="B57" s="21"/>
      <c r="L57" s="21"/>
    </row>
    <row r="58" spans="1:31" ht="11.25">
      <c r="B58" s="21"/>
      <c r="L58" s="21"/>
    </row>
    <row r="59" spans="1:31" ht="11.25">
      <c r="B59" s="21"/>
      <c r="L59" s="21"/>
    </row>
    <row r="60" spans="1:31" ht="11.25">
      <c r="B60" s="21"/>
      <c r="L60" s="21"/>
    </row>
    <row r="61" spans="1:31" s="2" customFormat="1" ht="12.75">
      <c r="A61" s="35"/>
      <c r="B61" s="40"/>
      <c r="C61" s="35"/>
      <c r="D61" s="141" t="s">
        <v>51</v>
      </c>
      <c r="E61" s="142"/>
      <c r="F61" s="143" t="s">
        <v>52</v>
      </c>
      <c r="G61" s="141" t="s">
        <v>51</v>
      </c>
      <c r="H61" s="142"/>
      <c r="I61" s="142"/>
      <c r="J61" s="144" t="s">
        <v>52</v>
      </c>
      <c r="K61" s="142"/>
      <c r="L61" s="52"/>
      <c r="S61" s="35"/>
      <c r="T61" s="35"/>
      <c r="U61" s="35"/>
      <c r="V61" s="35"/>
      <c r="W61" s="35"/>
      <c r="X61" s="35"/>
      <c r="Y61" s="35"/>
      <c r="Z61" s="35"/>
      <c r="AA61" s="35"/>
      <c r="AB61" s="35"/>
      <c r="AC61" s="35"/>
      <c r="AD61" s="35"/>
      <c r="AE61" s="35"/>
    </row>
    <row r="62" spans="1:31" ht="11.25">
      <c r="B62" s="21"/>
      <c r="L62" s="21"/>
    </row>
    <row r="63" spans="1:31" ht="11.25">
      <c r="B63" s="21"/>
      <c r="L63" s="21"/>
    </row>
    <row r="64" spans="1:31" ht="11.25">
      <c r="B64" s="21"/>
      <c r="L64" s="21"/>
    </row>
    <row r="65" spans="1:31" s="2" customFormat="1" ht="12.75">
      <c r="A65" s="35"/>
      <c r="B65" s="40"/>
      <c r="C65" s="35"/>
      <c r="D65" s="139" t="s">
        <v>53</v>
      </c>
      <c r="E65" s="145"/>
      <c r="F65" s="145"/>
      <c r="G65" s="139" t="s">
        <v>54</v>
      </c>
      <c r="H65" s="145"/>
      <c r="I65" s="145"/>
      <c r="J65" s="145"/>
      <c r="K65" s="145"/>
      <c r="L65" s="52"/>
      <c r="S65" s="35"/>
      <c r="T65" s="35"/>
      <c r="U65" s="35"/>
      <c r="V65" s="35"/>
      <c r="W65" s="35"/>
      <c r="X65" s="35"/>
      <c r="Y65" s="35"/>
      <c r="Z65" s="35"/>
      <c r="AA65" s="35"/>
      <c r="AB65" s="35"/>
      <c r="AC65" s="35"/>
      <c r="AD65" s="35"/>
      <c r="AE65" s="35"/>
    </row>
    <row r="66" spans="1:31" ht="11.25">
      <c r="B66" s="21"/>
      <c r="L66" s="21"/>
    </row>
    <row r="67" spans="1:31" ht="11.25">
      <c r="B67" s="21"/>
      <c r="L67" s="21"/>
    </row>
    <row r="68" spans="1:31" ht="11.25">
      <c r="B68" s="21"/>
      <c r="L68" s="21"/>
    </row>
    <row r="69" spans="1:31" ht="11.25">
      <c r="B69" s="21"/>
      <c r="L69" s="21"/>
    </row>
    <row r="70" spans="1:31" ht="11.25">
      <c r="B70" s="21"/>
      <c r="L70" s="21"/>
    </row>
    <row r="71" spans="1:31" ht="11.25">
      <c r="B71" s="21"/>
      <c r="L71" s="21"/>
    </row>
    <row r="72" spans="1:31" ht="11.25">
      <c r="B72" s="21"/>
      <c r="L72" s="21"/>
    </row>
    <row r="73" spans="1:31" ht="11.25">
      <c r="B73" s="21"/>
      <c r="L73" s="21"/>
    </row>
    <row r="74" spans="1:31" ht="11.25">
      <c r="B74" s="21"/>
      <c r="L74" s="21"/>
    </row>
    <row r="75" spans="1:31" ht="11.25">
      <c r="B75" s="21"/>
      <c r="L75" s="21"/>
    </row>
    <row r="76" spans="1:31" s="2" customFormat="1" ht="12.75">
      <c r="A76" s="35"/>
      <c r="B76" s="40"/>
      <c r="C76" s="35"/>
      <c r="D76" s="141" t="s">
        <v>51</v>
      </c>
      <c r="E76" s="142"/>
      <c r="F76" s="143" t="s">
        <v>52</v>
      </c>
      <c r="G76" s="141" t="s">
        <v>51</v>
      </c>
      <c r="H76" s="142"/>
      <c r="I76" s="142"/>
      <c r="J76" s="144" t="s">
        <v>52</v>
      </c>
      <c r="K76" s="142"/>
      <c r="L76" s="52"/>
      <c r="S76" s="35"/>
      <c r="T76" s="35"/>
      <c r="U76" s="35"/>
      <c r="V76" s="35"/>
      <c r="W76" s="35"/>
      <c r="X76" s="35"/>
      <c r="Y76" s="35"/>
      <c r="Z76" s="35"/>
      <c r="AA76" s="35"/>
      <c r="AB76" s="35"/>
      <c r="AC76" s="35"/>
      <c r="AD76" s="35"/>
      <c r="AE76" s="35"/>
    </row>
    <row r="77" spans="1:31" s="2" customFormat="1" ht="14.45" customHeight="1">
      <c r="A77" s="35"/>
      <c r="B77" s="146"/>
      <c r="C77" s="147"/>
      <c r="D77" s="147"/>
      <c r="E77" s="147"/>
      <c r="F77" s="147"/>
      <c r="G77" s="147"/>
      <c r="H77" s="147"/>
      <c r="I77" s="147"/>
      <c r="J77" s="147"/>
      <c r="K77" s="147"/>
      <c r="L77" s="52"/>
      <c r="S77" s="35"/>
      <c r="T77" s="35"/>
      <c r="U77" s="35"/>
      <c r="V77" s="35"/>
      <c r="W77" s="35"/>
      <c r="X77" s="35"/>
      <c r="Y77" s="35"/>
      <c r="Z77" s="35"/>
      <c r="AA77" s="35"/>
      <c r="AB77" s="35"/>
      <c r="AC77" s="35"/>
      <c r="AD77" s="35"/>
      <c r="AE77" s="35"/>
    </row>
    <row r="81" spans="1:31" s="2" customFormat="1" ht="6.95" customHeight="1">
      <c r="A81" s="35"/>
      <c r="B81" s="148"/>
      <c r="C81" s="149"/>
      <c r="D81" s="149"/>
      <c r="E81" s="149"/>
      <c r="F81" s="149"/>
      <c r="G81" s="149"/>
      <c r="H81" s="149"/>
      <c r="I81" s="149"/>
      <c r="J81" s="149"/>
      <c r="K81" s="149"/>
      <c r="L81" s="52"/>
      <c r="S81" s="35"/>
      <c r="T81" s="35"/>
      <c r="U81" s="35"/>
      <c r="V81" s="35"/>
      <c r="W81" s="35"/>
      <c r="X81" s="35"/>
      <c r="Y81" s="35"/>
      <c r="Z81" s="35"/>
      <c r="AA81" s="35"/>
      <c r="AB81" s="35"/>
      <c r="AC81" s="35"/>
      <c r="AD81" s="35"/>
      <c r="AE81" s="35"/>
    </row>
    <row r="82" spans="1:31" s="2" customFormat="1" ht="24.95" customHeight="1">
      <c r="A82" s="35"/>
      <c r="B82" s="36"/>
      <c r="C82" s="24" t="s">
        <v>115</v>
      </c>
      <c r="D82" s="37"/>
      <c r="E82" s="37"/>
      <c r="F82" s="37"/>
      <c r="G82" s="37"/>
      <c r="H82" s="37"/>
      <c r="I82" s="37"/>
      <c r="J82" s="37"/>
      <c r="K82" s="37"/>
      <c r="L82" s="52"/>
      <c r="S82" s="35"/>
      <c r="T82" s="35"/>
      <c r="U82" s="35"/>
      <c r="V82" s="35"/>
      <c r="W82" s="35"/>
      <c r="X82" s="35"/>
      <c r="Y82" s="35"/>
      <c r="Z82" s="35"/>
      <c r="AA82" s="35"/>
      <c r="AB82" s="35"/>
      <c r="AC82" s="35"/>
      <c r="AD82" s="35"/>
      <c r="AE82" s="35"/>
    </row>
    <row r="83" spans="1:31" s="2" customFormat="1" ht="6.95" customHeight="1">
      <c r="A83" s="35"/>
      <c r="B83" s="36"/>
      <c r="C83" s="37"/>
      <c r="D83" s="37"/>
      <c r="E83" s="37"/>
      <c r="F83" s="37"/>
      <c r="G83" s="37"/>
      <c r="H83" s="37"/>
      <c r="I83" s="37"/>
      <c r="J83" s="37"/>
      <c r="K83" s="37"/>
      <c r="L83" s="52"/>
      <c r="S83" s="35"/>
      <c r="T83" s="35"/>
      <c r="U83" s="35"/>
      <c r="V83" s="35"/>
      <c r="W83" s="35"/>
      <c r="X83" s="35"/>
      <c r="Y83" s="35"/>
      <c r="Z83" s="35"/>
      <c r="AA83" s="35"/>
      <c r="AB83" s="35"/>
      <c r="AC83" s="35"/>
      <c r="AD83" s="35"/>
      <c r="AE83" s="35"/>
    </row>
    <row r="84" spans="1:31" s="2" customFormat="1" ht="12" customHeight="1">
      <c r="A84" s="35"/>
      <c r="B84" s="36"/>
      <c r="C84" s="30" t="s">
        <v>16</v>
      </c>
      <c r="D84" s="37"/>
      <c r="E84" s="37"/>
      <c r="F84" s="37"/>
      <c r="G84" s="37"/>
      <c r="H84" s="37"/>
      <c r="I84" s="37"/>
      <c r="J84" s="37"/>
      <c r="K84" s="37"/>
      <c r="L84" s="52"/>
      <c r="S84" s="35"/>
      <c r="T84" s="35"/>
      <c r="U84" s="35"/>
      <c r="V84" s="35"/>
      <c r="W84" s="35"/>
      <c r="X84" s="35"/>
      <c r="Y84" s="35"/>
      <c r="Z84" s="35"/>
      <c r="AA84" s="35"/>
      <c r="AB84" s="35"/>
      <c r="AC84" s="35"/>
      <c r="AD84" s="35"/>
      <c r="AE84" s="35"/>
    </row>
    <row r="85" spans="1:31" s="2" customFormat="1" ht="26.25" customHeight="1">
      <c r="A85" s="35"/>
      <c r="B85" s="36"/>
      <c r="C85" s="37"/>
      <c r="D85" s="37"/>
      <c r="E85" s="327" t="str">
        <f>E7</f>
        <v>Přístavba odborné učebny pro výuku přípravy pokrmů pro I. II. stupeň ZŠ Dub nad Moravou</v>
      </c>
      <c r="F85" s="328"/>
      <c r="G85" s="328"/>
      <c r="H85" s="328"/>
      <c r="I85" s="37"/>
      <c r="J85" s="37"/>
      <c r="K85" s="37"/>
      <c r="L85" s="52"/>
      <c r="S85" s="35"/>
      <c r="T85" s="35"/>
      <c r="U85" s="35"/>
      <c r="V85" s="35"/>
      <c r="W85" s="35"/>
      <c r="X85" s="35"/>
      <c r="Y85" s="35"/>
      <c r="Z85" s="35"/>
      <c r="AA85" s="35"/>
      <c r="AB85" s="35"/>
      <c r="AC85" s="35"/>
      <c r="AD85" s="35"/>
      <c r="AE85" s="35"/>
    </row>
    <row r="86" spans="1:31" s="1" customFormat="1" ht="12" customHeight="1">
      <c r="B86" s="22"/>
      <c r="C86" s="30" t="s">
        <v>112</v>
      </c>
      <c r="D86" s="23"/>
      <c r="E86" s="23"/>
      <c r="F86" s="23"/>
      <c r="G86" s="23"/>
      <c r="H86" s="23"/>
      <c r="I86" s="23"/>
      <c r="J86" s="23"/>
      <c r="K86" s="23"/>
      <c r="L86" s="21"/>
    </row>
    <row r="87" spans="1:31" s="2" customFormat="1" ht="16.5" customHeight="1">
      <c r="A87" s="35"/>
      <c r="B87" s="36"/>
      <c r="C87" s="37"/>
      <c r="D87" s="37"/>
      <c r="E87" s="327" t="s">
        <v>2715</v>
      </c>
      <c r="F87" s="329"/>
      <c r="G87" s="329"/>
      <c r="H87" s="329"/>
      <c r="I87" s="37"/>
      <c r="J87" s="37"/>
      <c r="K87" s="37"/>
      <c r="L87" s="52"/>
      <c r="S87" s="35"/>
      <c r="T87" s="35"/>
      <c r="U87" s="35"/>
      <c r="V87" s="35"/>
      <c r="W87" s="35"/>
      <c r="X87" s="35"/>
      <c r="Y87" s="35"/>
      <c r="Z87" s="35"/>
      <c r="AA87" s="35"/>
      <c r="AB87" s="35"/>
      <c r="AC87" s="35"/>
      <c r="AD87" s="35"/>
      <c r="AE87" s="35"/>
    </row>
    <row r="88" spans="1:31" s="2" customFormat="1" ht="12" customHeight="1">
      <c r="A88" s="35"/>
      <c r="B88" s="36"/>
      <c r="C88" s="30" t="s">
        <v>2716</v>
      </c>
      <c r="D88" s="37"/>
      <c r="E88" s="37"/>
      <c r="F88" s="37"/>
      <c r="G88" s="37"/>
      <c r="H88" s="37"/>
      <c r="I88" s="37"/>
      <c r="J88" s="37"/>
      <c r="K88" s="37"/>
      <c r="L88" s="52"/>
      <c r="S88" s="35"/>
      <c r="T88" s="35"/>
      <c r="U88" s="35"/>
      <c r="V88" s="35"/>
      <c r="W88" s="35"/>
      <c r="X88" s="35"/>
      <c r="Y88" s="35"/>
      <c r="Z88" s="35"/>
      <c r="AA88" s="35"/>
      <c r="AB88" s="35"/>
      <c r="AC88" s="35"/>
      <c r="AD88" s="35"/>
      <c r="AE88" s="35"/>
    </row>
    <row r="89" spans="1:31" s="2" customFormat="1" ht="16.5" customHeight="1">
      <c r="A89" s="35"/>
      <c r="B89" s="36"/>
      <c r="C89" s="37"/>
      <c r="D89" s="37"/>
      <c r="E89" s="275" t="str">
        <f>E11</f>
        <v>01 - Zařízení silnoprodé elektrotechniky</v>
      </c>
      <c r="F89" s="329"/>
      <c r="G89" s="329"/>
      <c r="H89" s="329"/>
      <c r="I89" s="37"/>
      <c r="J89" s="37"/>
      <c r="K89" s="37"/>
      <c r="L89" s="52"/>
      <c r="S89" s="35"/>
      <c r="T89" s="35"/>
      <c r="U89" s="35"/>
      <c r="V89" s="35"/>
      <c r="W89" s="35"/>
      <c r="X89" s="35"/>
      <c r="Y89" s="35"/>
      <c r="Z89" s="35"/>
      <c r="AA89" s="35"/>
      <c r="AB89" s="35"/>
      <c r="AC89" s="35"/>
      <c r="AD89" s="35"/>
      <c r="AE89" s="35"/>
    </row>
    <row r="90" spans="1:31" s="2" customFormat="1" ht="6.95" customHeight="1">
      <c r="A90" s="35"/>
      <c r="B90" s="36"/>
      <c r="C90" s="37"/>
      <c r="D90" s="37"/>
      <c r="E90" s="37"/>
      <c r="F90" s="37"/>
      <c r="G90" s="37"/>
      <c r="H90" s="37"/>
      <c r="I90" s="37"/>
      <c r="J90" s="37"/>
      <c r="K90" s="37"/>
      <c r="L90" s="52"/>
      <c r="S90" s="35"/>
      <c r="T90" s="35"/>
      <c r="U90" s="35"/>
      <c r="V90" s="35"/>
      <c r="W90" s="35"/>
      <c r="X90" s="35"/>
      <c r="Y90" s="35"/>
      <c r="Z90" s="35"/>
      <c r="AA90" s="35"/>
      <c r="AB90" s="35"/>
      <c r="AC90" s="35"/>
      <c r="AD90" s="35"/>
      <c r="AE90" s="35"/>
    </row>
    <row r="91" spans="1:31" s="2" customFormat="1" ht="12" customHeight="1">
      <c r="A91" s="35"/>
      <c r="B91" s="36"/>
      <c r="C91" s="30" t="s">
        <v>21</v>
      </c>
      <c r="D91" s="37"/>
      <c r="E91" s="37"/>
      <c r="F91" s="28" t="str">
        <f>F14</f>
        <v>ZŠ a MŠ, příspěvková organizace Dub n/M</v>
      </c>
      <c r="G91" s="37"/>
      <c r="H91" s="37"/>
      <c r="I91" s="30" t="s">
        <v>23</v>
      </c>
      <c r="J91" s="67" t="str">
        <f>IF(J14="","",J14)</f>
        <v>27. 5. 2024</v>
      </c>
      <c r="K91" s="37"/>
      <c r="L91" s="52"/>
      <c r="S91" s="35"/>
      <c r="T91" s="35"/>
      <c r="U91" s="35"/>
      <c r="V91" s="35"/>
      <c r="W91" s="35"/>
      <c r="X91" s="35"/>
      <c r="Y91" s="35"/>
      <c r="Z91" s="35"/>
      <c r="AA91" s="35"/>
      <c r="AB91" s="35"/>
      <c r="AC91" s="35"/>
      <c r="AD91" s="35"/>
      <c r="AE91" s="35"/>
    </row>
    <row r="92" spans="1:31" s="2" customFormat="1" ht="6.95" customHeight="1">
      <c r="A92" s="35"/>
      <c r="B92" s="36"/>
      <c r="C92" s="37"/>
      <c r="D92" s="37"/>
      <c r="E92" s="37"/>
      <c r="F92" s="37"/>
      <c r="G92" s="37"/>
      <c r="H92" s="37"/>
      <c r="I92" s="37"/>
      <c r="J92" s="37"/>
      <c r="K92" s="37"/>
      <c r="L92" s="52"/>
      <c r="S92" s="35"/>
      <c r="T92" s="35"/>
      <c r="U92" s="35"/>
      <c r="V92" s="35"/>
      <c r="W92" s="35"/>
      <c r="X92" s="35"/>
      <c r="Y92" s="35"/>
      <c r="Z92" s="35"/>
      <c r="AA92" s="35"/>
      <c r="AB92" s="35"/>
      <c r="AC92" s="35"/>
      <c r="AD92" s="35"/>
      <c r="AE92" s="35"/>
    </row>
    <row r="93" spans="1:31" s="2" customFormat="1" ht="15.2" customHeight="1">
      <c r="A93" s="35"/>
      <c r="B93" s="36"/>
      <c r="C93" s="30" t="s">
        <v>25</v>
      </c>
      <c r="D93" s="37"/>
      <c r="E93" s="37"/>
      <c r="F93" s="28" t="str">
        <f>E17</f>
        <v>ZŠ a MŠ, příspěvková organizace Dub n/M</v>
      </c>
      <c r="G93" s="37"/>
      <c r="H93" s="37"/>
      <c r="I93" s="30" t="s">
        <v>31</v>
      </c>
      <c r="J93" s="33" t="str">
        <f>E23</f>
        <v>Bořivoj Kovář</v>
      </c>
      <c r="K93" s="37"/>
      <c r="L93" s="52"/>
      <c r="S93" s="35"/>
      <c r="T93" s="35"/>
      <c r="U93" s="35"/>
      <c r="V93" s="35"/>
      <c r="W93" s="35"/>
      <c r="X93" s="35"/>
      <c r="Y93" s="35"/>
      <c r="Z93" s="35"/>
      <c r="AA93" s="35"/>
      <c r="AB93" s="35"/>
      <c r="AC93" s="35"/>
      <c r="AD93" s="35"/>
      <c r="AE93" s="35"/>
    </row>
    <row r="94" spans="1:31" s="2" customFormat="1" ht="15.2" customHeight="1">
      <c r="A94" s="35"/>
      <c r="B94" s="36"/>
      <c r="C94" s="30" t="s">
        <v>29</v>
      </c>
      <c r="D94" s="37"/>
      <c r="E94" s="37"/>
      <c r="F94" s="28" t="str">
        <f>IF(E20="","",E20)</f>
        <v>Vyplň údaj</v>
      </c>
      <c r="G94" s="37"/>
      <c r="H94" s="37"/>
      <c r="I94" s="30" t="s">
        <v>34</v>
      </c>
      <c r="J94" s="33" t="str">
        <f>E26</f>
        <v xml:space="preserve"> </v>
      </c>
      <c r="K94" s="37"/>
      <c r="L94" s="52"/>
      <c r="S94" s="35"/>
      <c r="T94" s="35"/>
      <c r="U94" s="35"/>
      <c r="V94" s="35"/>
      <c r="W94" s="35"/>
      <c r="X94" s="35"/>
      <c r="Y94" s="35"/>
      <c r="Z94" s="35"/>
      <c r="AA94" s="35"/>
      <c r="AB94" s="35"/>
      <c r="AC94" s="35"/>
      <c r="AD94" s="35"/>
      <c r="AE94" s="35"/>
    </row>
    <row r="95" spans="1:31" s="2" customFormat="1" ht="10.35" customHeight="1">
      <c r="A95" s="35"/>
      <c r="B95" s="36"/>
      <c r="C95" s="37"/>
      <c r="D95" s="37"/>
      <c r="E95" s="37"/>
      <c r="F95" s="37"/>
      <c r="G95" s="37"/>
      <c r="H95" s="37"/>
      <c r="I95" s="37"/>
      <c r="J95" s="37"/>
      <c r="K95" s="37"/>
      <c r="L95" s="52"/>
      <c r="S95" s="35"/>
      <c r="T95" s="35"/>
      <c r="U95" s="35"/>
      <c r="V95" s="35"/>
      <c r="W95" s="35"/>
      <c r="X95" s="35"/>
      <c r="Y95" s="35"/>
      <c r="Z95" s="35"/>
      <c r="AA95" s="35"/>
      <c r="AB95" s="35"/>
      <c r="AC95" s="35"/>
      <c r="AD95" s="35"/>
      <c r="AE95" s="35"/>
    </row>
    <row r="96" spans="1:31" s="2" customFormat="1" ht="29.25" customHeight="1">
      <c r="A96" s="35"/>
      <c r="B96" s="36"/>
      <c r="C96" s="150" t="s">
        <v>116</v>
      </c>
      <c r="D96" s="151"/>
      <c r="E96" s="151"/>
      <c r="F96" s="151"/>
      <c r="G96" s="151"/>
      <c r="H96" s="151"/>
      <c r="I96" s="151"/>
      <c r="J96" s="152" t="s">
        <v>117</v>
      </c>
      <c r="K96" s="151"/>
      <c r="L96" s="52"/>
      <c r="S96" s="35"/>
      <c r="T96" s="35"/>
      <c r="U96" s="35"/>
      <c r="V96" s="35"/>
      <c r="W96" s="35"/>
      <c r="X96" s="35"/>
      <c r="Y96" s="35"/>
      <c r="Z96" s="35"/>
      <c r="AA96" s="35"/>
      <c r="AB96" s="35"/>
      <c r="AC96" s="35"/>
      <c r="AD96" s="35"/>
      <c r="AE96" s="35"/>
    </row>
    <row r="97" spans="1:47" s="2" customFormat="1" ht="10.35" customHeight="1">
      <c r="A97" s="35"/>
      <c r="B97" s="36"/>
      <c r="C97" s="37"/>
      <c r="D97" s="37"/>
      <c r="E97" s="37"/>
      <c r="F97" s="37"/>
      <c r="G97" s="37"/>
      <c r="H97" s="37"/>
      <c r="I97" s="37"/>
      <c r="J97" s="37"/>
      <c r="K97" s="37"/>
      <c r="L97" s="52"/>
      <c r="S97" s="35"/>
      <c r="T97" s="35"/>
      <c r="U97" s="35"/>
      <c r="V97" s="35"/>
      <c r="W97" s="35"/>
      <c r="X97" s="35"/>
      <c r="Y97" s="35"/>
      <c r="Z97" s="35"/>
      <c r="AA97" s="35"/>
      <c r="AB97" s="35"/>
      <c r="AC97" s="35"/>
      <c r="AD97" s="35"/>
      <c r="AE97" s="35"/>
    </row>
    <row r="98" spans="1:47" s="2" customFormat="1" ht="22.9" customHeight="1">
      <c r="A98" s="35"/>
      <c r="B98" s="36"/>
      <c r="C98" s="153" t="s">
        <v>118</v>
      </c>
      <c r="D98" s="37"/>
      <c r="E98" s="37"/>
      <c r="F98" s="37"/>
      <c r="G98" s="37"/>
      <c r="H98" s="37"/>
      <c r="I98" s="37"/>
      <c r="J98" s="85">
        <f>J134</f>
        <v>0</v>
      </c>
      <c r="K98" s="37"/>
      <c r="L98" s="52"/>
      <c r="S98" s="35"/>
      <c r="T98" s="35"/>
      <c r="U98" s="35"/>
      <c r="V98" s="35"/>
      <c r="W98" s="35"/>
      <c r="X98" s="35"/>
      <c r="Y98" s="35"/>
      <c r="Z98" s="35"/>
      <c r="AA98" s="35"/>
      <c r="AB98" s="35"/>
      <c r="AC98" s="35"/>
      <c r="AD98" s="35"/>
      <c r="AE98" s="35"/>
      <c r="AU98" s="18" t="s">
        <v>119</v>
      </c>
    </row>
    <row r="99" spans="1:47" s="9" customFormat="1" ht="24.95" customHeight="1">
      <c r="B99" s="154"/>
      <c r="C99" s="155"/>
      <c r="D99" s="156" t="s">
        <v>130</v>
      </c>
      <c r="E99" s="157"/>
      <c r="F99" s="157"/>
      <c r="G99" s="157"/>
      <c r="H99" s="157"/>
      <c r="I99" s="157"/>
      <c r="J99" s="158">
        <f>J135</f>
        <v>0</v>
      </c>
      <c r="K99" s="155"/>
      <c r="L99" s="159"/>
    </row>
    <row r="100" spans="1:47" s="10" customFormat="1" ht="19.899999999999999" customHeight="1">
      <c r="B100" s="160"/>
      <c r="C100" s="105"/>
      <c r="D100" s="161" t="s">
        <v>2718</v>
      </c>
      <c r="E100" s="162"/>
      <c r="F100" s="162"/>
      <c r="G100" s="162"/>
      <c r="H100" s="162"/>
      <c r="I100" s="162"/>
      <c r="J100" s="163">
        <f>J136</f>
        <v>0</v>
      </c>
      <c r="K100" s="105"/>
      <c r="L100" s="164"/>
    </row>
    <row r="101" spans="1:47" s="10" customFormat="1" ht="19.899999999999999" customHeight="1">
      <c r="B101" s="160"/>
      <c r="C101" s="105"/>
      <c r="D101" s="161" t="s">
        <v>2719</v>
      </c>
      <c r="E101" s="162"/>
      <c r="F101" s="162"/>
      <c r="G101" s="162"/>
      <c r="H101" s="162"/>
      <c r="I101" s="162"/>
      <c r="J101" s="163">
        <f>J140</f>
        <v>0</v>
      </c>
      <c r="K101" s="105"/>
      <c r="L101" s="164"/>
    </row>
    <row r="102" spans="1:47" s="10" customFormat="1" ht="19.899999999999999" customHeight="1">
      <c r="B102" s="160"/>
      <c r="C102" s="105"/>
      <c r="D102" s="161" t="s">
        <v>2720</v>
      </c>
      <c r="E102" s="162"/>
      <c r="F102" s="162"/>
      <c r="G102" s="162"/>
      <c r="H102" s="162"/>
      <c r="I102" s="162"/>
      <c r="J102" s="163">
        <f>J384</f>
        <v>0</v>
      </c>
      <c r="K102" s="105"/>
      <c r="L102" s="164"/>
    </row>
    <row r="103" spans="1:47" s="10" customFormat="1" ht="19.899999999999999" customHeight="1">
      <c r="B103" s="160"/>
      <c r="C103" s="105"/>
      <c r="D103" s="161" t="s">
        <v>2721</v>
      </c>
      <c r="E103" s="162"/>
      <c r="F103" s="162"/>
      <c r="G103" s="162"/>
      <c r="H103" s="162"/>
      <c r="I103" s="162"/>
      <c r="J103" s="163">
        <f>J435</f>
        <v>0</v>
      </c>
      <c r="K103" s="105"/>
      <c r="L103" s="164"/>
    </row>
    <row r="104" spans="1:47" s="10" customFormat="1" ht="19.899999999999999" customHeight="1">
      <c r="B104" s="160"/>
      <c r="C104" s="105"/>
      <c r="D104" s="161" t="s">
        <v>2722</v>
      </c>
      <c r="E104" s="162"/>
      <c r="F104" s="162"/>
      <c r="G104" s="162"/>
      <c r="H104" s="162"/>
      <c r="I104" s="162"/>
      <c r="J104" s="163">
        <f>J436</f>
        <v>0</v>
      </c>
      <c r="K104" s="105"/>
      <c r="L104" s="164"/>
    </row>
    <row r="105" spans="1:47" s="10" customFormat="1" ht="19.899999999999999" customHeight="1">
      <c r="B105" s="160"/>
      <c r="C105" s="105"/>
      <c r="D105" s="161" t="s">
        <v>2723</v>
      </c>
      <c r="E105" s="162"/>
      <c r="F105" s="162"/>
      <c r="G105" s="162"/>
      <c r="H105" s="162"/>
      <c r="I105" s="162"/>
      <c r="J105" s="163">
        <f>J441</f>
        <v>0</v>
      </c>
      <c r="K105" s="105"/>
      <c r="L105" s="164"/>
    </row>
    <row r="106" spans="1:47" s="10" customFormat="1" ht="19.899999999999999" customHeight="1">
      <c r="B106" s="160"/>
      <c r="C106" s="105"/>
      <c r="D106" s="161" t="s">
        <v>2724</v>
      </c>
      <c r="E106" s="162"/>
      <c r="F106" s="162"/>
      <c r="G106" s="162"/>
      <c r="H106" s="162"/>
      <c r="I106" s="162"/>
      <c r="J106" s="163">
        <f>J450</f>
        <v>0</v>
      </c>
      <c r="K106" s="105"/>
      <c r="L106" s="164"/>
    </row>
    <row r="107" spans="1:47" s="9" customFormat="1" ht="24.95" customHeight="1">
      <c r="B107" s="154"/>
      <c r="C107" s="155"/>
      <c r="D107" s="156" t="s">
        <v>2725</v>
      </c>
      <c r="E107" s="157"/>
      <c r="F107" s="157"/>
      <c r="G107" s="157"/>
      <c r="H107" s="157"/>
      <c r="I107" s="157"/>
      <c r="J107" s="158">
        <f>J487</f>
        <v>0</v>
      </c>
      <c r="K107" s="155"/>
      <c r="L107" s="159"/>
    </row>
    <row r="108" spans="1:47" s="9" customFormat="1" ht="24.95" customHeight="1">
      <c r="B108" s="154"/>
      <c r="C108" s="155"/>
      <c r="D108" s="156" t="s">
        <v>2726</v>
      </c>
      <c r="E108" s="157"/>
      <c r="F108" s="157"/>
      <c r="G108" s="157"/>
      <c r="H108" s="157"/>
      <c r="I108" s="157"/>
      <c r="J108" s="158">
        <f>J505</f>
        <v>0</v>
      </c>
      <c r="K108" s="155"/>
      <c r="L108" s="159"/>
    </row>
    <row r="109" spans="1:47" s="10" customFormat="1" ht="19.899999999999999" customHeight="1">
      <c r="B109" s="160"/>
      <c r="C109" s="105"/>
      <c r="D109" s="161" t="s">
        <v>2727</v>
      </c>
      <c r="E109" s="162"/>
      <c r="F109" s="162"/>
      <c r="G109" s="162"/>
      <c r="H109" s="162"/>
      <c r="I109" s="162"/>
      <c r="J109" s="163">
        <f>J506</f>
        <v>0</v>
      </c>
      <c r="K109" s="105"/>
      <c r="L109" s="164"/>
    </row>
    <row r="110" spans="1:47" s="10" customFormat="1" ht="19.899999999999999" customHeight="1">
      <c r="B110" s="160"/>
      <c r="C110" s="105"/>
      <c r="D110" s="161" t="s">
        <v>2728</v>
      </c>
      <c r="E110" s="162"/>
      <c r="F110" s="162"/>
      <c r="G110" s="162"/>
      <c r="H110" s="162"/>
      <c r="I110" s="162"/>
      <c r="J110" s="163">
        <f>J517</f>
        <v>0</v>
      </c>
      <c r="K110" s="105"/>
      <c r="L110" s="164"/>
    </row>
    <row r="111" spans="1:47" s="10" customFormat="1" ht="19.899999999999999" customHeight="1">
      <c r="B111" s="160"/>
      <c r="C111" s="105"/>
      <c r="D111" s="161" t="s">
        <v>2729</v>
      </c>
      <c r="E111" s="162"/>
      <c r="F111" s="162"/>
      <c r="G111" s="162"/>
      <c r="H111" s="162"/>
      <c r="I111" s="162"/>
      <c r="J111" s="163">
        <f>J520</f>
        <v>0</v>
      </c>
      <c r="K111" s="105"/>
      <c r="L111" s="164"/>
    </row>
    <row r="112" spans="1:47" s="10" customFormat="1" ht="19.899999999999999" customHeight="1">
      <c r="B112" s="160"/>
      <c r="C112" s="105"/>
      <c r="D112" s="161" t="s">
        <v>2730</v>
      </c>
      <c r="E112" s="162"/>
      <c r="F112" s="162"/>
      <c r="G112" s="162"/>
      <c r="H112" s="162"/>
      <c r="I112" s="162"/>
      <c r="J112" s="163">
        <f>J523</f>
        <v>0</v>
      </c>
      <c r="K112" s="105"/>
      <c r="L112" s="164"/>
    </row>
    <row r="113" spans="1:31" s="2" customFormat="1" ht="21.75" customHeight="1">
      <c r="A113" s="35"/>
      <c r="B113" s="36"/>
      <c r="C113" s="37"/>
      <c r="D113" s="37"/>
      <c r="E113" s="37"/>
      <c r="F113" s="37"/>
      <c r="G113" s="37"/>
      <c r="H113" s="37"/>
      <c r="I113" s="37"/>
      <c r="J113" s="37"/>
      <c r="K113" s="37"/>
      <c r="L113" s="52"/>
      <c r="S113" s="35"/>
      <c r="T113" s="35"/>
      <c r="U113" s="35"/>
      <c r="V113" s="35"/>
      <c r="W113" s="35"/>
      <c r="X113" s="35"/>
      <c r="Y113" s="35"/>
      <c r="Z113" s="35"/>
      <c r="AA113" s="35"/>
      <c r="AB113" s="35"/>
      <c r="AC113" s="35"/>
      <c r="AD113" s="35"/>
      <c r="AE113" s="35"/>
    </row>
    <row r="114" spans="1:31" s="2" customFormat="1" ht="6.95" customHeight="1">
      <c r="A114" s="35"/>
      <c r="B114" s="55"/>
      <c r="C114" s="56"/>
      <c r="D114" s="56"/>
      <c r="E114" s="56"/>
      <c r="F114" s="56"/>
      <c r="G114" s="56"/>
      <c r="H114" s="56"/>
      <c r="I114" s="56"/>
      <c r="J114" s="56"/>
      <c r="K114" s="56"/>
      <c r="L114" s="52"/>
      <c r="S114" s="35"/>
      <c r="T114" s="35"/>
      <c r="U114" s="35"/>
      <c r="V114" s="35"/>
      <c r="W114" s="35"/>
      <c r="X114" s="35"/>
      <c r="Y114" s="35"/>
      <c r="Z114" s="35"/>
      <c r="AA114" s="35"/>
      <c r="AB114" s="35"/>
      <c r="AC114" s="35"/>
      <c r="AD114" s="35"/>
      <c r="AE114" s="35"/>
    </row>
    <row r="118" spans="1:31" s="2" customFormat="1" ht="6.95" customHeight="1">
      <c r="A118" s="35"/>
      <c r="B118" s="57"/>
      <c r="C118" s="58"/>
      <c r="D118" s="58"/>
      <c r="E118" s="58"/>
      <c r="F118" s="58"/>
      <c r="G118" s="58"/>
      <c r="H118" s="58"/>
      <c r="I118" s="58"/>
      <c r="J118" s="58"/>
      <c r="K118" s="58"/>
      <c r="L118" s="52"/>
      <c r="S118" s="35"/>
      <c r="T118" s="35"/>
      <c r="U118" s="35"/>
      <c r="V118" s="35"/>
      <c r="W118" s="35"/>
      <c r="X118" s="35"/>
      <c r="Y118" s="35"/>
      <c r="Z118" s="35"/>
      <c r="AA118" s="35"/>
      <c r="AB118" s="35"/>
      <c r="AC118" s="35"/>
      <c r="AD118" s="35"/>
      <c r="AE118" s="35"/>
    </row>
    <row r="119" spans="1:31" s="2" customFormat="1" ht="24.95" customHeight="1">
      <c r="A119" s="35"/>
      <c r="B119" s="36"/>
      <c r="C119" s="24" t="s">
        <v>145</v>
      </c>
      <c r="D119" s="37"/>
      <c r="E119" s="37"/>
      <c r="F119" s="37"/>
      <c r="G119" s="37"/>
      <c r="H119" s="37"/>
      <c r="I119" s="37"/>
      <c r="J119" s="37"/>
      <c r="K119" s="37"/>
      <c r="L119" s="52"/>
      <c r="S119" s="35"/>
      <c r="T119" s="35"/>
      <c r="U119" s="35"/>
      <c r="V119" s="35"/>
      <c r="W119" s="35"/>
      <c r="X119" s="35"/>
      <c r="Y119" s="35"/>
      <c r="Z119" s="35"/>
      <c r="AA119" s="35"/>
      <c r="AB119" s="35"/>
      <c r="AC119" s="35"/>
      <c r="AD119" s="35"/>
      <c r="AE119" s="35"/>
    </row>
    <row r="120" spans="1:31" s="2" customFormat="1" ht="6.95" customHeight="1">
      <c r="A120" s="35"/>
      <c r="B120" s="36"/>
      <c r="C120" s="37"/>
      <c r="D120" s="37"/>
      <c r="E120" s="37"/>
      <c r="F120" s="37"/>
      <c r="G120" s="37"/>
      <c r="H120" s="37"/>
      <c r="I120" s="37"/>
      <c r="J120" s="37"/>
      <c r="K120" s="37"/>
      <c r="L120" s="52"/>
      <c r="S120" s="35"/>
      <c r="T120" s="35"/>
      <c r="U120" s="35"/>
      <c r="V120" s="35"/>
      <c r="W120" s="35"/>
      <c r="X120" s="35"/>
      <c r="Y120" s="35"/>
      <c r="Z120" s="35"/>
      <c r="AA120" s="35"/>
      <c r="AB120" s="35"/>
      <c r="AC120" s="35"/>
      <c r="AD120" s="35"/>
      <c r="AE120" s="35"/>
    </row>
    <row r="121" spans="1:31" s="2" customFormat="1" ht="12" customHeight="1">
      <c r="A121" s="35"/>
      <c r="B121" s="36"/>
      <c r="C121" s="30" t="s">
        <v>16</v>
      </c>
      <c r="D121" s="37"/>
      <c r="E121" s="37"/>
      <c r="F121" s="37"/>
      <c r="G121" s="37"/>
      <c r="H121" s="37"/>
      <c r="I121" s="37"/>
      <c r="J121" s="37"/>
      <c r="K121" s="37"/>
      <c r="L121" s="52"/>
      <c r="S121" s="35"/>
      <c r="T121" s="35"/>
      <c r="U121" s="35"/>
      <c r="V121" s="35"/>
      <c r="W121" s="35"/>
      <c r="X121" s="35"/>
      <c r="Y121" s="35"/>
      <c r="Z121" s="35"/>
      <c r="AA121" s="35"/>
      <c r="AB121" s="35"/>
      <c r="AC121" s="35"/>
      <c r="AD121" s="35"/>
      <c r="AE121" s="35"/>
    </row>
    <row r="122" spans="1:31" s="2" customFormat="1" ht="26.25" customHeight="1">
      <c r="A122" s="35"/>
      <c r="B122" s="36"/>
      <c r="C122" s="37"/>
      <c r="D122" s="37"/>
      <c r="E122" s="327" t="str">
        <f>E7</f>
        <v>Přístavba odborné učebny pro výuku přípravy pokrmů pro I. II. stupeň ZŠ Dub nad Moravou</v>
      </c>
      <c r="F122" s="328"/>
      <c r="G122" s="328"/>
      <c r="H122" s="328"/>
      <c r="I122" s="37"/>
      <c r="J122" s="37"/>
      <c r="K122" s="37"/>
      <c r="L122" s="52"/>
      <c r="S122" s="35"/>
      <c r="T122" s="35"/>
      <c r="U122" s="35"/>
      <c r="V122" s="35"/>
      <c r="W122" s="35"/>
      <c r="X122" s="35"/>
      <c r="Y122" s="35"/>
      <c r="Z122" s="35"/>
      <c r="AA122" s="35"/>
      <c r="AB122" s="35"/>
      <c r="AC122" s="35"/>
      <c r="AD122" s="35"/>
      <c r="AE122" s="35"/>
    </row>
    <row r="123" spans="1:31" s="1" customFormat="1" ht="12" customHeight="1">
      <c r="B123" s="22"/>
      <c r="C123" s="30" t="s">
        <v>112</v>
      </c>
      <c r="D123" s="23"/>
      <c r="E123" s="23"/>
      <c r="F123" s="23"/>
      <c r="G123" s="23"/>
      <c r="H123" s="23"/>
      <c r="I123" s="23"/>
      <c r="J123" s="23"/>
      <c r="K123" s="23"/>
      <c r="L123" s="21"/>
    </row>
    <row r="124" spans="1:31" s="2" customFormat="1" ht="16.5" customHeight="1">
      <c r="A124" s="35"/>
      <c r="B124" s="36"/>
      <c r="C124" s="37"/>
      <c r="D124" s="37"/>
      <c r="E124" s="327" t="s">
        <v>2715</v>
      </c>
      <c r="F124" s="329"/>
      <c r="G124" s="329"/>
      <c r="H124" s="329"/>
      <c r="I124" s="37"/>
      <c r="J124" s="37"/>
      <c r="K124" s="37"/>
      <c r="L124" s="52"/>
      <c r="S124" s="35"/>
      <c r="T124" s="35"/>
      <c r="U124" s="35"/>
      <c r="V124" s="35"/>
      <c r="W124" s="35"/>
      <c r="X124" s="35"/>
      <c r="Y124" s="35"/>
      <c r="Z124" s="35"/>
      <c r="AA124" s="35"/>
      <c r="AB124" s="35"/>
      <c r="AC124" s="35"/>
      <c r="AD124" s="35"/>
      <c r="AE124" s="35"/>
    </row>
    <row r="125" spans="1:31" s="2" customFormat="1" ht="12" customHeight="1">
      <c r="A125" s="35"/>
      <c r="B125" s="36"/>
      <c r="C125" s="30" t="s">
        <v>2716</v>
      </c>
      <c r="D125" s="37"/>
      <c r="E125" s="37"/>
      <c r="F125" s="37"/>
      <c r="G125" s="37"/>
      <c r="H125" s="37"/>
      <c r="I125" s="37"/>
      <c r="J125" s="37"/>
      <c r="K125" s="37"/>
      <c r="L125" s="52"/>
      <c r="S125" s="35"/>
      <c r="T125" s="35"/>
      <c r="U125" s="35"/>
      <c r="V125" s="35"/>
      <c r="W125" s="35"/>
      <c r="X125" s="35"/>
      <c r="Y125" s="35"/>
      <c r="Z125" s="35"/>
      <c r="AA125" s="35"/>
      <c r="AB125" s="35"/>
      <c r="AC125" s="35"/>
      <c r="AD125" s="35"/>
      <c r="AE125" s="35"/>
    </row>
    <row r="126" spans="1:31" s="2" customFormat="1" ht="16.5" customHeight="1">
      <c r="A126" s="35"/>
      <c r="B126" s="36"/>
      <c r="C126" s="37"/>
      <c r="D126" s="37"/>
      <c r="E126" s="275" t="str">
        <f>E11</f>
        <v>01 - Zařízení silnoprodé elektrotechniky</v>
      </c>
      <c r="F126" s="329"/>
      <c r="G126" s="329"/>
      <c r="H126" s="329"/>
      <c r="I126" s="37"/>
      <c r="J126" s="37"/>
      <c r="K126" s="37"/>
      <c r="L126" s="52"/>
      <c r="S126" s="35"/>
      <c r="T126" s="35"/>
      <c r="U126" s="35"/>
      <c r="V126" s="35"/>
      <c r="W126" s="35"/>
      <c r="X126" s="35"/>
      <c r="Y126" s="35"/>
      <c r="Z126" s="35"/>
      <c r="AA126" s="35"/>
      <c r="AB126" s="35"/>
      <c r="AC126" s="35"/>
      <c r="AD126" s="35"/>
      <c r="AE126" s="35"/>
    </row>
    <row r="127" spans="1:31" s="2" customFormat="1" ht="6.95" customHeight="1">
      <c r="A127" s="35"/>
      <c r="B127" s="36"/>
      <c r="C127" s="37"/>
      <c r="D127" s="37"/>
      <c r="E127" s="37"/>
      <c r="F127" s="37"/>
      <c r="G127" s="37"/>
      <c r="H127" s="37"/>
      <c r="I127" s="37"/>
      <c r="J127" s="37"/>
      <c r="K127" s="37"/>
      <c r="L127" s="52"/>
      <c r="S127" s="35"/>
      <c r="T127" s="35"/>
      <c r="U127" s="35"/>
      <c r="V127" s="35"/>
      <c r="W127" s="35"/>
      <c r="X127" s="35"/>
      <c r="Y127" s="35"/>
      <c r="Z127" s="35"/>
      <c r="AA127" s="35"/>
      <c r="AB127" s="35"/>
      <c r="AC127" s="35"/>
      <c r="AD127" s="35"/>
      <c r="AE127" s="35"/>
    </row>
    <row r="128" spans="1:31" s="2" customFormat="1" ht="12" customHeight="1">
      <c r="A128" s="35"/>
      <c r="B128" s="36"/>
      <c r="C128" s="30" t="s">
        <v>21</v>
      </c>
      <c r="D128" s="37"/>
      <c r="E128" s="37"/>
      <c r="F128" s="28" t="str">
        <f>F14</f>
        <v>ZŠ a MŠ, příspěvková organizace Dub n/M</v>
      </c>
      <c r="G128" s="37"/>
      <c r="H128" s="37"/>
      <c r="I128" s="30" t="s">
        <v>23</v>
      </c>
      <c r="J128" s="67" t="str">
        <f>IF(J14="","",J14)</f>
        <v>27. 5. 2024</v>
      </c>
      <c r="K128" s="37"/>
      <c r="L128" s="52"/>
      <c r="S128" s="35"/>
      <c r="T128" s="35"/>
      <c r="U128" s="35"/>
      <c r="V128" s="35"/>
      <c r="W128" s="35"/>
      <c r="X128" s="35"/>
      <c r="Y128" s="35"/>
      <c r="Z128" s="35"/>
      <c r="AA128" s="35"/>
      <c r="AB128" s="35"/>
      <c r="AC128" s="35"/>
      <c r="AD128" s="35"/>
      <c r="AE128" s="35"/>
    </row>
    <row r="129" spans="1:65" s="2" customFormat="1" ht="6.95" customHeight="1">
      <c r="A129" s="35"/>
      <c r="B129" s="36"/>
      <c r="C129" s="37"/>
      <c r="D129" s="37"/>
      <c r="E129" s="37"/>
      <c r="F129" s="37"/>
      <c r="G129" s="37"/>
      <c r="H129" s="37"/>
      <c r="I129" s="37"/>
      <c r="J129" s="37"/>
      <c r="K129" s="37"/>
      <c r="L129" s="52"/>
      <c r="S129" s="35"/>
      <c r="T129" s="35"/>
      <c r="U129" s="35"/>
      <c r="V129" s="35"/>
      <c r="W129" s="35"/>
      <c r="X129" s="35"/>
      <c r="Y129" s="35"/>
      <c r="Z129" s="35"/>
      <c r="AA129" s="35"/>
      <c r="AB129" s="35"/>
      <c r="AC129" s="35"/>
      <c r="AD129" s="35"/>
      <c r="AE129" s="35"/>
    </row>
    <row r="130" spans="1:65" s="2" customFormat="1" ht="15.2" customHeight="1">
      <c r="A130" s="35"/>
      <c r="B130" s="36"/>
      <c r="C130" s="30" t="s">
        <v>25</v>
      </c>
      <c r="D130" s="37"/>
      <c r="E130" s="37"/>
      <c r="F130" s="28" t="str">
        <f>E17</f>
        <v>ZŠ a MŠ, příspěvková organizace Dub n/M</v>
      </c>
      <c r="G130" s="37"/>
      <c r="H130" s="37"/>
      <c r="I130" s="30" t="s">
        <v>31</v>
      </c>
      <c r="J130" s="33" t="str">
        <f>E23</f>
        <v>Bořivoj Kovář</v>
      </c>
      <c r="K130" s="37"/>
      <c r="L130" s="52"/>
      <c r="S130" s="35"/>
      <c r="T130" s="35"/>
      <c r="U130" s="35"/>
      <c r="V130" s="35"/>
      <c r="W130" s="35"/>
      <c r="X130" s="35"/>
      <c r="Y130" s="35"/>
      <c r="Z130" s="35"/>
      <c r="AA130" s="35"/>
      <c r="AB130" s="35"/>
      <c r="AC130" s="35"/>
      <c r="AD130" s="35"/>
      <c r="AE130" s="35"/>
    </row>
    <row r="131" spans="1:65" s="2" customFormat="1" ht="15.2" customHeight="1">
      <c r="A131" s="35"/>
      <c r="B131" s="36"/>
      <c r="C131" s="30" t="s">
        <v>29</v>
      </c>
      <c r="D131" s="37"/>
      <c r="E131" s="37"/>
      <c r="F131" s="28" t="str">
        <f>IF(E20="","",E20)</f>
        <v>Vyplň údaj</v>
      </c>
      <c r="G131" s="37"/>
      <c r="H131" s="37"/>
      <c r="I131" s="30" t="s">
        <v>34</v>
      </c>
      <c r="J131" s="33" t="str">
        <f>E26</f>
        <v xml:space="preserve"> </v>
      </c>
      <c r="K131" s="37"/>
      <c r="L131" s="52"/>
      <c r="S131" s="35"/>
      <c r="T131" s="35"/>
      <c r="U131" s="35"/>
      <c r="V131" s="35"/>
      <c r="W131" s="35"/>
      <c r="X131" s="35"/>
      <c r="Y131" s="35"/>
      <c r="Z131" s="35"/>
      <c r="AA131" s="35"/>
      <c r="AB131" s="35"/>
      <c r="AC131" s="35"/>
      <c r="AD131" s="35"/>
      <c r="AE131" s="35"/>
    </row>
    <row r="132" spans="1:65" s="2" customFormat="1" ht="10.35" customHeight="1">
      <c r="A132" s="35"/>
      <c r="B132" s="36"/>
      <c r="C132" s="37"/>
      <c r="D132" s="37"/>
      <c r="E132" s="37"/>
      <c r="F132" s="37"/>
      <c r="G132" s="37"/>
      <c r="H132" s="37"/>
      <c r="I132" s="37"/>
      <c r="J132" s="37"/>
      <c r="K132" s="37"/>
      <c r="L132" s="52"/>
      <c r="S132" s="35"/>
      <c r="T132" s="35"/>
      <c r="U132" s="35"/>
      <c r="V132" s="35"/>
      <c r="W132" s="35"/>
      <c r="X132" s="35"/>
      <c r="Y132" s="35"/>
      <c r="Z132" s="35"/>
      <c r="AA132" s="35"/>
      <c r="AB132" s="35"/>
      <c r="AC132" s="35"/>
      <c r="AD132" s="35"/>
      <c r="AE132" s="35"/>
    </row>
    <row r="133" spans="1:65" s="11" customFormat="1" ht="29.25" customHeight="1">
      <c r="A133" s="165"/>
      <c r="B133" s="166"/>
      <c r="C133" s="167" t="s">
        <v>146</v>
      </c>
      <c r="D133" s="168" t="s">
        <v>61</v>
      </c>
      <c r="E133" s="168" t="s">
        <v>57</v>
      </c>
      <c r="F133" s="168" t="s">
        <v>58</v>
      </c>
      <c r="G133" s="168" t="s">
        <v>147</v>
      </c>
      <c r="H133" s="168" t="s">
        <v>148</v>
      </c>
      <c r="I133" s="168" t="s">
        <v>149</v>
      </c>
      <c r="J133" s="169" t="s">
        <v>117</v>
      </c>
      <c r="K133" s="170" t="s">
        <v>150</v>
      </c>
      <c r="L133" s="171"/>
      <c r="M133" s="76" t="s">
        <v>1</v>
      </c>
      <c r="N133" s="77" t="s">
        <v>40</v>
      </c>
      <c r="O133" s="77" t="s">
        <v>151</v>
      </c>
      <c r="P133" s="77" t="s">
        <v>152</v>
      </c>
      <c r="Q133" s="77" t="s">
        <v>153</v>
      </c>
      <c r="R133" s="77" t="s">
        <v>154</v>
      </c>
      <c r="S133" s="77" t="s">
        <v>155</v>
      </c>
      <c r="T133" s="78" t="s">
        <v>156</v>
      </c>
      <c r="U133" s="165"/>
      <c r="V133" s="165"/>
      <c r="W133" s="165"/>
      <c r="X133" s="165"/>
      <c r="Y133" s="165"/>
      <c r="Z133" s="165"/>
      <c r="AA133" s="165"/>
      <c r="AB133" s="165"/>
      <c r="AC133" s="165"/>
      <c r="AD133" s="165"/>
      <c r="AE133" s="165"/>
    </row>
    <row r="134" spans="1:65" s="2" customFormat="1" ht="22.9" customHeight="1">
      <c r="A134" s="35"/>
      <c r="B134" s="36"/>
      <c r="C134" s="83" t="s">
        <v>157</v>
      </c>
      <c r="D134" s="37"/>
      <c r="E134" s="37"/>
      <c r="F134" s="37"/>
      <c r="G134" s="37"/>
      <c r="H134" s="37"/>
      <c r="I134" s="37"/>
      <c r="J134" s="172">
        <f>BK134</f>
        <v>0</v>
      </c>
      <c r="K134" s="37"/>
      <c r="L134" s="40"/>
      <c r="M134" s="79"/>
      <c r="N134" s="173"/>
      <c r="O134" s="80"/>
      <c r="P134" s="174">
        <f>P135+P487+P505</f>
        <v>0</v>
      </c>
      <c r="Q134" s="80"/>
      <c r="R134" s="174">
        <f>R135+R487+R505</f>
        <v>0</v>
      </c>
      <c r="S134" s="80"/>
      <c r="T134" s="175">
        <f>T135+T487+T505</f>
        <v>0</v>
      </c>
      <c r="U134" s="35"/>
      <c r="V134" s="35"/>
      <c r="W134" s="35"/>
      <c r="X134" s="35"/>
      <c r="Y134" s="35"/>
      <c r="Z134" s="35"/>
      <c r="AA134" s="35"/>
      <c r="AB134" s="35"/>
      <c r="AC134" s="35"/>
      <c r="AD134" s="35"/>
      <c r="AE134" s="35"/>
      <c r="AT134" s="18" t="s">
        <v>75</v>
      </c>
      <c r="AU134" s="18" t="s">
        <v>119</v>
      </c>
      <c r="BK134" s="176">
        <f>BK135+BK487+BK505</f>
        <v>0</v>
      </c>
    </row>
    <row r="135" spans="1:65" s="12" customFormat="1" ht="25.9" customHeight="1">
      <c r="B135" s="177"/>
      <c r="C135" s="178"/>
      <c r="D135" s="179" t="s">
        <v>75</v>
      </c>
      <c r="E135" s="180" t="s">
        <v>1320</v>
      </c>
      <c r="F135" s="180" t="s">
        <v>1321</v>
      </c>
      <c r="G135" s="178"/>
      <c r="H135" s="178"/>
      <c r="I135" s="181"/>
      <c r="J135" s="182">
        <f>BK135</f>
        <v>0</v>
      </c>
      <c r="K135" s="178"/>
      <c r="L135" s="183"/>
      <c r="M135" s="184"/>
      <c r="N135" s="185"/>
      <c r="O135" s="185"/>
      <c r="P135" s="186">
        <f>P136+P140+P384+P435+P436+P441+P450</f>
        <v>0</v>
      </c>
      <c r="Q135" s="185"/>
      <c r="R135" s="186">
        <f>R136+R140+R384+R435+R436+R441+R450</f>
        <v>0</v>
      </c>
      <c r="S135" s="185"/>
      <c r="T135" s="187">
        <f>T136+T140+T384+T435+T436+T441+T450</f>
        <v>0</v>
      </c>
      <c r="AR135" s="188" t="s">
        <v>86</v>
      </c>
      <c r="AT135" s="189" t="s">
        <v>75</v>
      </c>
      <c r="AU135" s="189" t="s">
        <v>76</v>
      </c>
      <c r="AY135" s="188" t="s">
        <v>160</v>
      </c>
      <c r="BK135" s="190">
        <f>BK136+BK140+BK384+BK435+BK436+BK441+BK450</f>
        <v>0</v>
      </c>
    </row>
    <row r="136" spans="1:65" s="12" customFormat="1" ht="22.9" customHeight="1">
      <c r="B136" s="177"/>
      <c r="C136" s="178"/>
      <c r="D136" s="179" t="s">
        <v>75</v>
      </c>
      <c r="E136" s="191" t="s">
        <v>2731</v>
      </c>
      <c r="F136" s="191" t="s">
        <v>2732</v>
      </c>
      <c r="G136" s="178"/>
      <c r="H136" s="178"/>
      <c r="I136" s="181"/>
      <c r="J136" s="192">
        <f>BK136</f>
        <v>0</v>
      </c>
      <c r="K136" s="178"/>
      <c r="L136" s="183"/>
      <c r="M136" s="184"/>
      <c r="N136" s="185"/>
      <c r="O136" s="185"/>
      <c r="P136" s="186">
        <f>SUM(P137:P139)</f>
        <v>0</v>
      </c>
      <c r="Q136" s="185"/>
      <c r="R136" s="186">
        <f>SUM(R137:R139)</f>
        <v>0</v>
      </c>
      <c r="S136" s="185"/>
      <c r="T136" s="187">
        <f>SUM(T137:T139)</f>
        <v>0</v>
      </c>
      <c r="AR136" s="188" t="s">
        <v>86</v>
      </c>
      <c r="AT136" s="189" t="s">
        <v>75</v>
      </c>
      <c r="AU136" s="189" t="s">
        <v>84</v>
      </c>
      <c r="AY136" s="188" t="s">
        <v>160</v>
      </c>
      <c r="BK136" s="190">
        <f>SUM(BK137:BK139)</f>
        <v>0</v>
      </c>
    </row>
    <row r="137" spans="1:65" s="2" customFormat="1" ht="24.2" customHeight="1">
      <c r="A137" s="35"/>
      <c r="B137" s="36"/>
      <c r="C137" s="193" t="s">
        <v>84</v>
      </c>
      <c r="D137" s="193" t="s">
        <v>162</v>
      </c>
      <c r="E137" s="194" t="s">
        <v>2733</v>
      </c>
      <c r="F137" s="195" t="s">
        <v>2734</v>
      </c>
      <c r="G137" s="196" t="s">
        <v>312</v>
      </c>
      <c r="H137" s="197">
        <v>1</v>
      </c>
      <c r="I137" s="198"/>
      <c r="J137" s="199">
        <f>ROUND(I137*H137,2)</f>
        <v>0</v>
      </c>
      <c r="K137" s="200"/>
      <c r="L137" s="40"/>
      <c r="M137" s="201" t="s">
        <v>1</v>
      </c>
      <c r="N137" s="202" t="s">
        <v>41</v>
      </c>
      <c r="O137" s="72"/>
      <c r="P137" s="203">
        <f>O137*H137</f>
        <v>0</v>
      </c>
      <c r="Q137" s="203">
        <v>0</v>
      </c>
      <c r="R137" s="203">
        <f>Q137*H137</f>
        <v>0</v>
      </c>
      <c r="S137" s="203">
        <v>0</v>
      </c>
      <c r="T137" s="204">
        <f>S137*H137</f>
        <v>0</v>
      </c>
      <c r="U137" s="35"/>
      <c r="V137" s="35"/>
      <c r="W137" s="35"/>
      <c r="X137" s="35"/>
      <c r="Y137" s="35"/>
      <c r="Z137" s="35"/>
      <c r="AA137" s="35"/>
      <c r="AB137" s="35"/>
      <c r="AC137" s="35"/>
      <c r="AD137" s="35"/>
      <c r="AE137" s="35"/>
      <c r="AR137" s="205" t="s">
        <v>214</v>
      </c>
      <c r="AT137" s="205" t="s">
        <v>162</v>
      </c>
      <c r="AU137" s="205" t="s">
        <v>86</v>
      </c>
      <c r="AY137" s="18" t="s">
        <v>160</v>
      </c>
      <c r="BE137" s="206">
        <f>IF(N137="základní",J137,0)</f>
        <v>0</v>
      </c>
      <c r="BF137" s="206">
        <f>IF(N137="snížená",J137,0)</f>
        <v>0</v>
      </c>
      <c r="BG137" s="206">
        <f>IF(N137="zákl. přenesená",J137,0)</f>
        <v>0</v>
      </c>
      <c r="BH137" s="206">
        <f>IF(N137="sníž. přenesená",J137,0)</f>
        <v>0</v>
      </c>
      <c r="BI137" s="206">
        <f>IF(N137="nulová",J137,0)</f>
        <v>0</v>
      </c>
      <c r="BJ137" s="18" t="s">
        <v>84</v>
      </c>
      <c r="BK137" s="206">
        <f>ROUND(I137*H137,2)</f>
        <v>0</v>
      </c>
      <c r="BL137" s="18" t="s">
        <v>214</v>
      </c>
      <c r="BM137" s="205" t="s">
        <v>86</v>
      </c>
    </row>
    <row r="138" spans="1:65" s="2" customFormat="1" ht="29.25">
      <c r="A138" s="35"/>
      <c r="B138" s="36"/>
      <c r="C138" s="37"/>
      <c r="D138" s="207" t="s">
        <v>167</v>
      </c>
      <c r="E138" s="37"/>
      <c r="F138" s="208" t="s">
        <v>2735</v>
      </c>
      <c r="G138" s="37"/>
      <c r="H138" s="37"/>
      <c r="I138" s="209"/>
      <c r="J138" s="37"/>
      <c r="K138" s="37"/>
      <c r="L138" s="40"/>
      <c r="M138" s="210"/>
      <c r="N138" s="211"/>
      <c r="O138" s="72"/>
      <c r="P138" s="72"/>
      <c r="Q138" s="72"/>
      <c r="R138" s="72"/>
      <c r="S138" s="72"/>
      <c r="T138" s="73"/>
      <c r="U138" s="35"/>
      <c r="V138" s="35"/>
      <c r="W138" s="35"/>
      <c r="X138" s="35"/>
      <c r="Y138" s="35"/>
      <c r="Z138" s="35"/>
      <c r="AA138" s="35"/>
      <c r="AB138" s="35"/>
      <c r="AC138" s="35"/>
      <c r="AD138" s="35"/>
      <c r="AE138" s="35"/>
      <c r="AT138" s="18" t="s">
        <v>167</v>
      </c>
      <c r="AU138" s="18" t="s">
        <v>86</v>
      </c>
    </row>
    <row r="139" spans="1:65" s="2" customFormat="1" ht="29.25">
      <c r="A139" s="35"/>
      <c r="B139" s="36"/>
      <c r="C139" s="37"/>
      <c r="D139" s="207" t="s">
        <v>510</v>
      </c>
      <c r="E139" s="37"/>
      <c r="F139" s="255" t="s">
        <v>2736</v>
      </c>
      <c r="G139" s="37"/>
      <c r="H139" s="37"/>
      <c r="I139" s="209"/>
      <c r="J139" s="37"/>
      <c r="K139" s="37"/>
      <c r="L139" s="40"/>
      <c r="M139" s="210"/>
      <c r="N139" s="211"/>
      <c r="O139" s="72"/>
      <c r="P139" s="72"/>
      <c r="Q139" s="72"/>
      <c r="R139" s="72"/>
      <c r="S139" s="72"/>
      <c r="T139" s="73"/>
      <c r="U139" s="35"/>
      <c r="V139" s="35"/>
      <c r="W139" s="35"/>
      <c r="X139" s="35"/>
      <c r="Y139" s="35"/>
      <c r="Z139" s="35"/>
      <c r="AA139" s="35"/>
      <c r="AB139" s="35"/>
      <c r="AC139" s="35"/>
      <c r="AD139" s="35"/>
      <c r="AE139" s="35"/>
      <c r="AT139" s="18" t="s">
        <v>510</v>
      </c>
      <c r="AU139" s="18" t="s">
        <v>86</v>
      </c>
    </row>
    <row r="140" spans="1:65" s="12" customFormat="1" ht="22.9" customHeight="1">
      <c r="B140" s="177"/>
      <c r="C140" s="178"/>
      <c r="D140" s="179" t="s">
        <v>75</v>
      </c>
      <c r="E140" s="191" t="s">
        <v>2737</v>
      </c>
      <c r="F140" s="191" t="s">
        <v>2738</v>
      </c>
      <c r="G140" s="178"/>
      <c r="H140" s="178"/>
      <c r="I140" s="181"/>
      <c r="J140" s="192">
        <f>BK140</f>
        <v>0</v>
      </c>
      <c r="K140" s="178"/>
      <c r="L140" s="183"/>
      <c r="M140" s="184"/>
      <c r="N140" s="185"/>
      <c r="O140" s="185"/>
      <c r="P140" s="186">
        <f>SUM(P141:P383)</f>
        <v>0</v>
      </c>
      <c r="Q140" s="185"/>
      <c r="R140" s="186">
        <f>SUM(R141:R383)</f>
        <v>0</v>
      </c>
      <c r="S140" s="185"/>
      <c r="T140" s="187">
        <f>SUM(T141:T383)</f>
        <v>0</v>
      </c>
      <c r="AR140" s="188" t="s">
        <v>86</v>
      </c>
      <c r="AT140" s="189" t="s">
        <v>75</v>
      </c>
      <c r="AU140" s="189" t="s">
        <v>84</v>
      </c>
      <c r="AY140" s="188" t="s">
        <v>160</v>
      </c>
      <c r="BK140" s="190">
        <f>SUM(BK141:BK383)</f>
        <v>0</v>
      </c>
    </row>
    <row r="141" spans="1:65" s="2" customFormat="1" ht="16.5" customHeight="1">
      <c r="A141" s="35"/>
      <c r="B141" s="36"/>
      <c r="C141" s="193" t="s">
        <v>86</v>
      </c>
      <c r="D141" s="193" t="s">
        <v>162</v>
      </c>
      <c r="E141" s="194" t="s">
        <v>2739</v>
      </c>
      <c r="F141" s="195" t="s">
        <v>2740</v>
      </c>
      <c r="G141" s="196" t="s">
        <v>312</v>
      </c>
      <c r="H141" s="197">
        <v>17</v>
      </c>
      <c r="I141" s="198"/>
      <c r="J141" s="199">
        <f>ROUND(I141*H141,2)</f>
        <v>0</v>
      </c>
      <c r="K141" s="200"/>
      <c r="L141" s="40"/>
      <c r="M141" s="201" t="s">
        <v>1</v>
      </c>
      <c r="N141" s="202" t="s">
        <v>41</v>
      </c>
      <c r="O141" s="72"/>
      <c r="P141" s="203">
        <f>O141*H141</f>
        <v>0</v>
      </c>
      <c r="Q141" s="203">
        <v>0</v>
      </c>
      <c r="R141" s="203">
        <f>Q141*H141</f>
        <v>0</v>
      </c>
      <c r="S141" s="203">
        <v>0</v>
      </c>
      <c r="T141" s="204">
        <f>S141*H141</f>
        <v>0</v>
      </c>
      <c r="U141" s="35"/>
      <c r="V141" s="35"/>
      <c r="W141" s="35"/>
      <c r="X141" s="35"/>
      <c r="Y141" s="35"/>
      <c r="Z141" s="35"/>
      <c r="AA141" s="35"/>
      <c r="AB141" s="35"/>
      <c r="AC141" s="35"/>
      <c r="AD141" s="35"/>
      <c r="AE141" s="35"/>
      <c r="AR141" s="205" t="s">
        <v>214</v>
      </c>
      <c r="AT141" s="205" t="s">
        <v>162</v>
      </c>
      <c r="AU141" s="205" t="s">
        <v>86</v>
      </c>
      <c r="AY141" s="18" t="s">
        <v>160</v>
      </c>
      <c r="BE141" s="206">
        <f>IF(N141="základní",J141,0)</f>
        <v>0</v>
      </c>
      <c r="BF141" s="206">
        <f>IF(N141="snížená",J141,0)</f>
        <v>0</v>
      </c>
      <c r="BG141" s="206">
        <f>IF(N141="zákl. přenesená",J141,0)</f>
        <v>0</v>
      </c>
      <c r="BH141" s="206">
        <f>IF(N141="sníž. přenesená",J141,0)</f>
        <v>0</v>
      </c>
      <c r="BI141" s="206">
        <f>IF(N141="nulová",J141,0)</f>
        <v>0</v>
      </c>
      <c r="BJ141" s="18" t="s">
        <v>84</v>
      </c>
      <c r="BK141" s="206">
        <f>ROUND(I141*H141,2)</f>
        <v>0</v>
      </c>
      <c r="BL141" s="18" t="s">
        <v>214</v>
      </c>
      <c r="BM141" s="205" t="s">
        <v>166</v>
      </c>
    </row>
    <row r="142" spans="1:65" s="2" customFormat="1" ht="29.25">
      <c r="A142" s="35"/>
      <c r="B142" s="36"/>
      <c r="C142" s="37"/>
      <c r="D142" s="207" t="s">
        <v>167</v>
      </c>
      <c r="E142" s="37"/>
      <c r="F142" s="208" t="s">
        <v>2741</v>
      </c>
      <c r="G142" s="37"/>
      <c r="H142" s="37"/>
      <c r="I142" s="209"/>
      <c r="J142" s="37"/>
      <c r="K142" s="37"/>
      <c r="L142" s="40"/>
      <c r="M142" s="210"/>
      <c r="N142" s="211"/>
      <c r="O142" s="72"/>
      <c r="P142" s="72"/>
      <c r="Q142" s="72"/>
      <c r="R142" s="72"/>
      <c r="S142" s="72"/>
      <c r="T142" s="73"/>
      <c r="U142" s="35"/>
      <c r="V142" s="35"/>
      <c r="W142" s="35"/>
      <c r="X142" s="35"/>
      <c r="Y142" s="35"/>
      <c r="Z142" s="35"/>
      <c r="AA142" s="35"/>
      <c r="AB142" s="35"/>
      <c r="AC142" s="35"/>
      <c r="AD142" s="35"/>
      <c r="AE142" s="35"/>
      <c r="AT142" s="18" t="s">
        <v>167</v>
      </c>
      <c r="AU142" s="18" t="s">
        <v>86</v>
      </c>
    </row>
    <row r="143" spans="1:65" s="13" customFormat="1" ht="11.25">
      <c r="B143" s="212"/>
      <c r="C143" s="213"/>
      <c r="D143" s="207" t="s">
        <v>169</v>
      </c>
      <c r="E143" s="214" t="s">
        <v>1</v>
      </c>
      <c r="F143" s="215" t="s">
        <v>2742</v>
      </c>
      <c r="G143" s="213"/>
      <c r="H143" s="214" t="s">
        <v>1</v>
      </c>
      <c r="I143" s="216"/>
      <c r="J143" s="213"/>
      <c r="K143" s="213"/>
      <c r="L143" s="217"/>
      <c r="M143" s="218"/>
      <c r="N143" s="219"/>
      <c r="O143" s="219"/>
      <c r="P143" s="219"/>
      <c r="Q143" s="219"/>
      <c r="R143" s="219"/>
      <c r="S143" s="219"/>
      <c r="T143" s="220"/>
      <c r="AT143" s="221" t="s">
        <v>169</v>
      </c>
      <c r="AU143" s="221" t="s">
        <v>86</v>
      </c>
      <c r="AV143" s="13" t="s">
        <v>84</v>
      </c>
      <c r="AW143" s="13" t="s">
        <v>33</v>
      </c>
      <c r="AX143" s="13" t="s">
        <v>76</v>
      </c>
      <c r="AY143" s="221" t="s">
        <v>160</v>
      </c>
    </row>
    <row r="144" spans="1:65" s="14" customFormat="1" ht="11.25">
      <c r="B144" s="222"/>
      <c r="C144" s="223"/>
      <c r="D144" s="207" t="s">
        <v>169</v>
      </c>
      <c r="E144" s="224" t="s">
        <v>1</v>
      </c>
      <c r="F144" s="225" t="s">
        <v>2743</v>
      </c>
      <c r="G144" s="223"/>
      <c r="H144" s="226">
        <v>17</v>
      </c>
      <c r="I144" s="227"/>
      <c r="J144" s="223"/>
      <c r="K144" s="223"/>
      <c r="L144" s="228"/>
      <c r="M144" s="229"/>
      <c r="N144" s="230"/>
      <c r="O144" s="230"/>
      <c r="P144" s="230"/>
      <c r="Q144" s="230"/>
      <c r="R144" s="230"/>
      <c r="S144" s="230"/>
      <c r="T144" s="231"/>
      <c r="AT144" s="232" t="s">
        <v>169</v>
      </c>
      <c r="AU144" s="232" t="s">
        <v>86</v>
      </c>
      <c r="AV144" s="14" t="s">
        <v>86</v>
      </c>
      <c r="AW144" s="14" t="s">
        <v>33</v>
      </c>
      <c r="AX144" s="14" t="s">
        <v>76</v>
      </c>
      <c r="AY144" s="232" t="s">
        <v>160</v>
      </c>
    </row>
    <row r="145" spans="1:65" s="15" customFormat="1" ht="11.25">
      <c r="B145" s="233"/>
      <c r="C145" s="234"/>
      <c r="D145" s="207" t="s">
        <v>169</v>
      </c>
      <c r="E145" s="235" t="s">
        <v>1</v>
      </c>
      <c r="F145" s="236" t="s">
        <v>172</v>
      </c>
      <c r="G145" s="234"/>
      <c r="H145" s="237">
        <v>17</v>
      </c>
      <c r="I145" s="238"/>
      <c r="J145" s="234"/>
      <c r="K145" s="234"/>
      <c r="L145" s="239"/>
      <c r="M145" s="240"/>
      <c r="N145" s="241"/>
      <c r="O145" s="241"/>
      <c r="P145" s="241"/>
      <c r="Q145" s="241"/>
      <c r="R145" s="241"/>
      <c r="S145" s="241"/>
      <c r="T145" s="242"/>
      <c r="AT145" s="243" t="s">
        <v>169</v>
      </c>
      <c r="AU145" s="243" t="s">
        <v>86</v>
      </c>
      <c r="AV145" s="15" t="s">
        <v>166</v>
      </c>
      <c r="AW145" s="15" t="s">
        <v>33</v>
      </c>
      <c r="AX145" s="15" t="s">
        <v>84</v>
      </c>
      <c r="AY145" s="243" t="s">
        <v>160</v>
      </c>
    </row>
    <row r="146" spans="1:65" s="2" customFormat="1" ht="16.5" customHeight="1">
      <c r="A146" s="35"/>
      <c r="B146" s="36"/>
      <c r="C146" s="244" t="s">
        <v>178</v>
      </c>
      <c r="D146" s="244" t="s">
        <v>245</v>
      </c>
      <c r="E146" s="245" t="s">
        <v>2744</v>
      </c>
      <c r="F146" s="246" t="s">
        <v>2745</v>
      </c>
      <c r="G146" s="247" t="s">
        <v>2312</v>
      </c>
      <c r="H146" s="248">
        <v>17</v>
      </c>
      <c r="I146" s="249"/>
      <c r="J146" s="250">
        <f>ROUND(I146*H146,2)</f>
        <v>0</v>
      </c>
      <c r="K146" s="251"/>
      <c r="L146" s="252"/>
      <c r="M146" s="253" t="s">
        <v>1</v>
      </c>
      <c r="N146" s="254" t="s">
        <v>41</v>
      </c>
      <c r="O146" s="72"/>
      <c r="P146" s="203">
        <f>O146*H146</f>
        <v>0</v>
      </c>
      <c r="Q146" s="203">
        <v>0</v>
      </c>
      <c r="R146" s="203">
        <f>Q146*H146</f>
        <v>0</v>
      </c>
      <c r="S146" s="203">
        <v>0</v>
      </c>
      <c r="T146" s="204">
        <f>S146*H146</f>
        <v>0</v>
      </c>
      <c r="U146" s="35"/>
      <c r="V146" s="35"/>
      <c r="W146" s="35"/>
      <c r="X146" s="35"/>
      <c r="Y146" s="35"/>
      <c r="Z146" s="35"/>
      <c r="AA146" s="35"/>
      <c r="AB146" s="35"/>
      <c r="AC146" s="35"/>
      <c r="AD146" s="35"/>
      <c r="AE146" s="35"/>
      <c r="AR146" s="205" t="s">
        <v>262</v>
      </c>
      <c r="AT146" s="205" t="s">
        <v>245</v>
      </c>
      <c r="AU146" s="205" t="s">
        <v>86</v>
      </c>
      <c r="AY146" s="18" t="s">
        <v>160</v>
      </c>
      <c r="BE146" s="206">
        <f>IF(N146="základní",J146,0)</f>
        <v>0</v>
      </c>
      <c r="BF146" s="206">
        <f>IF(N146="snížená",J146,0)</f>
        <v>0</v>
      </c>
      <c r="BG146" s="206">
        <f>IF(N146="zákl. přenesená",J146,0)</f>
        <v>0</v>
      </c>
      <c r="BH146" s="206">
        <f>IF(N146="sníž. přenesená",J146,0)</f>
        <v>0</v>
      </c>
      <c r="BI146" s="206">
        <f>IF(N146="nulová",J146,0)</f>
        <v>0</v>
      </c>
      <c r="BJ146" s="18" t="s">
        <v>84</v>
      </c>
      <c r="BK146" s="206">
        <f>ROUND(I146*H146,2)</f>
        <v>0</v>
      </c>
      <c r="BL146" s="18" t="s">
        <v>214</v>
      </c>
      <c r="BM146" s="205" t="s">
        <v>182</v>
      </c>
    </row>
    <row r="147" spans="1:65" s="2" customFormat="1" ht="11.25">
      <c r="A147" s="35"/>
      <c r="B147" s="36"/>
      <c r="C147" s="37"/>
      <c r="D147" s="207" t="s">
        <v>167</v>
      </c>
      <c r="E147" s="37"/>
      <c r="F147" s="208" t="s">
        <v>2745</v>
      </c>
      <c r="G147" s="37"/>
      <c r="H147" s="37"/>
      <c r="I147" s="209"/>
      <c r="J147" s="37"/>
      <c r="K147" s="37"/>
      <c r="L147" s="40"/>
      <c r="M147" s="210"/>
      <c r="N147" s="211"/>
      <c r="O147" s="72"/>
      <c r="P147" s="72"/>
      <c r="Q147" s="72"/>
      <c r="R147" s="72"/>
      <c r="S147" s="72"/>
      <c r="T147" s="73"/>
      <c r="U147" s="35"/>
      <c r="V147" s="35"/>
      <c r="W147" s="35"/>
      <c r="X147" s="35"/>
      <c r="Y147" s="35"/>
      <c r="Z147" s="35"/>
      <c r="AA147" s="35"/>
      <c r="AB147" s="35"/>
      <c r="AC147" s="35"/>
      <c r="AD147" s="35"/>
      <c r="AE147" s="35"/>
      <c r="AT147" s="18" t="s">
        <v>167</v>
      </c>
      <c r="AU147" s="18" t="s">
        <v>86</v>
      </c>
    </row>
    <row r="148" spans="1:65" s="2" customFormat="1" ht="21.75" customHeight="1">
      <c r="A148" s="35"/>
      <c r="B148" s="36"/>
      <c r="C148" s="193" t="s">
        <v>166</v>
      </c>
      <c r="D148" s="193" t="s">
        <v>162</v>
      </c>
      <c r="E148" s="194" t="s">
        <v>2746</v>
      </c>
      <c r="F148" s="195" t="s">
        <v>2747</v>
      </c>
      <c r="G148" s="196" t="s">
        <v>312</v>
      </c>
      <c r="H148" s="197">
        <v>47</v>
      </c>
      <c r="I148" s="198"/>
      <c r="J148" s="199">
        <f>ROUND(I148*H148,2)</f>
        <v>0</v>
      </c>
      <c r="K148" s="200"/>
      <c r="L148" s="40"/>
      <c r="M148" s="201" t="s">
        <v>1</v>
      </c>
      <c r="N148" s="202" t="s">
        <v>41</v>
      </c>
      <c r="O148" s="72"/>
      <c r="P148" s="203">
        <f>O148*H148</f>
        <v>0</v>
      </c>
      <c r="Q148" s="203">
        <v>0</v>
      </c>
      <c r="R148" s="203">
        <f>Q148*H148</f>
        <v>0</v>
      </c>
      <c r="S148" s="203">
        <v>0</v>
      </c>
      <c r="T148" s="204">
        <f>S148*H148</f>
        <v>0</v>
      </c>
      <c r="U148" s="35"/>
      <c r="V148" s="35"/>
      <c r="W148" s="35"/>
      <c r="X148" s="35"/>
      <c r="Y148" s="35"/>
      <c r="Z148" s="35"/>
      <c r="AA148" s="35"/>
      <c r="AB148" s="35"/>
      <c r="AC148" s="35"/>
      <c r="AD148" s="35"/>
      <c r="AE148" s="35"/>
      <c r="AR148" s="205" t="s">
        <v>214</v>
      </c>
      <c r="AT148" s="205" t="s">
        <v>162</v>
      </c>
      <c r="AU148" s="205" t="s">
        <v>86</v>
      </c>
      <c r="AY148" s="18" t="s">
        <v>160</v>
      </c>
      <c r="BE148" s="206">
        <f>IF(N148="základní",J148,0)</f>
        <v>0</v>
      </c>
      <c r="BF148" s="206">
        <f>IF(N148="snížená",J148,0)</f>
        <v>0</v>
      </c>
      <c r="BG148" s="206">
        <f>IF(N148="zákl. přenesená",J148,0)</f>
        <v>0</v>
      </c>
      <c r="BH148" s="206">
        <f>IF(N148="sníž. přenesená",J148,0)</f>
        <v>0</v>
      </c>
      <c r="BI148" s="206">
        <f>IF(N148="nulová",J148,0)</f>
        <v>0</v>
      </c>
      <c r="BJ148" s="18" t="s">
        <v>84</v>
      </c>
      <c r="BK148" s="206">
        <f>ROUND(I148*H148,2)</f>
        <v>0</v>
      </c>
      <c r="BL148" s="18" t="s">
        <v>214</v>
      </c>
      <c r="BM148" s="205" t="s">
        <v>187</v>
      </c>
    </row>
    <row r="149" spans="1:65" s="2" customFormat="1" ht="29.25">
      <c r="A149" s="35"/>
      <c r="B149" s="36"/>
      <c r="C149" s="37"/>
      <c r="D149" s="207" t="s">
        <v>167</v>
      </c>
      <c r="E149" s="37"/>
      <c r="F149" s="208" t="s">
        <v>2748</v>
      </c>
      <c r="G149" s="37"/>
      <c r="H149" s="37"/>
      <c r="I149" s="209"/>
      <c r="J149" s="37"/>
      <c r="K149" s="37"/>
      <c r="L149" s="40"/>
      <c r="M149" s="210"/>
      <c r="N149" s="211"/>
      <c r="O149" s="72"/>
      <c r="P149" s="72"/>
      <c r="Q149" s="72"/>
      <c r="R149" s="72"/>
      <c r="S149" s="72"/>
      <c r="T149" s="73"/>
      <c r="U149" s="35"/>
      <c r="V149" s="35"/>
      <c r="W149" s="35"/>
      <c r="X149" s="35"/>
      <c r="Y149" s="35"/>
      <c r="Z149" s="35"/>
      <c r="AA149" s="35"/>
      <c r="AB149" s="35"/>
      <c r="AC149" s="35"/>
      <c r="AD149" s="35"/>
      <c r="AE149" s="35"/>
      <c r="AT149" s="18" t="s">
        <v>167</v>
      </c>
      <c r="AU149" s="18" t="s">
        <v>86</v>
      </c>
    </row>
    <row r="150" spans="1:65" s="14" customFormat="1" ht="11.25">
      <c r="B150" s="222"/>
      <c r="C150" s="223"/>
      <c r="D150" s="207" t="s">
        <v>169</v>
      </c>
      <c r="E150" s="224" t="s">
        <v>1</v>
      </c>
      <c r="F150" s="225" t="s">
        <v>2749</v>
      </c>
      <c r="G150" s="223"/>
      <c r="H150" s="226">
        <v>47</v>
      </c>
      <c r="I150" s="227"/>
      <c r="J150" s="223"/>
      <c r="K150" s="223"/>
      <c r="L150" s="228"/>
      <c r="M150" s="229"/>
      <c r="N150" s="230"/>
      <c r="O150" s="230"/>
      <c r="P150" s="230"/>
      <c r="Q150" s="230"/>
      <c r="R150" s="230"/>
      <c r="S150" s="230"/>
      <c r="T150" s="231"/>
      <c r="AT150" s="232" t="s">
        <v>169</v>
      </c>
      <c r="AU150" s="232" t="s">
        <v>86</v>
      </c>
      <c r="AV150" s="14" t="s">
        <v>86</v>
      </c>
      <c r="AW150" s="14" t="s">
        <v>33</v>
      </c>
      <c r="AX150" s="14" t="s">
        <v>76</v>
      </c>
      <c r="AY150" s="232" t="s">
        <v>160</v>
      </c>
    </row>
    <row r="151" spans="1:65" s="15" customFormat="1" ht="11.25">
      <c r="B151" s="233"/>
      <c r="C151" s="234"/>
      <c r="D151" s="207" t="s">
        <v>169</v>
      </c>
      <c r="E151" s="235" t="s">
        <v>1</v>
      </c>
      <c r="F151" s="236" t="s">
        <v>172</v>
      </c>
      <c r="G151" s="234"/>
      <c r="H151" s="237">
        <v>47</v>
      </c>
      <c r="I151" s="238"/>
      <c r="J151" s="234"/>
      <c r="K151" s="234"/>
      <c r="L151" s="239"/>
      <c r="M151" s="240"/>
      <c r="N151" s="241"/>
      <c r="O151" s="241"/>
      <c r="P151" s="241"/>
      <c r="Q151" s="241"/>
      <c r="R151" s="241"/>
      <c r="S151" s="241"/>
      <c r="T151" s="242"/>
      <c r="AT151" s="243" t="s">
        <v>169</v>
      </c>
      <c r="AU151" s="243" t="s">
        <v>86</v>
      </c>
      <c r="AV151" s="15" t="s">
        <v>166</v>
      </c>
      <c r="AW151" s="15" t="s">
        <v>33</v>
      </c>
      <c r="AX151" s="15" t="s">
        <v>84</v>
      </c>
      <c r="AY151" s="243" t="s">
        <v>160</v>
      </c>
    </row>
    <row r="152" spans="1:65" s="2" customFormat="1" ht="16.5" customHeight="1">
      <c r="A152" s="35"/>
      <c r="B152" s="36"/>
      <c r="C152" s="244" t="s">
        <v>190</v>
      </c>
      <c r="D152" s="244" t="s">
        <v>245</v>
      </c>
      <c r="E152" s="245" t="s">
        <v>2750</v>
      </c>
      <c r="F152" s="246" t="s">
        <v>2751</v>
      </c>
      <c r="G152" s="247" t="s">
        <v>2312</v>
      </c>
      <c r="H152" s="248">
        <v>46</v>
      </c>
      <c r="I152" s="249"/>
      <c r="J152" s="250">
        <f>ROUND(I152*H152,2)</f>
        <v>0</v>
      </c>
      <c r="K152" s="251"/>
      <c r="L152" s="252"/>
      <c r="M152" s="253" t="s">
        <v>1</v>
      </c>
      <c r="N152" s="254" t="s">
        <v>41</v>
      </c>
      <c r="O152" s="72"/>
      <c r="P152" s="203">
        <f>O152*H152</f>
        <v>0</v>
      </c>
      <c r="Q152" s="203">
        <v>0</v>
      </c>
      <c r="R152" s="203">
        <f>Q152*H152</f>
        <v>0</v>
      </c>
      <c r="S152" s="203">
        <v>0</v>
      </c>
      <c r="T152" s="204">
        <f>S152*H152</f>
        <v>0</v>
      </c>
      <c r="U152" s="35"/>
      <c r="V152" s="35"/>
      <c r="W152" s="35"/>
      <c r="X152" s="35"/>
      <c r="Y152" s="35"/>
      <c r="Z152" s="35"/>
      <c r="AA152" s="35"/>
      <c r="AB152" s="35"/>
      <c r="AC152" s="35"/>
      <c r="AD152" s="35"/>
      <c r="AE152" s="35"/>
      <c r="AR152" s="205" t="s">
        <v>262</v>
      </c>
      <c r="AT152" s="205" t="s">
        <v>245</v>
      </c>
      <c r="AU152" s="205" t="s">
        <v>86</v>
      </c>
      <c r="AY152" s="18" t="s">
        <v>160</v>
      </c>
      <c r="BE152" s="206">
        <f>IF(N152="základní",J152,0)</f>
        <v>0</v>
      </c>
      <c r="BF152" s="206">
        <f>IF(N152="snížená",J152,0)</f>
        <v>0</v>
      </c>
      <c r="BG152" s="206">
        <f>IF(N152="zákl. přenesená",J152,0)</f>
        <v>0</v>
      </c>
      <c r="BH152" s="206">
        <f>IF(N152="sníž. přenesená",J152,0)</f>
        <v>0</v>
      </c>
      <c r="BI152" s="206">
        <f>IF(N152="nulová",J152,0)</f>
        <v>0</v>
      </c>
      <c r="BJ152" s="18" t="s">
        <v>84</v>
      </c>
      <c r="BK152" s="206">
        <f>ROUND(I152*H152,2)</f>
        <v>0</v>
      </c>
      <c r="BL152" s="18" t="s">
        <v>214</v>
      </c>
      <c r="BM152" s="205" t="s">
        <v>194</v>
      </c>
    </row>
    <row r="153" spans="1:65" s="2" customFormat="1" ht="11.25">
      <c r="A153" s="35"/>
      <c r="B153" s="36"/>
      <c r="C153" s="37"/>
      <c r="D153" s="207" t="s">
        <v>167</v>
      </c>
      <c r="E153" s="37"/>
      <c r="F153" s="208" t="s">
        <v>2751</v>
      </c>
      <c r="G153" s="37"/>
      <c r="H153" s="37"/>
      <c r="I153" s="209"/>
      <c r="J153" s="37"/>
      <c r="K153" s="37"/>
      <c r="L153" s="40"/>
      <c r="M153" s="210"/>
      <c r="N153" s="211"/>
      <c r="O153" s="72"/>
      <c r="P153" s="72"/>
      <c r="Q153" s="72"/>
      <c r="R153" s="72"/>
      <c r="S153" s="72"/>
      <c r="T153" s="73"/>
      <c r="U153" s="35"/>
      <c r="V153" s="35"/>
      <c r="W153" s="35"/>
      <c r="X153" s="35"/>
      <c r="Y153" s="35"/>
      <c r="Z153" s="35"/>
      <c r="AA153" s="35"/>
      <c r="AB153" s="35"/>
      <c r="AC153" s="35"/>
      <c r="AD153" s="35"/>
      <c r="AE153" s="35"/>
      <c r="AT153" s="18" t="s">
        <v>167</v>
      </c>
      <c r="AU153" s="18" t="s">
        <v>86</v>
      </c>
    </row>
    <row r="154" spans="1:65" s="14" customFormat="1" ht="11.25">
      <c r="B154" s="222"/>
      <c r="C154" s="223"/>
      <c r="D154" s="207" t="s">
        <v>169</v>
      </c>
      <c r="E154" s="224" t="s">
        <v>1</v>
      </c>
      <c r="F154" s="225" t="s">
        <v>2752</v>
      </c>
      <c r="G154" s="223"/>
      <c r="H154" s="226">
        <v>46</v>
      </c>
      <c r="I154" s="227"/>
      <c r="J154" s="223"/>
      <c r="K154" s="223"/>
      <c r="L154" s="228"/>
      <c r="M154" s="229"/>
      <c r="N154" s="230"/>
      <c r="O154" s="230"/>
      <c r="P154" s="230"/>
      <c r="Q154" s="230"/>
      <c r="R154" s="230"/>
      <c r="S154" s="230"/>
      <c r="T154" s="231"/>
      <c r="AT154" s="232" t="s">
        <v>169</v>
      </c>
      <c r="AU154" s="232" t="s">
        <v>86</v>
      </c>
      <c r="AV154" s="14" t="s">
        <v>86</v>
      </c>
      <c r="AW154" s="14" t="s">
        <v>33</v>
      </c>
      <c r="AX154" s="14" t="s">
        <v>76</v>
      </c>
      <c r="AY154" s="232" t="s">
        <v>160</v>
      </c>
    </row>
    <row r="155" spans="1:65" s="15" customFormat="1" ht="11.25">
      <c r="B155" s="233"/>
      <c r="C155" s="234"/>
      <c r="D155" s="207" t="s">
        <v>169</v>
      </c>
      <c r="E155" s="235" t="s">
        <v>1</v>
      </c>
      <c r="F155" s="236" t="s">
        <v>172</v>
      </c>
      <c r="G155" s="234"/>
      <c r="H155" s="237">
        <v>46</v>
      </c>
      <c r="I155" s="238"/>
      <c r="J155" s="234"/>
      <c r="K155" s="234"/>
      <c r="L155" s="239"/>
      <c r="M155" s="240"/>
      <c r="N155" s="241"/>
      <c r="O155" s="241"/>
      <c r="P155" s="241"/>
      <c r="Q155" s="241"/>
      <c r="R155" s="241"/>
      <c r="S155" s="241"/>
      <c r="T155" s="242"/>
      <c r="AT155" s="243" t="s">
        <v>169</v>
      </c>
      <c r="AU155" s="243" t="s">
        <v>86</v>
      </c>
      <c r="AV155" s="15" t="s">
        <v>166</v>
      </c>
      <c r="AW155" s="15" t="s">
        <v>33</v>
      </c>
      <c r="AX155" s="15" t="s">
        <v>84</v>
      </c>
      <c r="AY155" s="243" t="s">
        <v>160</v>
      </c>
    </row>
    <row r="156" spans="1:65" s="2" customFormat="1" ht="16.5" customHeight="1">
      <c r="A156" s="35"/>
      <c r="B156" s="36"/>
      <c r="C156" s="244" t="s">
        <v>182</v>
      </c>
      <c r="D156" s="244" t="s">
        <v>245</v>
      </c>
      <c r="E156" s="245" t="s">
        <v>2753</v>
      </c>
      <c r="F156" s="246" t="s">
        <v>2754</v>
      </c>
      <c r="G156" s="247" t="s">
        <v>2312</v>
      </c>
      <c r="H156" s="248">
        <v>1</v>
      </c>
      <c r="I156" s="249"/>
      <c r="J156" s="250">
        <f>ROUND(I156*H156,2)</f>
        <v>0</v>
      </c>
      <c r="K156" s="251"/>
      <c r="L156" s="252"/>
      <c r="M156" s="253" t="s">
        <v>1</v>
      </c>
      <c r="N156" s="254" t="s">
        <v>41</v>
      </c>
      <c r="O156" s="72"/>
      <c r="P156" s="203">
        <f>O156*H156</f>
        <v>0</v>
      </c>
      <c r="Q156" s="203">
        <v>0</v>
      </c>
      <c r="R156" s="203">
        <f>Q156*H156</f>
        <v>0</v>
      </c>
      <c r="S156" s="203">
        <v>0</v>
      </c>
      <c r="T156" s="204">
        <f>S156*H156</f>
        <v>0</v>
      </c>
      <c r="U156" s="35"/>
      <c r="V156" s="35"/>
      <c r="W156" s="35"/>
      <c r="X156" s="35"/>
      <c r="Y156" s="35"/>
      <c r="Z156" s="35"/>
      <c r="AA156" s="35"/>
      <c r="AB156" s="35"/>
      <c r="AC156" s="35"/>
      <c r="AD156" s="35"/>
      <c r="AE156" s="35"/>
      <c r="AR156" s="205" t="s">
        <v>262</v>
      </c>
      <c r="AT156" s="205" t="s">
        <v>245</v>
      </c>
      <c r="AU156" s="205" t="s">
        <v>86</v>
      </c>
      <c r="AY156" s="18" t="s">
        <v>160</v>
      </c>
      <c r="BE156" s="206">
        <f>IF(N156="základní",J156,0)</f>
        <v>0</v>
      </c>
      <c r="BF156" s="206">
        <f>IF(N156="snížená",J156,0)</f>
        <v>0</v>
      </c>
      <c r="BG156" s="206">
        <f>IF(N156="zákl. přenesená",J156,0)</f>
        <v>0</v>
      </c>
      <c r="BH156" s="206">
        <f>IF(N156="sníž. přenesená",J156,0)</f>
        <v>0</v>
      </c>
      <c r="BI156" s="206">
        <f>IF(N156="nulová",J156,0)</f>
        <v>0</v>
      </c>
      <c r="BJ156" s="18" t="s">
        <v>84</v>
      </c>
      <c r="BK156" s="206">
        <f>ROUND(I156*H156,2)</f>
        <v>0</v>
      </c>
      <c r="BL156" s="18" t="s">
        <v>214</v>
      </c>
      <c r="BM156" s="205" t="s">
        <v>8</v>
      </c>
    </row>
    <row r="157" spans="1:65" s="2" customFormat="1" ht="11.25">
      <c r="A157" s="35"/>
      <c r="B157" s="36"/>
      <c r="C157" s="37"/>
      <c r="D157" s="207" t="s">
        <v>167</v>
      </c>
      <c r="E157" s="37"/>
      <c r="F157" s="208" t="s">
        <v>2754</v>
      </c>
      <c r="G157" s="37"/>
      <c r="H157" s="37"/>
      <c r="I157" s="209"/>
      <c r="J157" s="37"/>
      <c r="K157" s="37"/>
      <c r="L157" s="40"/>
      <c r="M157" s="210"/>
      <c r="N157" s="211"/>
      <c r="O157" s="72"/>
      <c r="P157" s="72"/>
      <c r="Q157" s="72"/>
      <c r="R157" s="72"/>
      <c r="S157" s="72"/>
      <c r="T157" s="73"/>
      <c r="U157" s="35"/>
      <c r="V157" s="35"/>
      <c r="W157" s="35"/>
      <c r="X157" s="35"/>
      <c r="Y157" s="35"/>
      <c r="Z157" s="35"/>
      <c r="AA157" s="35"/>
      <c r="AB157" s="35"/>
      <c r="AC157" s="35"/>
      <c r="AD157" s="35"/>
      <c r="AE157" s="35"/>
      <c r="AT157" s="18" t="s">
        <v>167</v>
      </c>
      <c r="AU157" s="18" t="s">
        <v>86</v>
      </c>
    </row>
    <row r="158" spans="1:65" s="13" customFormat="1" ht="11.25">
      <c r="B158" s="212"/>
      <c r="C158" s="213"/>
      <c r="D158" s="207" t="s">
        <v>169</v>
      </c>
      <c r="E158" s="214" t="s">
        <v>1</v>
      </c>
      <c r="F158" s="215" t="s">
        <v>2742</v>
      </c>
      <c r="G158" s="213"/>
      <c r="H158" s="214" t="s">
        <v>1</v>
      </c>
      <c r="I158" s="216"/>
      <c r="J158" s="213"/>
      <c r="K158" s="213"/>
      <c r="L158" s="217"/>
      <c r="M158" s="218"/>
      <c r="N158" s="219"/>
      <c r="O158" s="219"/>
      <c r="P158" s="219"/>
      <c r="Q158" s="219"/>
      <c r="R158" s="219"/>
      <c r="S158" s="219"/>
      <c r="T158" s="220"/>
      <c r="AT158" s="221" t="s">
        <v>169</v>
      </c>
      <c r="AU158" s="221" t="s">
        <v>86</v>
      </c>
      <c r="AV158" s="13" t="s">
        <v>84</v>
      </c>
      <c r="AW158" s="13" t="s">
        <v>33</v>
      </c>
      <c r="AX158" s="13" t="s">
        <v>76</v>
      </c>
      <c r="AY158" s="221" t="s">
        <v>160</v>
      </c>
    </row>
    <row r="159" spans="1:65" s="14" customFormat="1" ht="11.25">
      <c r="B159" s="222"/>
      <c r="C159" s="223"/>
      <c r="D159" s="207" t="s">
        <v>169</v>
      </c>
      <c r="E159" s="224" t="s">
        <v>1</v>
      </c>
      <c r="F159" s="225" t="s">
        <v>2755</v>
      </c>
      <c r="G159" s="223"/>
      <c r="H159" s="226">
        <v>1</v>
      </c>
      <c r="I159" s="227"/>
      <c r="J159" s="223"/>
      <c r="K159" s="223"/>
      <c r="L159" s="228"/>
      <c r="M159" s="229"/>
      <c r="N159" s="230"/>
      <c r="O159" s="230"/>
      <c r="P159" s="230"/>
      <c r="Q159" s="230"/>
      <c r="R159" s="230"/>
      <c r="S159" s="230"/>
      <c r="T159" s="231"/>
      <c r="AT159" s="232" t="s">
        <v>169</v>
      </c>
      <c r="AU159" s="232" t="s">
        <v>86</v>
      </c>
      <c r="AV159" s="14" t="s">
        <v>86</v>
      </c>
      <c r="AW159" s="14" t="s">
        <v>33</v>
      </c>
      <c r="AX159" s="14" t="s">
        <v>76</v>
      </c>
      <c r="AY159" s="232" t="s">
        <v>160</v>
      </c>
    </row>
    <row r="160" spans="1:65" s="15" customFormat="1" ht="11.25">
      <c r="B160" s="233"/>
      <c r="C160" s="234"/>
      <c r="D160" s="207" t="s">
        <v>169</v>
      </c>
      <c r="E160" s="235" t="s">
        <v>1</v>
      </c>
      <c r="F160" s="236" t="s">
        <v>172</v>
      </c>
      <c r="G160" s="234"/>
      <c r="H160" s="237">
        <v>1</v>
      </c>
      <c r="I160" s="238"/>
      <c r="J160" s="234"/>
      <c r="K160" s="234"/>
      <c r="L160" s="239"/>
      <c r="M160" s="240"/>
      <c r="N160" s="241"/>
      <c r="O160" s="241"/>
      <c r="P160" s="241"/>
      <c r="Q160" s="241"/>
      <c r="R160" s="241"/>
      <c r="S160" s="241"/>
      <c r="T160" s="242"/>
      <c r="AT160" s="243" t="s">
        <v>169</v>
      </c>
      <c r="AU160" s="243" t="s">
        <v>86</v>
      </c>
      <c r="AV160" s="15" t="s">
        <v>166</v>
      </c>
      <c r="AW160" s="15" t="s">
        <v>33</v>
      </c>
      <c r="AX160" s="15" t="s">
        <v>84</v>
      </c>
      <c r="AY160" s="243" t="s">
        <v>160</v>
      </c>
    </row>
    <row r="161" spans="1:65" s="2" customFormat="1" ht="16.5" customHeight="1">
      <c r="A161" s="35"/>
      <c r="B161" s="36"/>
      <c r="C161" s="193" t="s">
        <v>206</v>
      </c>
      <c r="D161" s="193" t="s">
        <v>162</v>
      </c>
      <c r="E161" s="194" t="s">
        <v>2756</v>
      </c>
      <c r="F161" s="195" t="s">
        <v>2757</v>
      </c>
      <c r="G161" s="196" t="s">
        <v>312</v>
      </c>
      <c r="H161" s="197">
        <v>28</v>
      </c>
      <c r="I161" s="198"/>
      <c r="J161" s="199">
        <f>ROUND(I161*H161,2)</f>
        <v>0</v>
      </c>
      <c r="K161" s="200"/>
      <c r="L161" s="40"/>
      <c r="M161" s="201" t="s">
        <v>1</v>
      </c>
      <c r="N161" s="202" t="s">
        <v>41</v>
      </c>
      <c r="O161" s="72"/>
      <c r="P161" s="203">
        <f>O161*H161</f>
        <v>0</v>
      </c>
      <c r="Q161" s="203">
        <v>0</v>
      </c>
      <c r="R161" s="203">
        <f>Q161*H161</f>
        <v>0</v>
      </c>
      <c r="S161" s="203">
        <v>0</v>
      </c>
      <c r="T161" s="204">
        <f>S161*H161</f>
        <v>0</v>
      </c>
      <c r="U161" s="35"/>
      <c r="V161" s="35"/>
      <c r="W161" s="35"/>
      <c r="X161" s="35"/>
      <c r="Y161" s="35"/>
      <c r="Z161" s="35"/>
      <c r="AA161" s="35"/>
      <c r="AB161" s="35"/>
      <c r="AC161" s="35"/>
      <c r="AD161" s="35"/>
      <c r="AE161" s="35"/>
      <c r="AR161" s="205" t="s">
        <v>214</v>
      </c>
      <c r="AT161" s="205" t="s">
        <v>162</v>
      </c>
      <c r="AU161" s="205" t="s">
        <v>86</v>
      </c>
      <c r="AY161" s="18" t="s">
        <v>160</v>
      </c>
      <c r="BE161" s="206">
        <f>IF(N161="základní",J161,0)</f>
        <v>0</v>
      </c>
      <c r="BF161" s="206">
        <f>IF(N161="snížená",J161,0)</f>
        <v>0</v>
      </c>
      <c r="BG161" s="206">
        <f>IF(N161="zákl. přenesená",J161,0)</f>
        <v>0</v>
      </c>
      <c r="BH161" s="206">
        <f>IF(N161="sníž. přenesená",J161,0)</f>
        <v>0</v>
      </c>
      <c r="BI161" s="206">
        <f>IF(N161="nulová",J161,0)</f>
        <v>0</v>
      </c>
      <c r="BJ161" s="18" t="s">
        <v>84</v>
      </c>
      <c r="BK161" s="206">
        <f>ROUND(I161*H161,2)</f>
        <v>0</v>
      </c>
      <c r="BL161" s="18" t="s">
        <v>214</v>
      </c>
      <c r="BM161" s="205" t="s">
        <v>209</v>
      </c>
    </row>
    <row r="162" spans="1:65" s="2" customFormat="1" ht="29.25">
      <c r="A162" s="35"/>
      <c r="B162" s="36"/>
      <c r="C162" s="37"/>
      <c r="D162" s="207" t="s">
        <v>167</v>
      </c>
      <c r="E162" s="37"/>
      <c r="F162" s="208" t="s">
        <v>2758</v>
      </c>
      <c r="G162" s="37"/>
      <c r="H162" s="37"/>
      <c r="I162" s="209"/>
      <c r="J162" s="37"/>
      <c r="K162" s="37"/>
      <c r="L162" s="40"/>
      <c r="M162" s="210"/>
      <c r="N162" s="211"/>
      <c r="O162" s="72"/>
      <c r="P162" s="72"/>
      <c r="Q162" s="72"/>
      <c r="R162" s="72"/>
      <c r="S162" s="72"/>
      <c r="T162" s="73"/>
      <c r="U162" s="35"/>
      <c r="V162" s="35"/>
      <c r="W162" s="35"/>
      <c r="X162" s="35"/>
      <c r="Y162" s="35"/>
      <c r="Z162" s="35"/>
      <c r="AA162" s="35"/>
      <c r="AB162" s="35"/>
      <c r="AC162" s="35"/>
      <c r="AD162" s="35"/>
      <c r="AE162" s="35"/>
      <c r="AT162" s="18" t="s">
        <v>167</v>
      </c>
      <c r="AU162" s="18" t="s">
        <v>86</v>
      </c>
    </row>
    <row r="163" spans="1:65" s="13" customFormat="1" ht="11.25">
      <c r="B163" s="212"/>
      <c r="C163" s="213"/>
      <c r="D163" s="207" t="s">
        <v>169</v>
      </c>
      <c r="E163" s="214" t="s">
        <v>1</v>
      </c>
      <c r="F163" s="215" t="s">
        <v>2742</v>
      </c>
      <c r="G163" s="213"/>
      <c r="H163" s="214" t="s">
        <v>1</v>
      </c>
      <c r="I163" s="216"/>
      <c r="J163" s="213"/>
      <c r="K163" s="213"/>
      <c r="L163" s="217"/>
      <c r="M163" s="218"/>
      <c r="N163" s="219"/>
      <c r="O163" s="219"/>
      <c r="P163" s="219"/>
      <c r="Q163" s="219"/>
      <c r="R163" s="219"/>
      <c r="S163" s="219"/>
      <c r="T163" s="220"/>
      <c r="AT163" s="221" t="s">
        <v>169</v>
      </c>
      <c r="AU163" s="221" t="s">
        <v>86</v>
      </c>
      <c r="AV163" s="13" t="s">
        <v>84</v>
      </c>
      <c r="AW163" s="13" t="s">
        <v>33</v>
      </c>
      <c r="AX163" s="13" t="s">
        <v>76</v>
      </c>
      <c r="AY163" s="221" t="s">
        <v>160</v>
      </c>
    </row>
    <row r="164" spans="1:65" s="14" customFormat="1" ht="11.25">
      <c r="B164" s="222"/>
      <c r="C164" s="223"/>
      <c r="D164" s="207" t="s">
        <v>169</v>
      </c>
      <c r="E164" s="224" t="s">
        <v>1</v>
      </c>
      <c r="F164" s="225" t="s">
        <v>2759</v>
      </c>
      <c r="G164" s="223"/>
      <c r="H164" s="226">
        <v>28</v>
      </c>
      <c r="I164" s="227"/>
      <c r="J164" s="223"/>
      <c r="K164" s="223"/>
      <c r="L164" s="228"/>
      <c r="M164" s="229"/>
      <c r="N164" s="230"/>
      <c r="O164" s="230"/>
      <c r="P164" s="230"/>
      <c r="Q164" s="230"/>
      <c r="R164" s="230"/>
      <c r="S164" s="230"/>
      <c r="T164" s="231"/>
      <c r="AT164" s="232" t="s">
        <v>169</v>
      </c>
      <c r="AU164" s="232" t="s">
        <v>86</v>
      </c>
      <c r="AV164" s="14" t="s">
        <v>86</v>
      </c>
      <c r="AW164" s="14" t="s">
        <v>33</v>
      </c>
      <c r="AX164" s="14" t="s">
        <v>76</v>
      </c>
      <c r="AY164" s="232" t="s">
        <v>160</v>
      </c>
    </row>
    <row r="165" spans="1:65" s="15" customFormat="1" ht="11.25">
      <c r="B165" s="233"/>
      <c r="C165" s="234"/>
      <c r="D165" s="207" t="s">
        <v>169</v>
      </c>
      <c r="E165" s="235" t="s">
        <v>1</v>
      </c>
      <c r="F165" s="236" t="s">
        <v>172</v>
      </c>
      <c r="G165" s="234"/>
      <c r="H165" s="237">
        <v>28</v>
      </c>
      <c r="I165" s="238"/>
      <c r="J165" s="234"/>
      <c r="K165" s="234"/>
      <c r="L165" s="239"/>
      <c r="M165" s="240"/>
      <c r="N165" s="241"/>
      <c r="O165" s="241"/>
      <c r="P165" s="241"/>
      <c r="Q165" s="241"/>
      <c r="R165" s="241"/>
      <c r="S165" s="241"/>
      <c r="T165" s="242"/>
      <c r="AT165" s="243" t="s">
        <v>169</v>
      </c>
      <c r="AU165" s="243" t="s">
        <v>86</v>
      </c>
      <c r="AV165" s="15" t="s">
        <v>166</v>
      </c>
      <c r="AW165" s="15" t="s">
        <v>33</v>
      </c>
      <c r="AX165" s="15" t="s">
        <v>84</v>
      </c>
      <c r="AY165" s="243" t="s">
        <v>160</v>
      </c>
    </row>
    <row r="166" spans="1:65" s="2" customFormat="1" ht="24.2" customHeight="1">
      <c r="A166" s="35"/>
      <c r="B166" s="36"/>
      <c r="C166" s="244" t="s">
        <v>187</v>
      </c>
      <c r="D166" s="244" t="s">
        <v>245</v>
      </c>
      <c r="E166" s="245" t="s">
        <v>2760</v>
      </c>
      <c r="F166" s="246" t="s">
        <v>2761</v>
      </c>
      <c r="G166" s="247" t="s">
        <v>2312</v>
      </c>
      <c r="H166" s="248">
        <v>28</v>
      </c>
      <c r="I166" s="249"/>
      <c r="J166" s="250">
        <f>ROUND(I166*H166,2)</f>
        <v>0</v>
      </c>
      <c r="K166" s="251"/>
      <c r="L166" s="252"/>
      <c r="M166" s="253" t="s">
        <v>1</v>
      </c>
      <c r="N166" s="254" t="s">
        <v>41</v>
      </c>
      <c r="O166" s="72"/>
      <c r="P166" s="203">
        <f>O166*H166</f>
        <v>0</v>
      </c>
      <c r="Q166" s="203">
        <v>0</v>
      </c>
      <c r="R166" s="203">
        <f>Q166*H166</f>
        <v>0</v>
      </c>
      <c r="S166" s="203">
        <v>0</v>
      </c>
      <c r="T166" s="204">
        <f>S166*H166</f>
        <v>0</v>
      </c>
      <c r="U166" s="35"/>
      <c r="V166" s="35"/>
      <c r="W166" s="35"/>
      <c r="X166" s="35"/>
      <c r="Y166" s="35"/>
      <c r="Z166" s="35"/>
      <c r="AA166" s="35"/>
      <c r="AB166" s="35"/>
      <c r="AC166" s="35"/>
      <c r="AD166" s="35"/>
      <c r="AE166" s="35"/>
      <c r="AR166" s="205" t="s">
        <v>262</v>
      </c>
      <c r="AT166" s="205" t="s">
        <v>245</v>
      </c>
      <c r="AU166" s="205" t="s">
        <v>86</v>
      </c>
      <c r="AY166" s="18" t="s">
        <v>160</v>
      </c>
      <c r="BE166" s="206">
        <f>IF(N166="základní",J166,0)</f>
        <v>0</v>
      </c>
      <c r="BF166" s="206">
        <f>IF(N166="snížená",J166,0)</f>
        <v>0</v>
      </c>
      <c r="BG166" s="206">
        <f>IF(N166="zákl. přenesená",J166,0)</f>
        <v>0</v>
      </c>
      <c r="BH166" s="206">
        <f>IF(N166="sníž. přenesená",J166,0)</f>
        <v>0</v>
      </c>
      <c r="BI166" s="206">
        <f>IF(N166="nulová",J166,0)</f>
        <v>0</v>
      </c>
      <c r="BJ166" s="18" t="s">
        <v>84</v>
      </c>
      <c r="BK166" s="206">
        <f>ROUND(I166*H166,2)</f>
        <v>0</v>
      </c>
      <c r="BL166" s="18" t="s">
        <v>214</v>
      </c>
      <c r="BM166" s="205" t="s">
        <v>214</v>
      </c>
    </row>
    <row r="167" spans="1:65" s="2" customFormat="1" ht="11.25">
      <c r="A167" s="35"/>
      <c r="B167" s="36"/>
      <c r="C167" s="37"/>
      <c r="D167" s="207" t="s">
        <v>167</v>
      </c>
      <c r="E167" s="37"/>
      <c r="F167" s="208" t="s">
        <v>2761</v>
      </c>
      <c r="G167" s="37"/>
      <c r="H167" s="37"/>
      <c r="I167" s="209"/>
      <c r="J167" s="37"/>
      <c r="K167" s="37"/>
      <c r="L167" s="40"/>
      <c r="M167" s="210"/>
      <c r="N167" s="211"/>
      <c r="O167" s="72"/>
      <c r="P167" s="72"/>
      <c r="Q167" s="72"/>
      <c r="R167" s="72"/>
      <c r="S167" s="72"/>
      <c r="T167" s="73"/>
      <c r="U167" s="35"/>
      <c r="V167" s="35"/>
      <c r="W167" s="35"/>
      <c r="X167" s="35"/>
      <c r="Y167" s="35"/>
      <c r="Z167" s="35"/>
      <c r="AA167" s="35"/>
      <c r="AB167" s="35"/>
      <c r="AC167" s="35"/>
      <c r="AD167" s="35"/>
      <c r="AE167" s="35"/>
      <c r="AT167" s="18" t="s">
        <v>167</v>
      </c>
      <c r="AU167" s="18" t="s">
        <v>86</v>
      </c>
    </row>
    <row r="168" spans="1:65" s="2" customFormat="1" ht="24.2" customHeight="1">
      <c r="A168" s="35"/>
      <c r="B168" s="36"/>
      <c r="C168" s="193" t="s">
        <v>218</v>
      </c>
      <c r="D168" s="193" t="s">
        <v>162</v>
      </c>
      <c r="E168" s="194" t="s">
        <v>2762</v>
      </c>
      <c r="F168" s="195" t="s">
        <v>2763</v>
      </c>
      <c r="G168" s="196" t="s">
        <v>312</v>
      </c>
      <c r="H168" s="197">
        <v>6</v>
      </c>
      <c r="I168" s="198"/>
      <c r="J168" s="199">
        <f>ROUND(I168*H168,2)</f>
        <v>0</v>
      </c>
      <c r="K168" s="200"/>
      <c r="L168" s="40"/>
      <c r="M168" s="201" t="s">
        <v>1</v>
      </c>
      <c r="N168" s="202" t="s">
        <v>41</v>
      </c>
      <c r="O168" s="72"/>
      <c r="P168" s="203">
        <f>O168*H168</f>
        <v>0</v>
      </c>
      <c r="Q168" s="203">
        <v>0</v>
      </c>
      <c r="R168" s="203">
        <f>Q168*H168</f>
        <v>0</v>
      </c>
      <c r="S168" s="203">
        <v>0</v>
      </c>
      <c r="T168" s="204">
        <f>S168*H168</f>
        <v>0</v>
      </c>
      <c r="U168" s="35"/>
      <c r="V168" s="35"/>
      <c r="W168" s="35"/>
      <c r="X168" s="35"/>
      <c r="Y168" s="35"/>
      <c r="Z168" s="35"/>
      <c r="AA168" s="35"/>
      <c r="AB168" s="35"/>
      <c r="AC168" s="35"/>
      <c r="AD168" s="35"/>
      <c r="AE168" s="35"/>
      <c r="AR168" s="205" t="s">
        <v>214</v>
      </c>
      <c r="AT168" s="205" t="s">
        <v>162</v>
      </c>
      <c r="AU168" s="205" t="s">
        <v>86</v>
      </c>
      <c r="AY168" s="18" t="s">
        <v>160</v>
      </c>
      <c r="BE168" s="206">
        <f>IF(N168="základní",J168,0)</f>
        <v>0</v>
      </c>
      <c r="BF168" s="206">
        <f>IF(N168="snížená",J168,0)</f>
        <v>0</v>
      </c>
      <c r="BG168" s="206">
        <f>IF(N168="zákl. přenesená",J168,0)</f>
        <v>0</v>
      </c>
      <c r="BH168" s="206">
        <f>IF(N168="sníž. přenesená",J168,0)</f>
        <v>0</v>
      </c>
      <c r="BI168" s="206">
        <f>IF(N168="nulová",J168,0)</f>
        <v>0</v>
      </c>
      <c r="BJ168" s="18" t="s">
        <v>84</v>
      </c>
      <c r="BK168" s="206">
        <f>ROUND(I168*H168,2)</f>
        <v>0</v>
      </c>
      <c r="BL168" s="18" t="s">
        <v>214</v>
      </c>
      <c r="BM168" s="205" t="s">
        <v>221</v>
      </c>
    </row>
    <row r="169" spans="1:65" s="2" customFormat="1" ht="29.25">
      <c r="A169" s="35"/>
      <c r="B169" s="36"/>
      <c r="C169" s="37"/>
      <c r="D169" s="207" t="s">
        <v>167</v>
      </c>
      <c r="E169" s="37"/>
      <c r="F169" s="208" t="s">
        <v>2764</v>
      </c>
      <c r="G169" s="37"/>
      <c r="H169" s="37"/>
      <c r="I169" s="209"/>
      <c r="J169" s="37"/>
      <c r="K169" s="37"/>
      <c r="L169" s="40"/>
      <c r="M169" s="210"/>
      <c r="N169" s="211"/>
      <c r="O169" s="72"/>
      <c r="P169" s="72"/>
      <c r="Q169" s="72"/>
      <c r="R169" s="72"/>
      <c r="S169" s="72"/>
      <c r="T169" s="73"/>
      <c r="U169" s="35"/>
      <c r="V169" s="35"/>
      <c r="W169" s="35"/>
      <c r="X169" s="35"/>
      <c r="Y169" s="35"/>
      <c r="Z169" s="35"/>
      <c r="AA169" s="35"/>
      <c r="AB169" s="35"/>
      <c r="AC169" s="35"/>
      <c r="AD169" s="35"/>
      <c r="AE169" s="35"/>
      <c r="AT169" s="18" t="s">
        <v>167</v>
      </c>
      <c r="AU169" s="18" t="s">
        <v>86</v>
      </c>
    </row>
    <row r="170" spans="1:65" s="2" customFormat="1" ht="16.5" customHeight="1">
      <c r="A170" s="35"/>
      <c r="B170" s="36"/>
      <c r="C170" s="244" t="s">
        <v>194</v>
      </c>
      <c r="D170" s="244" t="s">
        <v>245</v>
      </c>
      <c r="E170" s="245" t="s">
        <v>2765</v>
      </c>
      <c r="F170" s="246" t="s">
        <v>2766</v>
      </c>
      <c r="G170" s="247" t="s">
        <v>2312</v>
      </c>
      <c r="H170" s="248">
        <v>6</v>
      </c>
      <c r="I170" s="249"/>
      <c r="J170" s="250">
        <f>ROUND(I170*H170,2)</f>
        <v>0</v>
      </c>
      <c r="K170" s="251"/>
      <c r="L170" s="252"/>
      <c r="M170" s="253" t="s">
        <v>1</v>
      </c>
      <c r="N170" s="254" t="s">
        <v>41</v>
      </c>
      <c r="O170" s="72"/>
      <c r="P170" s="203">
        <f>O170*H170</f>
        <v>0</v>
      </c>
      <c r="Q170" s="203">
        <v>0</v>
      </c>
      <c r="R170" s="203">
        <f>Q170*H170</f>
        <v>0</v>
      </c>
      <c r="S170" s="203">
        <v>0</v>
      </c>
      <c r="T170" s="204">
        <f>S170*H170</f>
        <v>0</v>
      </c>
      <c r="U170" s="35"/>
      <c r="V170" s="35"/>
      <c r="W170" s="35"/>
      <c r="X170" s="35"/>
      <c r="Y170" s="35"/>
      <c r="Z170" s="35"/>
      <c r="AA170" s="35"/>
      <c r="AB170" s="35"/>
      <c r="AC170" s="35"/>
      <c r="AD170" s="35"/>
      <c r="AE170" s="35"/>
      <c r="AR170" s="205" t="s">
        <v>262</v>
      </c>
      <c r="AT170" s="205" t="s">
        <v>245</v>
      </c>
      <c r="AU170" s="205" t="s">
        <v>86</v>
      </c>
      <c r="AY170" s="18" t="s">
        <v>160</v>
      </c>
      <c r="BE170" s="206">
        <f>IF(N170="základní",J170,0)</f>
        <v>0</v>
      </c>
      <c r="BF170" s="206">
        <f>IF(N170="snížená",J170,0)</f>
        <v>0</v>
      </c>
      <c r="BG170" s="206">
        <f>IF(N170="zákl. přenesená",J170,0)</f>
        <v>0</v>
      </c>
      <c r="BH170" s="206">
        <f>IF(N170="sníž. přenesená",J170,0)</f>
        <v>0</v>
      </c>
      <c r="BI170" s="206">
        <f>IF(N170="nulová",J170,0)</f>
        <v>0</v>
      </c>
      <c r="BJ170" s="18" t="s">
        <v>84</v>
      </c>
      <c r="BK170" s="206">
        <f>ROUND(I170*H170,2)</f>
        <v>0</v>
      </c>
      <c r="BL170" s="18" t="s">
        <v>214</v>
      </c>
      <c r="BM170" s="205" t="s">
        <v>229</v>
      </c>
    </row>
    <row r="171" spans="1:65" s="2" customFormat="1" ht="11.25">
      <c r="A171" s="35"/>
      <c r="B171" s="36"/>
      <c r="C171" s="37"/>
      <c r="D171" s="207" t="s">
        <v>167</v>
      </c>
      <c r="E171" s="37"/>
      <c r="F171" s="208" t="s">
        <v>2766</v>
      </c>
      <c r="G171" s="37"/>
      <c r="H171" s="37"/>
      <c r="I171" s="209"/>
      <c r="J171" s="37"/>
      <c r="K171" s="37"/>
      <c r="L171" s="40"/>
      <c r="M171" s="210"/>
      <c r="N171" s="211"/>
      <c r="O171" s="72"/>
      <c r="P171" s="72"/>
      <c r="Q171" s="72"/>
      <c r="R171" s="72"/>
      <c r="S171" s="72"/>
      <c r="T171" s="73"/>
      <c r="U171" s="35"/>
      <c r="V171" s="35"/>
      <c r="W171" s="35"/>
      <c r="X171" s="35"/>
      <c r="Y171" s="35"/>
      <c r="Z171" s="35"/>
      <c r="AA171" s="35"/>
      <c r="AB171" s="35"/>
      <c r="AC171" s="35"/>
      <c r="AD171" s="35"/>
      <c r="AE171" s="35"/>
      <c r="AT171" s="18" t="s">
        <v>167</v>
      </c>
      <c r="AU171" s="18" t="s">
        <v>86</v>
      </c>
    </row>
    <row r="172" spans="1:65" s="2" customFormat="1" ht="16.5" customHeight="1">
      <c r="A172" s="35"/>
      <c r="B172" s="36"/>
      <c r="C172" s="244" t="s">
        <v>233</v>
      </c>
      <c r="D172" s="244" t="s">
        <v>245</v>
      </c>
      <c r="E172" s="245" t="s">
        <v>2767</v>
      </c>
      <c r="F172" s="246" t="s">
        <v>2768</v>
      </c>
      <c r="G172" s="247" t="s">
        <v>2312</v>
      </c>
      <c r="H172" s="248">
        <v>6</v>
      </c>
      <c r="I172" s="249"/>
      <c r="J172" s="250">
        <f>ROUND(I172*H172,2)</f>
        <v>0</v>
      </c>
      <c r="K172" s="251"/>
      <c r="L172" s="252"/>
      <c r="M172" s="253" t="s">
        <v>1</v>
      </c>
      <c r="N172" s="254" t="s">
        <v>41</v>
      </c>
      <c r="O172" s="72"/>
      <c r="P172" s="203">
        <f>O172*H172</f>
        <v>0</v>
      </c>
      <c r="Q172" s="203">
        <v>0</v>
      </c>
      <c r="R172" s="203">
        <f>Q172*H172</f>
        <v>0</v>
      </c>
      <c r="S172" s="203">
        <v>0</v>
      </c>
      <c r="T172" s="204">
        <f>S172*H172</f>
        <v>0</v>
      </c>
      <c r="U172" s="35"/>
      <c r="V172" s="35"/>
      <c r="W172" s="35"/>
      <c r="X172" s="35"/>
      <c r="Y172" s="35"/>
      <c r="Z172" s="35"/>
      <c r="AA172" s="35"/>
      <c r="AB172" s="35"/>
      <c r="AC172" s="35"/>
      <c r="AD172" s="35"/>
      <c r="AE172" s="35"/>
      <c r="AR172" s="205" t="s">
        <v>262</v>
      </c>
      <c r="AT172" s="205" t="s">
        <v>245</v>
      </c>
      <c r="AU172" s="205" t="s">
        <v>86</v>
      </c>
      <c r="AY172" s="18" t="s">
        <v>160</v>
      </c>
      <c r="BE172" s="206">
        <f>IF(N172="základní",J172,0)</f>
        <v>0</v>
      </c>
      <c r="BF172" s="206">
        <f>IF(N172="snížená",J172,0)</f>
        <v>0</v>
      </c>
      <c r="BG172" s="206">
        <f>IF(N172="zákl. přenesená",J172,0)</f>
        <v>0</v>
      </c>
      <c r="BH172" s="206">
        <f>IF(N172="sníž. přenesená",J172,0)</f>
        <v>0</v>
      </c>
      <c r="BI172" s="206">
        <f>IF(N172="nulová",J172,0)</f>
        <v>0</v>
      </c>
      <c r="BJ172" s="18" t="s">
        <v>84</v>
      </c>
      <c r="BK172" s="206">
        <f>ROUND(I172*H172,2)</f>
        <v>0</v>
      </c>
      <c r="BL172" s="18" t="s">
        <v>214</v>
      </c>
      <c r="BM172" s="205" t="s">
        <v>236</v>
      </c>
    </row>
    <row r="173" spans="1:65" s="2" customFormat="1" ht="11.25">
      <c r="A173" s="35"/>
      <c r="B173" s="36"/>
      <c r="C173" s="37"/>
      <c r="D173" s="207" t="s">
        <v>167</v>
      </c>
      <c r="E173" s="37"/>
      <c r="F173" s="208" t="s">
        <v>2768</v>
      </c>
      <c r="G173" s="37"/>
      <c r="H173" s="37"/>
      <c r="I173" s="209"/>
      <c r="J173" s="37"/>
      <c r="K173" s="37"/>
      <c r="L173" s="40"/>
      <c r="M173" s="210"/>
      <c r="N173" s="211"/>
      <c r="O173" s="72"/>
      <c r="P173" s="72"/>
      <c r="Q173" s="72"/>
      <c r="R173" s="72"/>
      <c r="S173" s="72"/>
      <c r="T173" s="73"/>
      <c r="U173" s="35"/>
      <c r="V173" s="35"/>
      <c r="W173" s="35"/>
      <c r="X173" s="35"/>
      <c r="Y173" s="35"/>
      <c r="Z173" s="35"/>
      <c r="AA173" s="35"/>
      <c r="AB173" s="35"/>
      <c r="AC173" s="35"/>
      <c r="AD173" s="35"/>
      <c r="AE173" s="35"/>
      <c r="AT173" s="18" t="s">
        <v>167</v>
      </c>
      <c r="AU173" s="18" t="s">
        <v>86</v>
      </c>
    </row>
    <row r="174" spans="1:65" s="2" customFormat="1" ht="33" customHeight="1">
      <c r="A174" s="35"/>
      <c r="B174" s="36"/>
      <c r="C174" s="193" t="s">
        <v>8</v>
      </c>
      <c r="D174" s="193" t="s">
        <v>162</v>
      </c>
      <c r="E174" s="194" t="s">
        <v>2769</v>
      </c>
      <c r="F174" s="195" t="s">
        <v>2770</v>
      </c>
      <c r="G174" s="196" t="s">
        <v>181</v>
      </c>
      <c r="H174" s="197">
        <v>278</v>
      </c>
      <c r="I174" s="198"/>
      <c r="J174" s="199">
        <f>ROUND(I174*H174,2)</f>
        <v>0</v>
      </c>
      <c r="K174" s="200"/>
      <c r="L174" s="40"/>
      <c r="M174" s="201" t="s">
        <v>1</v>
      </c>
      <c r="N174" s="202" t="s">
        <v>41</v>
      </c>
      <c r="O174" s="72"/>
      <c r="P174" s="203">
        <f>O174*H174</f>
        <v>0</v>
      </c>
      <c r="Q174" s="203">
        <v>0</v>
      </c>
      <c r="R174" s="203">
        <f>Q174*H174</f>
        <v>0</v>
      </c>
      <c r="S174" s="203">
        <v>0</v>
      </c>
      <c r="T174" s="204">
        <f>S174*H174</f>
        <v>0</v>
      </c>
      <c r="U174" s="35"/>
      <c r="V174" s="35"/>
      <c r="W174" s="35"/>
      <c r="X174" s="35"/>
      <c r="Y174" s="35"/>
      <c r="Z174" s="35"/>
      <c r="AA174" s="35"/>
      <c r="AB174" s="35"/>
      <c r="AC174" s="35"/>
      <c r="AD174" s="35"/>
      <c r="AE174" s="35"/>
      <c r="AR174" s="205" t="s">
        <v>214</v>
      </c>
      <c r="AT174" s="205" t="s">
        <v>162</v>
      </c>
      <c r="AU174" s="205" t="s">
        <v>86</v>
      </c>
      <c r="AY174" s="18" t="s">
        <v>160</v>
      </c>
      <c r="BE174" s="206">
        <f>IF(N174="základní",J174,0)</f>
        <v>0</v>
      </c>
      <c r="BF174" s="206">
        <f>IF(N174="snížená",J174,0)</f>
        <v>0</v>
      </c>
      <c r="BG174" s="206">
        <f>IF(N174="zákl. přenesená",J174,0)</f>
        <v>0</v>
      </c>
      <c r="BH174" s="206">
        <f>IF(N174="sníž. přenesená",J174,0)</f>
        <v>0</v>
      </c>
      <c r="BI174" s="206">
        <f>IF(N174="nulová",J174,0)</f>
        <v>0</v>
      </c>
      <c r="BJ174" s="18" t="s">
        <v>84</v>
      </c>
      <c r="BK174" s="206">
        <f>ROUND(I174*H174,2)</f>
        <v>0</v>
      </c>
      <c r="BL174" s="18" t="s">
        <v>214</v>
      </c>
      <c r="BM174" s="205" t="s">
        <v>242</v>
      </c>
    </row>
    <row r="175" spans="1:65" s="2" customFormat="1" ht="19.5">
      <c r="A175" s="35"/>
      <c r="B175" s="36"/>
      <c r="C175" s="37"/>
      <c r="D175" s="207" t="s">
        <v>167</v>
      </c>
      <c r="E175" s="37"/>
      <c r="F175" s="208" t="s">
        <v>2771</v>
      </c>
      <c r="G175" s="37"/>
      <c r="H175" s="37"/>
      <c r="I175" s="209"/>
      <c r="J175" s="37"/>
      <c r="K175" s="37"/>
      <c r="L175" s="40"/>
      <c r="M175" s="210"/>
      <c r="N175" s="211"/>
      <c r="O175" s="72"/>
      <c r="P175" s="72"/>
      <c r="Q175" s="72"/>
      <c r="R175" s="72"/>
      <c r="S175" s="72"/>
      <c r="T175" s="73"/>
      <c r="U175" s="35"/>
      <c r="V175" s="35"/>
      <c r="W175" s="35"/>
      <c r="X175" s="35"/>
      <c r="Y175" s="35"/>
      <c r="Z175" s="35"/>
      <c r="AA175" s="35"/>
      <c r="AB175" s="35"/>
      <c r="AC175" s="35"/>
      <c r="AD175" s="35"/>
      <c r="AE175" s="35"/>
      <c r="AT175" s="18" t="s">
        <v>167</v>
      </c>
      <c r="AU175" s="18" t="s">
        <v>86</v>
      </c>
    </row>
    <row r="176" spans="1:65" s="2" customFormat="1" ht="16.5" customHeight="1">
      <c r="A176" s="35"/>
      <c r="B176" s="36"/>
      <c r="C176" s="244" t="s">
        <v>244</v>
      </c>
      <c r="D176" s="244" t="s">
        <v>245</v>
      </c>
      <c r="E176" s="245" t="s">
        <v>2772</v>
      </c>
      <c r="F176" s="246" t="s">
        <v>2773</v>
      </c>
      <c r="G176" s="247" t="s">
        <v>181</v>
      </c>
      <c r="H176" s="248">
        <v>278</v>
      </c>
      <c r="I176" s="249"/>
      <c r="J176" s="250">
        <f>ROUND(I176*H176,2)</f>
        <v>0</v>
      </c>
      <c r="K176" s="251"/>
      <c r="L176" s="252"/>
      <c r="M176" s="253" t="s">
        <v>1</v>
      </c>
      <c r="N176" s="254" t="s">
        <v>41</v>
      </c>
      <c r="O176" s="72"/>
      <c r="P176" s="203">
        <f>O176*H176</f>
        <v>0</v>
      </c>
      <c r="Q176" s="203">
        <v>0</v>
      </c>
      <c r="R176" s="203">
        <f>Q176*H176</f>
        <v>0</v>
      </c>
      <c r="S176" s="203">
        <v>0</v>
      </c>
      <c r="T176" s="204">
        <f>S176*H176</f>
        <v>0</v>
      </c>
      <c r="U176" s="35"/>
      <c r="V176" s="35"/>
      <c r="W176" s="35"/>
      <c r="X176" s="35"/>
      <c r="Y176" s="35"/>
      <c r="Z176" s="35"/>
      <c r="AA176" s="35"/>
      <c r="AB176" s="35"/>
      <c r="AC176" s="35"/>
      <c r="AD176" s="35"/>
      <c r="AE176" s="35"/>
      <c r="AR176" s="205" t="s">
        <v>262</v>
      </c>
      <c r="AT176" s="205" t="s">
        <v>245</v>
      </c>
      <c r="AU176" s="205" t="s">
        <v>86</v>
      </c>
      <c r="AY176" s="18" t="s">
        <v>160</v>
      </c>
      <c r="BE176" s="206">
        <f>IF(N176="základní",J176,0)</f>
        <v>0</v>
      </c>
      <c r="BF176" s="206">
        <f>IF(N176="snížená",J176,0)</f>
        <v>0</v>
      </c>
      <c r="BG176" s="206">
        <f>IF(N176="zákl. přenesená",J176,0)</f>
        <v>0</v>
      </c>
      <c r="BH176" s="206">
        <f>IF(N176="sníž. přenesená",J176,0)</f>
        <v>0</v>
      </c>
      <c r="BI176" s="206">
        <f>IF(N176="nulová",J176,0)</f>
        <v>0</v>
      </c>
      <c r="BJ176" s="18" t="s">
        <v>84</v>
      </c>
      <c r="BK176" s="206">
        <f>ROUND(I176*H176,2)</f>
        <v>0</v>
      </c>
      <c r="BL176" s="18" t="s">
        <v>214</v>
      </c>
      <c r="BM176" s="205" t="s">
        <v>249</v>
      </c>
    </row>
    <row r="177" spans="1:65" s="2" customFormat="1" ht="11.25">
      <c r="A177" s="35"/>
      <c r="B177" s="36"/>
      <c r="C177" s="37"/>
      <c r="D177" s="207" t="s">
        <v>167</v>
      </c>
      <c r="E177" s="37"/>
      <c r="F177" s="208" t="s">
        <v>2773</v>
      </c>
      <c r="G177" s="37"/>
      <c r="H177" s="37"/>
      <c r="I177" s="209"/>
      <c r="J177" s="37"/>
      <c r="K177" s="37"/>
      <c r="L177" s="40"/>
      <c r="M177" s="210"/>
      <c r="N177" s="211"/>
      <c r="O177" s="72"/>
      <c r="P177" s="72"/>
      <c r="Q177" s="72"/>
      <c r="R177" s="72"/>
      <c r="S177" s="72"/>
      <c r="T177" s="73"/>
      <c r="U177" s="35"/>
      <c r="V177" s="35"/>
      <c r="W177" s="35"/>
      <c r="X177" s="35"/>
      <c r="Y177" s="35"/>
      <c r="Z177" s="35"/>
      <c r="AA177" s="35"/>
      <c r="AB177" s="35"/>
      <c r="AC177" s="35"/>
      <c r="AD177" s="35"/>
      <c r="AE177" s="35"/>
      <c r="AT177" s="18" t="s">
        <v>167</v>
      </c>
      <c r="AU177" s="18" t="s">
        <v>86</v>
      </c>
    </row>
    <row r="178" spans="1:65" s="2" customFormat="1" ht="33" customHeight="1">
      <c r="A178" s="35"/>
      <c r="B178" s="36"/>
      <c r="C178" s="193" t="s">
        <v>209</v>
      </c>
      <c r="D178" s="193" t="s">
        <v>162</v>
      </c>
      <c r="E178" s="194" t="s">
        <v>2774</v>
      </c>
      <c r="F178" s="195" t="s">
        <v>2775</v>
      </c>
      <c r="G178" s="196" t="s">
        <v>181</v>
      </c>
      <c r="H178" s="197">
        <v>22</v>
      </c>
      <c r="I178" s="198"/>
      <c r="J178" s="199">
        <f>ROUND(I178*H178,2)</f>
        <v>0</v>
      </c>
      <c r="K178" s="200"/>
      <c r="L178" s="40"/>
      <c r="M178" s="201" t="s">
        <v>1</v>
      </c>
      <c r="N178" s="202" t="s">
        <v>41</v>
      </c>
      <c r="O178" s="72"/>
      <c r="P178" s="203">
        <f>O178*H178</f>
        <v>0</v>
      </c>
      <c r="Q178" s="203">
        <v>0</v>
      </c>
      <c r="R178" s="203">
        <f>Q178*H178</f>
        <v>0</v>
      </c>
      <c r="S178" s="203">
        <v>0</v>
      </c>
      <c r="T178" s="204">
        <f>S178*H178</f>
        <v>0</v>
      </c>
      <c r="U178" s="35"/>
      <c r="V178" s="35"/>
      <c r="W178" s="35"/>
      <c r="X178" s="35"/>
      <c r="Y178" s="35"/>
      <c r="Z178" s="35"/>
      <c r="AA178" s="35"/>
      <c r="AB178" s="35"/>
      <c r="AC178" s="35"/>
      <c r="AD178" s="35"/>
      <c r="AE178" s="35"/>
      <c r="AR178" s="205" t="s">
        <v>214</v>
      </c>
      <c r="AT178" s="205" t="s">
        <v>162</v>
      </c>
      <c r="AU178" s="205" t="s">
        <v>86</v>
      </c>
      <c r="AY178" s="18" t="s">
        <v>160</v>
      </c>
      <c r="BE178" s="206">
        <f>IF(N178="základní",J178,0)</f>
        <v>0</v>
      </c>
      <c r="BF178" s="206">
        <f>IF(N178="snížená",J178,0)</f>
        <v>0</v>
      </c>
      <c r="BG178" s="206">
        <f>IF(N178="zákl. přenesená",J178,0)</f>
        <v>0</v>
      </c>
      <c r="BH178" s="206">
        <f>IF(N178="sníž. přenesená",J178,0)</f>
        <v>0</v>
      </c>
      <c r="BI178" s="206">
        <f>IF(N178="nulová",J178,0)</f>
        <v>0</v>
      </c>
      <c r="BJ178" s="18" t="s">
        <v>84</v>
      </c>
      <c r="BK178" s="206">
        <f>ROUND(I178*H178,2)</f>
        <v>0</v>
      </c>
      <c r="BL178" s="18" t="s">
        <v>214</v>
      </c>
      <c r="BM178" s="205" t="s">
        <v>253</v>
      </c>
    </row>
    <row r="179" spans="1:65" s="2" customFormat="1" ht="19.5">
      <c r="A179" s="35"/>
      <c r="B179" s="36"/>
      <c r="C179" s="37"/>
      <c r="D179" s="207" t="s">
        <v>167</v>
      </c>
      <c r="E179" s="37"/>
      <c r="F179" s="208" t="s">
        <v>2776</v>
      </c>
      <c r="G179" s="37"/>
      <c r="H179" s="37"/>
      <c r="I179" s="209"/>
      <c r="J179" s="37"/>
      <c r="K179" s="37"/>
      <c r="L179" s="40"/>
      <c r="M179" s="210"/>
      <c r="N179" s="211"/>
      <c r="O179" s="72"/>
      <c r="P179" s="72"/>
      <c r="Q179" s="72"/>
      <c r="R179" s="72"/>
      <c r="S179" s="72"/>
      <c r="T179" s="73"/>
      <c r="U179" s="35"/>
      <c r="V179" s="35"/>
      <c r="W179" s="35"/>
      <c r="X179" s="35"/>
      <c r="Y179" s="35"/>
      <c r="Z179" s="35"/>
      <c r="AA179" s="35"/>
      <c r="AB179" s="35"/>
      <c r="AC179" s="35"/>
      <c r="AD179" s="35"/>
      <c r="AE179" s="35"/>
      <c r="AT179" s="18" t="s">
        <v>167</v>
      </c>
      <c r="AU179" s="18" t="s">
        <v>86</v>
      </c>
    </row>
    <row r="180" spans="1:65" s="2" customFormat="1" ht="16.5" customHeight="1">
      <c r="A180" s="35"/>
      <c r="B180" s="36"/>
      <c r="C180" s="244" t="s">
        <v>256</v>
      </c>
      <c r="D180" s="244" t="s">
        <v>245</v>
      </c>
      <c r="E180" s="245" t="s">
        <v>2777</v>
      </c>
      <c r="F180" s="246" t="s">
        <v>2778</v>
      </c>
      <c r="G180" s="247" t="s">
        <v>181</v>
      </c>
      <c r="H180" s="248">
        <v>22</v>
      </c>
      <c r="I180" s="249"/>
      <c r="J180" s="250">
        <f>ROUND(I180*H180,2)</f>
        <v>0</v>
      </c>
      <c r="K180" s="251"/>
      <c r="L180" s="252"/>
      <c r="M180" s="253" t="s">
        <v>1</v>
      </c>
      <c r="N180" s="254" t="s">
        <v>41</v>
      </c>
      <c r="O180" s="72"/>
      <c r="P180" s="203">
        <f>O180*H180</f>
        <v>0</v>
      </c>
      <c r="Q180" s="203">
        <v>0</v>
      </c>
      <c r="R180" s="203">
        <f>Q180*H180</f>
        <v>0</v>
      </c>
      <c r="S180" s="203">
        <v>0</v>
      </c>
      <c r="T180" s="204">
        <f>S180*H180</f>
        <v>0</v>
      </c>
      <c r="U180" s="35"/>
      <c r="V180" s="35"/>
      <c r="W180" s="35"/>
      <c r="X180" s="35"/>
      <c r="Y180" s="35"/>
      <c r="Z180" s="35"/>
      <c r="AA180" s="35"/>
      <c r="AB180" s="35"/>
      <c r="AC180" s="35"/>
      <c r="AD180" s="35"/>
      <c r="AE180" s="35"/>
      <c r="AR180" s="205" t="s">
        <v>262</v>
      </c>
      <c r="AT180" s="205" t="s">
        <v>245</v>
      </c>
      <c r="AU180" s="205" t="s">
        <v>86</v>
      </c>
      <c r="AY180" s="18" t="s">
        <v>160</v>
      </c>
      <c r="BE180" s="206">
        <f>IF(N180="základní",J180,0)</f>
        <v>0</v>
      </c>
      <c r="BF180" s="206">
        <f>IF(N180="snížená",J180,0)</f>
        <v>0</v>
      </c>
      <c r="BG180" s="206">
        <f>IF(N180="zákl. přenesená",J180,0)</f>
        <v>0</v>
      </c>
      <c r="BH180" s="206">
        <f>IF(N180="sníž. přenesená",J180,0)</f>
        <v>0</v>
      </c>
      <c r="BI180" s="206">
        <f>IF(N180="nulová",J180,0)</f>
        <v>0</v>
      </c>
      <c r="BJ180" s="18" t="s">
        <v>84</v>
      </c>
      <c r="BK180" s="206">
        <f>ROUND(I180*H180,2)</f>
        <v>0</v>
      </c>
      <c r="BL180" s="18" t="s">
        <v>214</v>
      </c>
      <c r="BM180" s="205" t="s">
        <v>259</v>
      </c>
    </row>
    <row r="181" spans="1:65" s="2" customFormat="1" ht="11.25">
      <c r="A181" s="35"/>
      <c r="B181" s="36"/>
      <c r="C181" s="37"/>
      <c r="D181" s="207" t="s">
        <v>167</v>
      </c>
      <c r="E181" s="37"/>
      <c r="F181" s="208" t="s">
        <v>2778</v>
      </c>
      <c r="G181" s="37"/>
      <c r="H181" s="37"/>
      <c r="I181" s="209"/>
      <c r="J181" s="37"/>
      <c r="K181" s="37"/>
      <c r="L181" s="40"/>
      <c r="M181" s="210"/>
      <c r="N181" s="211"/>
      <c r="O181" s="72"/>
      <c r="P181" s="72"/>
      <c r="Q181" s="72"/>
      <c r="R181" s="72"/>
      <c r="S181" s="72"/>
      <c r="T181" s="73"/>
      <c r="U181" s="35"/>
      <c r="V181" s="35"/>
      <c r="W181" s="35"/>
      <c r="X181" s="35"/>
      <c r="Y181" s="35"/>
      <c r="Z181" s="35"/>
      <c r="AA181" s="35"/>
      <c r="AB181" s="35"/>
      <c r="AC181" s="35"/>
      <c r="AD181" s="35"/>
      <c r="AE181" s="35"/>
      <c r="AT181" s="18" t="s">
        <v>167</v>
      </c>
      <c r="AU181" s="18" t="s">
        <v>86</v>
      </c>
    </row>
    <row r="182" spans="1:65" s="2" customFormat="1" ht="33" customHeight="1">
      <c r="A182" s="35"/>
      <c r="B182" s="36"/>
      <c r="C182" s="193" t="s">
        <v>214</v>
      </c>
      <c r="D182" s="193" t="s">
        <v>162</v>
      </c>
      <c r="E182" s="194" t="s">
        <v>2774</v>
      </c>
      <c r="F182" s="195" t="s">
        <v>2775</v>
      </c>
      <c r="G182" s="196" t="s">
        <v>181</v>
      </c>
      <c r="H182" s="197">
        <v>1544</v>
      </c>
      <c r="I182" s="198"/>
      <c r="J182" s="199">
        <f>ROUND(I182*H182,2)</f>
        <v>0</v>
      </c>
      <c r="K182" s="200"/>
      <c r="L182" s="40"/>
      <c r="M182" s="201" t="s">
        <v>1</v>
      </c>
      <c r="N182" s="202" t="s">
        <v>41</v>
      </c>
      <c r="O182" s="72"/>
      <c r="P182" s="203">
        <f>O182*H182</f>
        <v>0</v>
      </c>
      <c r="Q182" s="203">
        <v>0</v>
      </c>
      <c r="R182" s="203">
        <f>Q182*H182</f>
        <v>0</v>
      </c>
      <c r="S182" s="203">
        <v>0</v>
      </c>
      <c r="T182" s="204">
        <f>S182*H182</f>
        <v>0</v>
      </c>
      <c r="U182" s="35"/>
      <c r="V182" s="35"/>
      <c r="W182" s="35"/>
      <c r="X182" s="35"/>
      <c r="Y182" s="35"/>
      <c r="Z182" s="35"/>
      <c r="AA182" s="35"/>
      <c r="AB182" s="35"/>
      <c r="AC182" s="35"/>
      <c r="AD182" s="35"/>
      <c r="AE182" s="35"/>
      <c r="AR182" s="205" t="s">
        <v>214</v>
      </c>
      <c r="AT182" s="205" t="s">
        <v>162</v>
      </c>
      <c r="AU182" s="205" t="s">
        <v>86</v>
      </c>
      <c r="AY182" s="18" t="s">
        <v>160</v>
      </c>
      <c r="BE182" s="206">
        <f>IF(N182="základní",J182,0)</f>
        <v>0</v>
      </c>
      <c r="BF182" s="206">
        <f>IF(N182="snížená",J182,0)</f>
        <v>0</v>
      </c>
      <c r="BG182" s="206">
        <f>IF(N182="zákl. přenesená",J182,0)</f>
        <v>0</v>
      </c>
      <c r="BH182" s="206">
        <f>IF(N182="sníž. přenesená",J182,0)</f>
        <v>0</v>
      </c>
      <c r="BI182" s="206">
        <f>IF(N182="nulová",J182,0)</f>
        <v>0</v>
      </c>
      <c r="BJ182" s="18" t="s">
        <v>84</v>
      </c>
      <c r="BK182" s="206">
        <f>ROUND(I182*H182,2)</f>
        <v>0</v>
      </c>
      <c r="BL182" s="18" t="s">
        <v>214</v>
      </c>
      <c r="BM182" s="205" t="s">
        <v>262</v>
      </c>
    </row>
    <row r="183" spans="1:65" s="2" customFormat="1" ht="19.5">
      <c r="A183" s="35"/>
      <c r="B183" s="36"/>
      <c r="C183" s="37"/>
      <c r="D183" s="207" t="s">
        <v>167</v>
      </c>
      <c r="E183" s="37"/>
      <c r="F183" s="208" t="s">
        <v>2776</v>
      </c>
      <c r="G183" s="37"/>
      <c r="H183" s="37"/>
      <c r="I183" s="209"/>
      <c r="J183" s="37"/>
      <c r="K183" s="37"/>
      <c r="L183" s="40"/>
      <c r="M183" s="210"/>
      <c r="N183" s="211"/>
      <c r="O183" s="72"/>
      <c r="P183" s="72"/>
      <c r="Q183" s="72"/>
      <c r="R183" s="72"/>
      <c r="S183" s="72"/>
      <c r="T183" s="73"/>
      <c r="U183" s="35"/>
      <c r="V183" s="35"/>
      <c r="W183" s="35"/>
      <c r="X183" s="35"/>
      <c r="Y183" s="35"/>
      <c r="Z183" s="35"/>
      <c r="AA183" s="35"/>
      <c r="AB183" s="35"/>
      <c r="AC183" s="35"/>
      <c r="AD183" s="35"/>
      <c r="AE183" s="35"/>
      <c r="AT183" s="18" t="s">
        <v>167</v>
      </c>
      <c r="AU183" s="18" t="s">
        <v>86</v>
      </c>
    </row>
    <row r="184" spans="1:65" s="13" customFormat="1" ht="11.25">
      <c r="B184" s="212"/>
      <c r="C184" s="213"/>
      <c r="D184" s="207" t="s">
        <v>169</v>
      </c>
      <c r="E184" s="214" t="s">
        <v>1</v>
      </c>
      <c r="F184" s="215" t="s">
        <v>2742</v>
      </c>
      <c r="G184" s="213"/>
      <c r="H184" s="214" t="s">
        <v>1</v>
      </c>
      <c r="I184" s="216"/>
      <c r="J184" s="213"/>
      <c r="K184" s="213"/>
      <c r="L184" s="217"/>
      <c r="M184" s="218"/>
      <c r="N184" s="219"/>
      <c r="O184" s="219"/>
      <c r="P184" s="219"/>
      <c r="Q184" s="219"/>
      <c r="R184" s="219"/>
      <c r="S184" s="219"/>
      <c r="T184" s="220"/>
      <c r="AT184" s="221" t="s">
        <v>169</v>
      </c>
      <c r="AU184" s="221" t="s">
        <v>86</v>
      </c>
      <c r="AV184" s="13" t="s">
        <v>84</v>
      </c>
      <c r="AW184" s="13" t="s">
        <v>33</v>
      </c>
      <c r="AX184" s="13" t="s">
        <v>76</v>
      </c>
      <c r="AY184" s="221" t="s">
        <v>160</v>
      </c>
    </row>
    <row r="185" spans="1:65" s="14" customFormat="1" ht="11.25">
      <c r="B185" s="222"/>
      <c r="C185" s="223"/>
      <c r="D185" s="207" t="s">
        <v>169</v>
      </c>
      <c r="E185" s="224" t="s">
        <v>1</v>
      </c>
      <c r="F185" s="225" t="s">
        <v>2779</v>
      </c>
      <c r="G185" s="223"/>
      <c r="H185" s="226">
        <v>1544</v>
      </c>
      <c r="I185" s="227"/>
      <c r="J185" s="223"/>
      <c r="K185" s="223"/>
      <c r="L185" s="228"/>
      <c r="M185" s="229"/>
      <c r="N185" s="230"/>
      <c r="O185" s="230"/>
      <c r="P185" s="230"/>
      <c r="Q185" s="230"/>
      <c r="R185" s="230"/>
      <c r="S185" s="230"/>
      <c r="T185" s="231"/>
      <c r="AT185" s="232" t="s">
        <v>169</v>
      </c>
      <c r="AU185" s="232" t="s">
        <v>86</v>
      </c>
      <c r="AV185" s="14" t="s">
        <v>86</v>
      </c>
      <c r="AW185" s="14" t="s">
        <v>33</v>
      </c>
      <c r="AX185" s="14" t="s">
        <v>76</v>
      </c>
      <c r="AY185" s="232" t="s">
        <v>160</v>
      </c>
    </row>
    <row r="186" spans="1:65" s="15" customFormat="1" ht="11.25">
      <c r="B186" s="233"/>
      <c r="C186" s="234"/>
      <c r="D186" s="207" t="s">
        <v>169</v>
      </c>
      <c r="E186" s="235" t="s">
        <v>1</v>
      </c>
      <c r="F186" s="236" t="s">
        <v>172</v>
      </c>
      <c r="G186" s="234"/>
      <c r="H186" s="237">
        <v>1544</v>
      </c>
      <c r="I186" s="238"/>
      <c r="J186" s="234"/>
      <c r="K186" s="234"/>
      <c r="L186" s="239"/>
      <c r="M186" s="240"/>
      <c r="N186" s="241"/>
      <c r="O186" s="241"/>
      <c r="P186" s="241"/>
      <c r="Q186" s="241"/>
      <c r="R186" s="241"/>
      <c r="S186" s="241"/>
      <c r="T186" s="242"/>
      <c r="AT186" s="243" t="s">
        <v>169</v>
      </c>
      <c r="AU186" s="243" t="s">
        <v>86</v>
      </c>
      <c r="AV186" s="15" t="s">
        <v>166</v>
      </c>
      <c r="AW186" s="15" t="s">
        <v>33</v>
      </c>
      <c r="AX186" s="15" t="s">
        <v>84</v>
      </c>
      <c r="AY186" s="243" t="s">
        <v>160</v>
      </c>
    </row>
    <row r="187" spans="1:65" s="2" customFormat="1" ht="16.5" customHeight="1">
      <c r="A187" s="35"/>
      <c r="B187" s="36"/>
      <c r="C187" s="244" t="s">
        <v>271</v>
      </c>
      <c r="D187" s="244" t="s">
        <v>245</v>
      </c>
      <c r="E187" s="245" t="s">
        <v>2780</v>
      </c>
      <c r="F187" s="246" t="s">
        <v>2781</v>
      </c>
      <c r="G187" s="247" t="s">
        <v>181</v>
      </c>
      <c r="H187" s="248">
        <v>1544</v>
      </c>
      <c r="I187" s="249"/>
      <c r="J187" s="250">
        <f>ROUND(I187*H187,2)</f>
        <v>0</v>
      </c>
      <c r="K187" s="251"/>
      <c r="L187" s="252"/>
      <c r="M187" s="253" t="s">
        <v>1</v>
      </c>
      <c r="N187" s="254" t="s">
        <v>41</v>
      </c>
      <c r="O187" s="72"/>
      <c r="P187" s="203">
        <f>O187*H187</f>
        <v>0</v>
      </c>
      <c r="Q187" s="203">
        <v>0</v>
      </c>
      <c r="R187" s="203">
        <f>Q187*H187</f>
        <v>0</v>
      </c>
      <c r="S187" s="203">
        <v>0</v>
      </c>
      <c r="T187" s="204">
        <f>S187*H187</f>
        <v>0</v>
      </c>
      <c r="U187" s="35"/>
      <c r="V187" s="35"/>
      <c r="W187" s="35"/>
      <c r="X187" s="35"/>
      <c r="Y187" s="35"/>
      <c r="Z187" s="35"/>
      <c r="AA187" s="35"/>
      <c r="AB187" s="35"/>
      <c r="AC187" s="35"/>
      <c r="AD187" s="35"/>
      <c r="AE187" s="35"/>
      <c r="AR187" s="205" t="s">
        <v>262</v>
      </c>
      <c r="AT187" s="205" t="s">
        <v>245</v>
      </c>
      <c r="AU187" s="205" t="s">
        <v>86</v>
      </c>
      <c r="AY187" s="18" t="s">
        <v>160</v>
      </c>
      <c r="BE187" s="206">
        <f>IF(N187="základní",J187,0)</f>
        <v>0</v>
      </c>
      <c r="BF187" s="206">
        <f>IF(N187="snížená",J187,0)</f>
        <v>0</v>
      </c>
      <c r="BG187" s="206">
        <f>IF(N187="zákl. přenesená",J187,0)</f>
        <v>0</v>
      </c>
      <c r="BH187" s="206">
        <f>IF(N187="sníž. přenesená",J187,0)</f>
        <v>0</v>
      </c>
      <c r="BI187" s="206">
        <f>IF(N187="nulová",J187,0)</f>
        <v>0</v>
      </c>
      <c r="BJ187" s="18" t="s">
        <v>84</v>
      </c>
      <c r="BK187" s="206">
        <f>ROUND(I187*H187,2)</f>
        <v>0</v>
      </c>
      <c r="BL187" s="18" t="s">
        <v>214</v>
      </c>
      <c r="BM187" s="205" t="s">
        <v>274</v>
      </c>
    </row>
    <row r="188" spans="1:65" s="2" customFormat="1" ht="11.25">
      <c r="A188" s="35"/>
      <c r="B188" s="36"/>
      <c r="C188" s="37"/>
      <c r="D188" s="207" t="s">
        <v>167</v>
      </c>
      <c r="E188" s="37"/>
      <c r="F188" s="208" t="s">
        <v>2781</v>
      </c>
      <c r="G188" s="37"/>
      <c r="H188" s="37"/>
      <c r="I188" s="209"/>
      <c r="J188" s="37"/>
      <c r="K188" s="37"/>
      <c r="L188" s="40"/>
      <c r="M188" s="210"/>
      <c r="N188" s="211"/>
      <c r="O188" s="72"/>
      <c r="P188" s="72"/>
      <c r="Q188" s="72"/>
      <c r="R188" s="72"/>
      <c r="S188" s="72"/>
      <c r="T188" s="73"/>
      <c r="U188" s="35"/>
      <c r="V188" s="35"/>
      <c r="W188" s="35"/>
      <c r="X188" s="35"/>
      <c r="Y188" s="35"/>
      <c r="Z188" s="35"/>
      <c r="AA188" s="35"/>
      <c r="AB188" s="35"/>
      <c r="AC188" s="35"/>
      <c r="AD188" s="35"/>
      <c r="AE188" s="35"/>
      <c r="AT188" s="18" t="s">
        <v>167</v>
      </c>
      <c r="AU188" s="18" t="s">
        <v>86</v>
      </c>
    </row>
    <row r="189" spans="1:65" s="2" customFormat="1" ht="33" customHeight="1">
      <c r="A189" s="35"/>
      <c r="B189" s="36"/>
      <c r="C189" s="193" t="s">
        <v>221</v>
      </c>
      <c r="D189" s="193" t="s">
        <v>162</v>
      </c>
      <c r="E189" s="194" t="s">
        <v>2782</v>
      </c>
      <c r="F189" s="195" t="s">
        <v>2783</v>
      </c>
      <c r="G189" s="196" t="s">
        <v>181</v>
      </c>
      <c r="H189" s="197">
        <v>60</v>
      </c>
      <c r="I189" s="198"/>
      <c r="J189" s="199">
        <f>ROUND(I189*H189,2)</f>
        <v>0</v>
      </c>
      <c r="K189" s="200"/>
      <c r="L189" s="40"/>
      <c r="M189" s="201" t="s">
        <v>1</v>
      </c>
      <c r="N189" s="202" t="s">
        <v>41</v>
      </c>
      <c r="O189" s="72"/>
      <c r="P189" s="203">
        <f>O189*H189</f>
        <v>0</v>
      </c>
      <c r="Q189" s="203">
        <v>0</v>
      </c>
      <c r="R189" s="203">
        <f>Q189*H189</f>
        <v>0</v>
      </c>
      <c r="S189" s="203">
        <v>0</v>
      </c>
      <c r="T189" s="204">
        <f>S189*H189</f>
        <v>0</v>
      </c>
      <c r="U189" s="35"/>
      <c r="V189" s="35"/>
      <c r="W189" s="35"/>
      <c r="X189" s="35"/>
      <c r="Y189" s="35"/>
      <c r="Z189" s="35"/>
      <c r="AA189" s="35"/>
      <c r="AB189" s="35"/>
      <c r="AC189" s="35"/>
      <c r="AD189" s="35"/>
      <c r="AE189" s="35"/>
      <c r="AR189" s="205" t="s">
        <v>214</v>
      </c>
      <c r="AT189" s="205" t="s">
        <v>162</v>
      </c>
      <c r="AU189" s="205" t="s">
        <v>86</v>
      </c>
      <c r="AY189" s="18" t="s">
        <v>160</v>
      </c>
      <c r="BE189" s="206">
        <f>IF(N189="základní",J189,0)</f>
        <v>0</v>
      </c>
      <c r="BF189" s="206">
        <f>IF(N189="snížená",J189,0)</f>
        <v>0</v>
      </c>
      <c r="BG189" s="206">
        <f>IF(N189="zákl. přenesená",J189,0)</f>
        <v>0</v>
      </c>
      <c r="BH189" s="206">
        <f>IF(N189="sníž. přenesená",J189,0)</f>
        <v>0</v>
      </c>
      <c r="BI189" s="206">
        <f>IF(N189="nulová",J189,0)</f>
        <v>0</v>
      </c>
      <c r="BJ189" s="18" t="s">
        <v>84</v>
      </c>
      <c r="BK189" s="206">
        <f>ROUND(I189*H189,2)</f>
        <v>0</v>
      </c>
      <c r="BL189" s="18" t="s">
        <v>214</v>
      </c>
      <c r="BM189" s="205" t="s">
        <v>284</v>
      </c>
    </row>
    <row r="190" spans="1:65" s="2" customFormat="1" ht="19.5">
      <c r="A190" s="35"/>
      <c r="B190" s="36"/>
      <c r="C190" s="37"/>
      <c r="D190" s="207" t="s">
        <v>167</v>
      </c>
      <c r="E190" s="37"/>
      <c r="F190" s="208" t="s">
        <v>2784</v>
      </c>
      <c r="G190" s="37"/>
      <c r="H190" s="37"/>
      <c r="I190" s="209"/>
      <c r="J190" s="37"/>
      <c r="K190" s="37"/>
      <c r="L190" s="40"/>
      <c r="M190" s="210"/>
      <c r="N190" s="211"/>
      <c r="O190" s="72"/>
      <c r="P190" s="72"/>
      <c r="Q190" s="72"/>
      <c r="R190" s="72"/>
      <c r="S190" s="72"/>
      <c r="T190" s="73"/>
      <c r="U190" s="35"/>
      <c r="V190" s="35"/>
      <c r="W190" s="35"/>
      <c r="X190" s="35"/>
      <c r="Y190" s="35"/>
      <c r="Z190" s="35"/>
      <c r="AA190" s="35"/>
      <c r="AB190" s="35"/>
      <c r="AC190" s="35"/>
      <c r="AD190" s="35"/>
      <c r="AE190" s="35"/>
      <c r="AT190" s="18" t="s">
        <v>167</v>
      </c>
      <c r="AU190" s="18" t="s">
        <v>86</v>
      </c>
    </row>
    <row r="191" spans="1:65" s="2" customFormat="1" ht="16.5" customHeight="1">
      <c r="A191" s="35"/>
      <c r="B191" s="36"/>
      <c r="C191" s="244" t="s">
        <v>286</v>
      </c>
      <c r="D191" s="244" t="s">
        <v>245</v>
      </c>
      <c r="E191" s="245" t="s">
        <v>2785</v>
      </c>
      <c r="F191" s="246" t="s">
        <v>2786</v>
      </c>
      <c r="G191" s="247" t="s">
        <v>181</v>
      </c>
      <c r="H191" s="248">
        <v>60</v>
      </c>
      <c r="I191" s="249"/>
      <c r="J191" s="250">
        <f>ROUND(I191*H191,2)</f>
        <v>0</v>
      </c>
      <c r="K191" s="251"/>
      <c r="L191" s="252"/>
      <c r="M191" s="253" t="s">
        <v>1</v>
      </c>
      <c r="N191" s="254" t="s">
        <v>41</v>
      </c>
      <c r="O191" s="72"/>
      <c r="P191" s="203">
        <f>O191*H191</f>
        <v>0</v>
      </c>
      <c r="Q191" s="203">
        <v>0</v>
      </c>
      <c r="R191" s="203">
        <f>Q191*H191</f>
        <v>0</v>
      </c>
      <c r="S191" s="203">
        <v>0</v>
      </c>
      <c r="T191" s="204">
        <f>S191*H191</f>
        <v>0</v>
      </c>
      <c r="U191" s="35"/>
      <c r="V191" s="35"/>
      <c r="W191" s="35"/>
      <c r="X191" s="35"/>
      <c r="Y191" s="35"/>
      <c r="Z191" s="35"/>
      <c r="AA191" s="35"/>
      <c r="AB191" s="35"/>
      <c r="AC191" s="35"/>
      <c r="AD191" s="35"/>
      <c r="AE191" s="35"/>
      <c r="AR191" s="205" t="s">
        <v>262</v>
      </c>
      <c r="AT191" s="205" t="s">
        <v>245</v>
      </c>
      <c r="AU191" s="205" t="s">
        <v>86</v>
      </c>
      <c r="AY191" s="18" t="s">
        <v>160</v>
      </c>
      <c r="BE191" s="206">
        <f>IF(N191="základní",J191,0)</f>
        <v>0</v>
      </c>
      <c r="BF191" s="206">
        <f>IF(N191="snížená",J191,0)</f>
        <v>0</v>
      </c>
      <c r="BG191" s="206">
        <f>IF(N191="zákl. přenesená",J191,0)</f>
        <v>0</v>
      </c>
      <c r="BH191" s="206">
        <f>IF(N191="sníž. přenesená",J191,0)</f>
        <v>0</v>
      </c>
      <c r="BI191" s="206">
        <f>IF(N191="nulová",J191,0)</f>
        <v>0</v>
      </c>
      <c r="BJ191" s="18" t="s">
        <v>84</v>
      </c>
      <c r="BK191" s="206">
        <f>ROUND(I191*H191,2)</f>
        <v>0</v>
      </c>
      <c r="BL191" s="18" t="s">
        <v>214</v>
      </c>
      <c r="BM191" s="205" t="s">
        <v>289</v>
      </c>
    </row>
    <row r="192" spans="1:65" s="2" customFormat="1" ht="11.25">
      <c r="A192" s="35"/>
      <c r="B192" s="36"/>
      <c r="C192" s="37"/>
      <c r="D192" s="207" t="s">
        <v>167</v>
      </c>
      <c r="E192" s="37"/>
      <c r="F192" s="208" t="s">
        <v>2786</v>
      </c>
      <c r="G192" s="37"/>
      <c r="H192" s="37"/>
      <c r="I192" s="209"/>
      <c r="J192" s="37"/>
      <c r="K192" s="37"/>
      <c r="L192" s="40"/>
      <c r="M192" s="210"/>
      <c r="N192" s="211"/>
      <c r="O192" s="72"/>
      <c r="P192" s="72"/>
      <c r="Q192" s="72"/>
      <c r="R192" s="72"/>
      <c r="S192" s="72"/>
      <c r="T192" s="73"/>
      <c r="U192" s="35"/>
      <c r="V192" s="35"/>
      <c r="W192" s="35"/>
      <c r="X192" s="35"/>
      <c r="Y192" s="35"/>
      <c r="Z192" s="35"/>
      <c r="AA192" s="35"/>
      <c r="AB192" s="35"/>
      <c r="AC192" s="35"/>
      <c r="AD192" s="35"/>
      <c r="AE192" s="35"/>
      <c r="AT192" s="18" t="s">
        <v>167</v>
      </c>
      <c r="AU192" s="18" t="s">
        <v>86</v>
      </c>
    </row>
    <row r="193" spans="1:65" s="2" customFormat="1" ht="33" customHeight="1">
      <c r="A193" s="35"/>
      <c r="B193" s="36"/>
      <c r="C193" s="193" t="s">
        <v>229</v>
      </c>
      <c r="D193" s="193" t="s">
        <v>162</v>
      </c>
      <c r="E193" s="194" t="s">
        <v>2787</v>
      </c>
      <c r="F193" s="195" t="s">
        <v>2788</v>
      </c>
      <c r="G193" s="196" t="s">
        <v>181</v>
      </c>
      <c r="H193" s="197">
        <v>27</v>
      </c>
      <c r="I193" s="198"/>
      <c r="J193" s="199">
        <f>ROUND(I193*H193,2)</f>
        <v>0</v>
      </c>
      <c r="K193" s="200"/>
      <c r="L193" s="40"/>
      <c r="M193" s="201" t="s">
        <v>1</v>
      </c>
      <c r="N193" s="202" t="s">
        <v>41</v>
      </c>
      <c r="O193" s="72"/>
      <c r="P193" s="203">
        <f>O193*H193</f>
        <v>0</v>
      </c>
      <c r="Q193" s="203">
        <v>0</v>
      </c>
      <c r="R193" s="203">
        <f>Q193*H193</f>
        <v>0</v>
      </c>
      <c r="S193" s="203">
        <v>0</v>
      </c>
      <c r="T193" s="204">
        <f>S193*H193</f>
        <v>0</v>
      </c>
      <c r="U193" s="35"/>
      <c r="V193" s="35"/>
      <c r="W193" s="35"/>
      <c r="X193" s="35"/>
      <c r="Y193" s="35"/>
      <c r="Z193" s="35"/>
      <c r="AA193" s="35"/>
      <c r="AB193" s="35"/>
      <c r="AC193" s="35"/>
      <c r="AD193" s="35"/>
      <c r="AE193" s="35"/>
      <c r="AR193" s="205" t="s">
        <v>214</v>
      </c>
      <c r="AT193" s="205" t="s">
        <v>162</v>
      </c>
      <c r="AU193" s="205" t="s">
        <v>86</v>
      </c>
      <c r="AY193" s="18" t="s">
        <v>160</v>
      </c>
      <c r="BE193" s="206">
        <f>IF(N193="základní",J193,0)</f>
        <v>0</v>
      </c>
      <c r="BF193" s="206">
        <f>IF(N193="snížená",J193,0)</f>
        <v>0</v>
      </c>
      <c r="BG193" s="206">
        <f>IF(N193="zákl. přenesená",J193,0)</f>
        <v>0</v>
      </c>
      <c r="BH193" s="206">
        <f>IF(N193="sníž. přenesená",J193,0)</f>
        <v>0</v>
      </c>
      <c r="BI193" s="206">
        <f>IF(N193="nulová",J193,0)</f>
        <v>0</v>
      </c>
      <c r="BJ193" s="18" t="s">
        <v>84</v>
      </c>
      <c r="BK193" s="206">
        <f>ROUND(I193*H193,2)</f>
        <v>0</v>
      </c>
      <c r="BL193" s="18" t="s">
        <v>214</v>
      </c>
      <c r="BM193" s="205" t="s">
        <v>295</v>
      </c>
    </row>
    <row r="194" spans="1:65" s="2" customFormat="1" ht="19.5">
      <c r="A194" s="35"/>
      <c r="B194" s="36"/>
      <c r="C194" s="37"/>
      <c r="D194" s="207" t="s">
        <v>167</v>
      </c>
      <c r="E194" s="37"/>
      <c r="F194" s="208" t="s">
        <v>2789</v>
      </c>
      <c r="G194" s="37"/>
      <c r="H194" s="37"/>
      <c r="I194" s="209"/>
      <c r="J194" s="37"/>
      <c r="K194" s="37"/>
      <c r="L194" s="40"/>
      <c r="M194" s="210"/>
      <c r="N194" s="211"/>
      <c r="O194" s="72"/>
      <c r="P194" s="72"/>
      <c r="Q194" s="72"/>
      <c r="R194" s="72"/>
      <c r="S194" s="72"/>
      <c r="T194" s="73"/>
      <c r="U194" s="35"/>
      <c r="V194" s="35"/>
      <c r="W194" s="35"/>
      <c r="X194" s="35"/>
      <c r="Y194" s="35"/>
      <c r="Z194" s="35"/>
      <c r="AA194" s="35"/>
      <c r="AB194" s="35"/>
      <c r="AC194" s="35"/>
      <c r="AD194" s="35"/>
      <c r="AE194" s="35"/>
      <c r="AT194" s="18" t="s">
        <v>167</v>
      </c>
      <c r="AU194" s="18" t="s">
        <v>86</v>
      </c>
    </row>
    <row r="195" spans="1:65" s="2" customFormat="1" ht="16.5" customHeight="1">
      <c r="A195" s="35"/>
      <c r="B195" s="36"/>
      <c r="C195" s="244" t="s">
        <v>7</v>
      </c>
      <c r="D195" s="244" t="s">
        <v>245</v>
      </c>
      <c r="E195" s="245" t="s">
        <v>2790</v>
      </c>
      <c r="F195" s="246" t="s">
        <v>2791</v>
      </c>
      <c r="G195" s="247" t="s">
        <v>181</v>
      </c>
      <c r="H195" s="248">
        <v>27</v>
      </c>
      <c r="I195" s="249"/>
      <c r="J195" s="250">
        <f>ROUND(I195*H195,2)</f>
        <v>0</v>
      </c>
      <c r="K195" s="251"/>
      <c r="L195" s="252"/>
      <c r="M195" s="253" t="s">
        <v>1</v>
      </c>
      <c r="N195" s="254" t="s">
        <v>41</v>
      </c>
      <c r="O195" s="72"/>
      <c r="P195" s="203">
        <f>O195*H195</f>
        <v>0</v>
      </c>
      <c r="Q195" s="203">
        <v>0</v>
      </c>
      <c r="R195" s="203">
        <f>Q195*H195</f>
        <v>0</v>
      </c>
      <c r="S195" s="203">
        <v>0</v>
      </c>
      <c r="T195" s="204">
        <f>S195*H195</f>
        <v>0</v>
      </c>
      <c r="U195" s="35"/>
      <c r="V195" s="35"/>
      <c r="W195" s="35"/>
      <c r="X195" s="35"/>
      <c r="Y195" s="35"/>
      <c r="Z195" s="35"/>
      <c r="AA195" s="35"/>
      <c r="AB195" s="35"/>
      <c r="AC195" s="35"/>
      <c r="AD195" s="35"/>
      <c r="AE195" s="35"/>
      <c r="AR195" s="205" t="s">
        <v>262</v>
      </c>
      <c r="AT195" s="205" t="s">
        <v>245</v>
      </c>
      <c r="AU195" s="205" t="s">
        <v>86</v>
      </c>
      <c r="AY195" s="18" t="s">
        <v>160</v>
      </c>
      <c r="BE195" s="206">
        <f>IF(N195="základní",J195,0)</f>
        <v>0</v>
      </c>
      <c r="BF195" s="206">
        <f>IF(N195="snížená",J195,0)</f>
        <v>0</v>
      </c>
      <c r="BG195" s="206">
        <f>IF(N195="zákl. přenesená",J195,0)</f>
        <v>0</v>
      </c>
      <c r="BH195" s="206">
        <f>IF(N195="sníž. přenesená",J195,0)</f>
        <v>0</v>
      </c>
      <c r="BI195" s="206">
        <f>IF(N195="nulová",J195,0)</f>
        <v>0</v>
      </c>
      <c r="BJ195" s="18" t="s">
        <v>84</v>
      </c>
      <c r="BK195" s="206">
        <f>ROUND(I195*H195,2)</f>
        <v>0</v>
      </c>
      <c r="BL195" s="18" t="s">
        <v>214</v>
      </c>
      <c r="BM195" s="205" t="s">
        <v>300</v>
      </c>
    </row>
    <row r="196" spans="1:65" s="2" customFormat="1" ht="11.25">
      <c r="A196" s="35"/>
      <c r="B196" s="36"/>
      <c r="C196" s="37"/>
      <c r="D196" s="207" t="s">
        <v>167</v>
      </c>
      <c r="E196" s="37"/>
      <c r="F196" s="208" t="s">
        <v>2791</v>
      </c>
      <c r="G196" s="37"/>
      <c r="H196" s="37"/>
      <c r="I196" s="209"/>
      <c r="J196" s="37"/>
      <c r="K196" s="37"/>
      <c r="L196" s="40"/>
      <c r="M196" s="210"/>
      <c r="N196" s="211"/>
      <c r="O196" s="72"/>
      <c r="P196" s="72"/>
      <c r="Q196" s="72"/>
      <c r="R196" s="72"/>
      <c r="S196" s="72"/>
      <c r="T196" s="73"/>
      <c r="U196" s="35"/>
      <c r="V196" s="35"/>
      <c r="W196" s="35"/>
      <c r="X196" s="35"/>
      <c r="Y196" s="35"/>
      <c r="Z196" s="35"/>
      <c r="AA196" s="35"/>
      <c r="AB196" s="35"/>
      <c r="AC196" s="35"/>
      <c r="AD196" s="35"/>
      <c r="AE196" s="35"/>
      <c r="AT196" s="18" t="s">
        <v>167</v>
      </c>
      <c r="AU196" s="18" t="s">
        <v>86</v>
      </c>
    </row>
    <row r="197" spans="1:65" s="2" customFormat="1" ht="33" customHeight="1">
      <c r="A197" s="35"/>
      <c r="B197" s="36"/>
      <c r="C197" s="193" t="s">
        <v>236</v>
      </c>
      <c r="D197" s="193" t="s">
        <v>162</v>
      </c>
      <c r="E197" s="194" t="s">
        <v>2792</v>
      </c>
      <c r="F197" s="195" t="s">
        <v>2793</v>
      </c>
      <c r="G197" s="196" t="s">
        <v>181</v>
      </c>
      <c r="H197" s="197">
        <v>362</v>
      </c>
      <c r="I197" s="198"/>
      <c r="J197" s="199">
        <f>ROUND(I197*H197,2)</f>
        <v>0</v>
      </c>
      <c r="K197" s="200"/>
      <c r="L197" s="40"/>
      <c r="M197" s="201" t="s">
        <v>1</v>
      </c>
      <c r="N197" s="202" t="s">
        <v>41</v>
      </c>
      <c r="O197" s="72"/>
      <c r="P197" s="203">
        <f>O197*H197</f>
        <v>0</v>
      </c>
      <c r="Q197" s="203">
        <v>0</v>
      </c>
      <c r="R197" s="203">
        <f>Q197*H197</f>
        <v>0</v>
      </c>
      <c r="S197" s="203">
        <v>0</v>
      </c>
      <c r="T197" s="204">
        <f>S197*H197</f>
        <v>0</v>
      </c>
      <c r="U197" s="35"/>
      <c r="V197" s="35"/>
      <c r="W197" s="35"/>
      <c r="X197" s="35"/>
      <c r="Y197" s="35"/>
      <c r="Z197" s="35"/>
      <c r="AA197" s="35"/>
      <c r="AB197" s="35"/>
      <c r="AC197" s="35"/>
      <c r="AD197" s="35"/>
      <c r="AE197" s="35"/>
      <c r="AR197" s="205" t="s">
        <v>214</v>
      </c>
      <c r="AT197" s="205" t="s">
        <v>162</v>
      </c>
      <c r="AU197" s="205" t="s">
        <v>86</v>
      </c>
      <c r="AY197" s="18" t="s">
        <v>160</v>
      </c>
      <c r="BE197" s="206">
        <f>IF(N197="základní",J197,0)</f>
        <v>0</v>
      </c>
      <c r="BF197" s="206">
        <f>IF(N197="snížená",J197,0)</f>
        <v>0</v>
      </c>
      <c r="BG197" s="206">
        <f>IF(N197="zákl. přenesená",J197,0)</f>
        <v>0</v>
      </c>
      <c r="BH197" s="206">
        <f>IF(N197="sníž. přenesená",J197,0)</f>
        <v>0</v>
      </c>
      <c r="BI197" s="206">
        <f>IF(N197="nulová",J197,0)</f>
        <v>0</v>
      </c>
      <c r="BJ197" s="18" t="s">
        <v>84</v>
      </c>
      <c r="BK197" s="206">
        <f>ROUND(I197*H197,2)</f>
        <v>0</v>
      </c>
      <c r="BL197" s="18" t="s">
        <v>214</v>
      </c>
      <c r="BM197" s="205" t="s">
        <v>305</v>
      </c>
    </row>
    <row r="198" spans="1:65" s="2" customFormat="1" ht="19.5">
      <c r="A198" s="35"/>
      <c r="B198" s="36"/>
      <c r="C198" s="37"/>
      <c r="D198" s="207" t="s">
        <v>167</v>
      </c>
      <c r="E198" s="37"/>
      <c r="F198" s="208" t="s">
        <v>2794</v>
      </c>
      <c r="G198" s="37"/>
      <c r="H198" s="37"/>
      <c r="I198" s="209"/>
      <c r="J198" s="37"/>
      <c r="K198" s="37"/>
      <c r="L198" s="40"/>
      <c r="M198" s="210"/>
      <c r="N198" s="211"/>
      <c r="O198" s="72"/>
      <c r="P198" s="72"/>
      <c r="Q198" s="72"/>
      <c r="R198" s="72"/>
      <c r="S198" s="72"/>
      <c r="T198" s="73"/>
      <c r="U198" s="35"/>
      <c r="V198" s="35"/>
      <c r="W198" s="35"/>
      <c r="X198" s="35"/>
      <c r="Y198" s="35"/>
      <c r="Z198" s="35"/>
      <c r="AA198" s="35"/>
      <c r="AB198" s="35"/>
      <c r="AC198" s="35"/>
      <c r="AD198" s="35"/>
      <c r="AE198" s="35"/>
      <c r="AT198" s="18" t="s">
        <v>167</v>
      </c>
      <c r="AU198" s="18" t="s">
        <v>86</v>
      </c>
    </row>
    <row r="199" spans="1:65" s="2" customFormat="1" ht="16.5" customHeight="1">
      <c r="A199" s="35"/>
      <c r="B199" s="36"/>
      <c r="C199" s="244" t="s">
        <v>309</v>
      </c>
      <c r="D199" s="244" t="s">
        <v>245</v>
      </c>
      <c r="E199" s="245" t="s">
        <v>2795</v>
      </c>
      <c r="F199" s="246" t="s">
        <v>2796</v>
      </c>
      <c r="G199" s="247" t="s">
        <v>181</v>
      </c>
      <c r="H199" s="248">
        <v>362</v>
      </c>
      <c r="I199" s="249"/>
      <c r="J199" s="250">
        <f>ROUND(I199*H199,2)</f>
        <v>0</v>
      </c>
      <c r="K199" s="251"/>
      <c r="L199" s="252"/>
      <c r="M199" s="253" t="s">
        <v>1</v>
      </c>
      <c r="N199" s="254" t="s">
        <v>41</v>
      </c>
      <c r="O199" s="72"/>
      <c r="P199" s="203">
        <f>O199*H199</f>
        <v>0</v>
      </c>
      <c r="Q199" s="203">
        <v>0</v>
      </c>
      <c r="R199" s="203">
        <f>Q199*H199</f>
        <v>0</v>
      </c>
      <c r="S199" s="203">
        <v>0</v>
      </c>
      <c r="T199" s="204">
        <f>S199*H199</f>
        <v>0</v>
      </c>
      <c r="U199" s="35"/>
      <c r="V199" s="35"/>
      <c r="W199" s="35"/>
      <c r="X199" s="35"/>
      <c r="Y199" s="35"/>
      <c r="Z199" s="35"/>
      <c r="AA199" s="35"/>
      <c r="AB199" s="35"/>
      <c r="AC199" s="35"/>
      <c r="AD199" s="35"/>
      <c r="AE199" s="35"/>
      <c r="AR199" s="205" t="s">
        <v>262</v>
      </c>
      <c r="AT199" s="205" t="s">
        <v>245</v>
      </c>
      <c r="AU199" s="205" t="s">
        <v>86</v>
      </c>
      <c r="AY199" s="18" t="s">
        <v>160</v>
      </c>
      <c r="BE199" s="206">
        <f>IF(N199="základní",J199,0)</f>
        <v>0</v>
      </c>
      <c r="BF199" s="206">
        <f>IF(N199="snížená",J199,0)</f>
        <v>0</v>
      </c>
      <c r="BG199" s="206">
        <f>IF(N199="zákl. přenesená",J199,0)</f>
        <v>0</v>
      </c>
      <c r="BH199" s="206">
        <f>IF(N199="sníž. přenesená",J199,0)</f>
        <v>0</v>
      </c>
      <c r="BI199" s="206">
        <f>IF(N199="nulová",J199,0)</f>
        <v>0</v>
      </c>
      <c r="BJ199" s="18" t="s">
        <v>84</v>
      </c>
      <c r="BK199" s="206">
        <f>ROUND(I199*H199,2)</f>
        <v>0</v>
      </c>
      <c r="BL199" s="18" t="s">
        <v>214</v>
      </c>
      <c r="BM199" s="205" t="s">
        <v>313</v>
      </c>
    </row>
    <row r="200" spans="1:65" s="2" customFormat="1" ht="11.25">
      <c r="A200" s="35"/>
      <c r="B200" s="36"/>
      <c r="C200" s="37"/>
      <c r="D200" s="207" t="s">
        <v>167</v>
      </c>
      <c r="E200" s="37"/>
      <c r="F200" s="208" t="s">
        <v>2796</v>
      </c>
      <c r="G200" s="37"/>
      <c r="H200" s="37"/>
      <c r="I200" s="209"/>
      <c r="J200" s="37"/>
      <c r="K200" s="37"/>
      <c r="L200" s="40"/>
      <c r="M200" s="210"/>
      <c r="N200" s="211"/>
      <c r="O200" s="72"/>
      <c r="P200" s="72"/>
      <c r="Q200" s="72"/>
      <c r="R200" s="72"/>
      <c r="S200" s="72"/>
      <c r="T200" s="73"/>
      <c r="U200" s="35"/>
      <c r="V200" s="35"/>
      <c r="W200" s="35"/>
      <c r="X200" s="35"/>
      <c r="Y200" s="35"/>
      <c r="Z200" s="35"/>
      <c r="AA200" s="35"/>
      <c r="AB200" s="35"/>
      <c r="AC200" s="35"/>
      <c r="AD200" s="35"/>
      <c r="AE200" s="35"/>
      <c r="AT200" s="18" t="s">
        <v>167</v>
      </c>
      <c r="AU200" s="18" t="s">
        <v>86</v>
      </c>
    </row>
    <row r="201" spans="1:65" s="2" customFormat="1" ht="33" customHeight="1">
      <c r="A201" s="35"/>
      <c r="B201" s="36"/>
      <c r="C201" s="193" t="s">
        <v>242</v>
      </c>
      <c r="D201" s="193" t="s">
        <v>162</v>
      </c>
      <c r="E201" s="194" t="s">
        <v>2792</v>
      </c>
      <c r="F201" s="195" t="s">
        <v>2793</v>
      </c>
      <c r="G201" s="196" t="s">
        <v>181</v>
      </c>
      <c r="H201" s="197">
        <v>15</v>
      </c>
      <c r="I201" s="198"/>
      <c r="J201" s="199">
        <f>ROUND(I201*H201,2)</f>
        <v>0</v>
      </c>
      <c r="K201" s="200"/>
      <c r="L201" s="40"/>
      <c r="M201" s="201" t="s">
        <v>1</v>
      </c>
      <c r="N201" s="202" t="s">
        <v>41</v>
      </c>
      <c r="O201" s="72"/>
      <c r="P201" s="203">
        <f>O201*H201</f>
        <v>0</v>
      </c>
      <c r="Q201" s="203">
        <v>0</v>
      </c>
      <c r="R201" s="203">
        <f>Q201*H201</f>
        <v>0</v>
      </c>
      <c r="S201" s="203">
        <v>0</v>
      </c>
      <c r="T201" s="204">
        <f>S201*H201</f>
        <v>0</v>
      </c>
      <c r="U201" s="35"/>
      <c r="V201" s="35"/>
      <c r="W201" s="35"/>
      <c r="X201" s="35"/>
      <c r="Y201" s="35"/>
      <c r="Z201" s="35"/>
      <c r="AA201" s="35"/>
      <c r="AB201" s="35"/>
      <c r="AC201" s="35"/>
      <c r="AD201" s="35"/>
      <c r="AE201" s="35"/>
      <c r="AR201" s="205" t="s">
        <v>214</v>
      </c>
      <c r="AT201" s="205" t="s">
        <v>162</v>
      </c>
      <c r="AU201" s="205" t="s">
        <v>86</v>
      </c>
      <c r="AY201" s="18" t="s">
        <v>160</v>
      </c>
      <c r="BE201" s="206">
        <f>IF(N201="základní",J201,0)</f>
        <v>0</v>
      </c>
      <c r="BF201" s="206">
        <f>IF(N201="snížená",J201,0)</f>
        <v>0</v>
      </c>
      <c r="BG201" s="206">
        <f>IF(N201="zákl. přenesená",J201,0)</f>
        <v>0</v>
      </c>
      <c r="BH201" s="206">
        <f>IF(N201="sníž. přenesená",J201,0)</f>
        <v>0</v>
      </c>
      <c r="BI201" s="206">
        <f>IF(N201="nulová",J201,0)</f>
        <v>0</v>
      </c>
      <c r="BJ201" s="18" t="s">
        <v>84</v>
      </c>
      <c r="BK201" s="206">
        <f>ROUND(I201*H201,2)</f>
        <v>0</v>
      </c>
      <c r="BL201" s="18" t="s">
        <v>214</v>
      </c>
      <c r="BM201" s="205" t="s">
        <v>318</v>
      </c>
    </row>
    <row r="202" spans="1:65" s="2" customFormat="1" ht="19.5">
      <c r="A202" s="35"/>
      <c r="B202" s="36"/>
      <c r="C202" s="37"/>
      <c r="D202" s="207" t="s">
        <v>167</v>
      </c>
      <c r="E202" s="37"/>
      <c r="F202" s="208" t="s">
        <v>2794</v>
      </c>
      <c r="G202" s="37"/>
      <c r="H202" s="37"/>
      <c r="I202" s="209"/>
      <c r="J202" s="37"/>
      <c r="K202" s="37"/>
      <c r="L202" s="40"/>
      <c r="M202" s="210"/>
      <c r="N202" s="211"/>
      <c r="O202" s="72"/>
      <c r="P202" s="72"/>
      <c r="Q202" s="72"/>
      <c r="R202" s="72"/>
      <c r="S202" s="72"/>
      <c r="T202" s="73"/>
      <c r="U202" s="35"/>
      <c r="V202" s="35"/>
      <c r="W202" s="35"/>
      <c r="X202" s="35"/>
      <c r="Y202" s="35"/>
      <c r="Z202" s="35"/>
      <c r="AA202" s="35"/>
      <c r="AB202" s="35"/>
      <c r="AC202" s="35"/>
      <c r="AD202" s="35"/>
      <c r="AE202" s="35"/>
      <c r="AT202" s="18" t="s">
        <v>167</v>
      </c>
      <c r="AU202" s="18" t="s">
        <v>86</v>
      </c>
    </row>
    <row r="203" spans="1:65" s="2" customFormat="1" ht="16.5" customHeight="1">
      <c r="A203" s="35"/>
      <c r="B203" s="36"/>
      <c r="C203" s="244" t="s">
        <v>322</v>
      </c>
      <c r="D203" s="244" t="s">
        <v>245</v>
      </c>
      <c r="E203" s="245" t="s">
        <v>2797</v>
      </c>
      <c r="F203" s="246" t="s">
        <v>2798</v>
      </c>
      <c r="G203" s="247" t="s">
        <v>181</v>
      </c>
      <c r="H203" s="248">
        <v>15</v>
      </c>
      <c r="I203" s="249"/>
      <c r="J203" s="250">
        <f>ROUND(I203*H203,2)</f>
        <v>0</v>
      </c>
      <c r="K203" s="251"/>
      <c r="L203" s="252"/>
      <c r="M203" s="253" t="s">
        <v>1</v>
      </c>
      <c r="N203" s="254" t="s">
        <v>41</v>
      </c>
      <c r="O203" s="72"/>
      <c r="P203" s="203">
        <f>O203*H203</f>
        <v>0</v>
      </c>
      <c r="Q203" s="203">
        <v>0</v>
      </c>
      <c r="R203" s="203">
        <f>Q203*H203</f>
        <v>0</v>
      </c>
      <c r="S203" s="203">
        <v>0</v>
      </c>
      <c r="T203" s="204">
        <f>S203*H203</f>
        <v>0</v>
      </c>
      <c r="U203" s="35"/>
      <c r="V203" s="35"/>
      <c r="W203" s="35"/>
      <c r="X203" s="35"/>
      <c r="Y203" s="35"/>
      <c r="Z203" s="35"/>
      <c r="AA203" s="35"/>
      <c r="AB203" s="35"/>
      <c r="AC203" s="35"/>
      <c r="AD203" s="35"/>
      <c r="AE203" s="35"/>
      <c r="AR203" s="205" t="s">
        <v>262</v>
      </c>
      <c r="AT203" s="205" t="s">
        <v>245</v>
      </c>
      <c r="AU203" s="205" t="s">
        <v>86</v>
      </c>
      <c r="AY203" s="18" t="s">
        <v>160</v>
      </c>
      <c r="BE203" s="206">
        <f>IF(N203="základní",J203,0)</f>
        <v>0</v>
      </c>
      <c r="BF203" s="206">
        <f>IF(N203="snížená",J203,0)</f>
        <v>0</v>
      </c>
      <c r="BG203" s="206">
        <f>IF(N203="zákl. přenesená",J203,0)</f>
        <v>0</v>
      </c>
      <c r="BH203" s="206">
        <f>IF(N203="sníž. přenesená",J203,0)</f>
        <v>0</v>
      </c>
      <c r="BI203" s="206">
        <f>IF(N203="nulová",J203,0)</f>
        <v>0</v>
      </c>
      <c r="BJ203" s="18" t="s">
        <v>84</v>
      </c>
      <c r="BK203" s="206">
        <f>ROUND(I203*H203,2)</f>
        <v>0</v>
      </c>
      <c r="BL203" s="18" t="s">
        <v>214</v>
      </c>
      <c r="BM203" s="205" t="s">
        <v>325</v>
      </c>
    </row>
    <row r="204" spans="1:65" s="2" customFormat="1" ht="11.25">
      <c r="A204" s="35"/>
      <c r="B204" s="36"/>
      <c r="C204" s="37"/>
      <c r="D204" s="207" t="s">
        <v>167</v>
      </c>
      <c r="E204" s="37"/>
      <c r="F204" s="208" t="s">
        <v>2798</v>
      </c>
      <c r="G204" s="37"/>
      <c r="H204" s="37"/>
      <c r="I204" s="209"/>
      <c r="J204" s="37"/>
      <c r="K204" s="37"/>
      <c r="L204" s="40"/>
      <c r="M204" s="210"/>
      <c r="N204" s="211"/>
      <c r="O204" s="72"/>
      <c r="P204" s="72"/>
      <c r="Q204" s="72"/>
      <c r="R204" s="72"/>
      <c r="S204" s="72"/>
      <c r="T204" s="73"/>
      <c r="U204" s="35"/>
      <c r="V204" s="35"/>
      <c r="W204" s="35"/>
      <c r="X204" s="35"/>
      <c r="Y204" s="35"/>
      <c r="Z204" s="35"/>
      <c r="AA204" s="35"/>
      <c r="AB204" s="35"/>
      <c r="AC204" s="35"/>
      <c r="AD204" s="35"/>
      <c r="AE204" s="35"/>
      <c r="AT204" s="18" t="s">
        <v>167</v>
      </c>
      <c r="AU204" s="18" t="s">
        <v>86</v>
      </c>
    </row>
    <row r="205" spans="1:65" s="2" customFormat="1" ht="19.5">
      <c r="A205" s="35"/>
      <c r="B205" s="36"/>
      <c r="C205" s="37"/>
      <c r="D205" s="207" t="s">
        <v>510</v>
      </c>
      <c r="E205" s="37"/>
      <c r="F205" s="255" t="s">
        <v>2799</v>
      </c>
      <c r="G205" s="37"/>
      <c r="H205" s="37"/>
      <c r="I205" s="209"/>
      <c r="J205" s="37"/>
      <c r="K205" s="37"/>
      <c r="L205" s="40"/>
      <c r="M205" s="210"/>
      <c r="N205" s="211"/>
      <c r="O205" s="72"/>
      <c r="P205" s="72"/>
      <c r="Q205" s="72"/>
      <c r="R205" s="72"/>
      <c r="S205" s="72"/>
      <c r="T205" s="73"/>
      <c r="U205" s="35"/>
      <c r="V205" s="35"/>
      <c r="W205" s="35"/>
      <c r="X205" s="35"/>
      <c r="Y205" s="35"/>
      <c r="Z205" s="35"/>
      <c r="AA205" s="35"/>
      <c r="AB205" s="35"/>
      <c r="AC205" s="35"/>
      <c r="AD205" s="35"/>
      <c r="AE205" s="35"/>
      <c r="AT205" s="18" t="s">
        <v>510</v>
      </c>
      <c r="AU205" s="18" t="s">
        <v>86</v>
      </c>
    </row>
    <row r="206" spans="1:65" s="2" customFormat="1" ht="24.2" customHeight="1">
      <c r="A206" s="35"/>
      <c r="B206" s="36"/>
      <c r="C206" s="193" t="s">
        <v>249</v>
      </c>
      <c r="D206" s="193" t="s">
        <v>162</v>
      </c>
      <c r="E206" s="194" t="s">
        <v>2800</v>
      </c>
      <c r="F206" s="195" t="s">
        <v>2801</v>
      </c>
      <c r="G206" s="196" t="s">
        <v>181</v>
      </c>
      <c r="H206" s="197">
        <v>22</v>
      </c>
      <c r="I206" s="198"/>
      <c r="J206" s="199">
        <f>ROUND(I206*H206,2)</f>
        <v>0</v>
      </c>
      <c r="K206" s="200"/>
      <c r="L206" s="40"/>
      <c r="M206" s="201" t="s">
        <v>1</v>
      </c>
      <c r="N206" s="202" t="s">
        <v>41</v>
      </c>
      <c r="O206" s="72"/>
      <c r="P206" s="203">
        <f>O206*H206</f>
        <v>0</v>
      </c>
      <c r="Q206" s="203">
        <v>0</v>
      </c>
      <c r="R206" s="203">
        <f>Q206*H206</f>
        <v>0</v>
      </c>
      <c r="S206" s="203">
        <v>0</v>
      </c>
      <c r="T206" s="204">
        <f>S206*H206</f>
        <v>0</v>
      </c>
      <c r="U206" s="35"/>
      <c r="V206" s="35"/>
      <c r="W206" s="35"/>
      <c r="X206" s="35"/>
      <c r="Y206" s="35"/>
      <c r="Z206" s="35"/>
      <c r="AA206" s="35"/>
      <c r="AB206" s="35"/>
      <c r="AC206" s="35"/>
      <c r="AD206" s="35"/>
      <c r="AE206" s="35"/>
      <c r="AR206" s="205" t="s">
        <v>214</v>
      </c>
      <c r="AT206" s="205" t="s">
        <v>162</v>
      </c>
      <c r="AU206" s="205" t="s">
        <v>86</v>
      </c>
      <c r="AY206" s="18" t="s">
        <v>160</v>
      </c>
      <c r="BE206" s="206">
        <f>IF(N206="základní",J206,0)</f>
        <v>0</v>
      </c>
      <c r="BF206" s="206">
        <f>IF(N206="snížená",J206,0)</f>
        <v>0</v>
      </c>
      <c r="BG206" s="206">
        <f>IF(N206="zákl. přenesená",J206,0)</f>
        <v>0</v>
      </c>
      <c r="BH206" s="206">
        <f>IF(N206="sníž. přenesená",J206,0)</f>
        <v>0</v>
      </c>
      <c r="BI206" s="206">
        <f>IF(N206="nulová",J206,0)</f>
        <v>0</v>
      </c>
      <c r="BJ206" s="18" t="s">
        <v>84</v>
      </c>
      <c r="BK206" s="206">
        <f>ROUND(I206*H206,2)</f>
        <v>0</v>
      </c>
      <c r="BL206" s="18" t="s">
        <v>214</v>
      </c>
      <c r="BM206" s="205" t="s">
        <v>331</v>
      </c>
    </row>
    <row r="207" spans="1:65" s="2" customFormat="1" ht="19.5">
      <c r="A207" s="35"/>
      <c r="B207" s="36"/>
      <c r="C207" s="37"/>
      <c r="D207" s="207" t="s">
        <v>167</v>
      </c>
      <c r="E207" s="37"/>
      <c r="F207" s="208" t="s">
        <v>2802</v>
      </c>
      <c r="G207" s="37"/>
      <c r="H207" s="37"/>
      <c r="I207" s="209"/>
      <c r="J207" s="37"/>
      <c r="K207" s="37"/>
      <c r="L207" s="40"/>
      <c r="M207" s="210"/>
      <c r="N207" s="211"/>
      <c r="O207" s="72"/>
      <c r="P207" s="72"/>
      <c r="Q207" s="72"/>
      <c r="R207" s="72"/>
      <c r="S207" s="72"/>
      <c r="T207" s="73"/>
      <c r="U207" s="35"/>
      <c r="V207" s="35"/>
      <c r="W207" s="35"/>
      <c r="X207" s="35"/>
      <c r="Y207" s="35"/>
      <c r="Z207" s="35"/>
      <c r="AA207" s="35"/>
      <c r="AB207" s="35"/>
      <c r="AC207" s="35"/>
      <c r="AD207" s="35"/>
      <c r="AE207" s="35"/>
      <c r="AT207" s="18" t="s">
        <v>167</v>
      </c>
      <c r="AU207" s="18" t="s">
        <v>86</v>
      </c>
    </row>
    <row r="208" spans="1:65" s="2" customFormat="1" ht="19.5">
      <c r="A208" s="35"/>
      <c r="B208" s="36"/>
      <c r="C208" s="37"/>
      <c r="D208" s="207" t="s">
        <v>510</v>
      </c>
      <c r="E208" s="37"/>
      <c r="F208" s="255" t="s">
        <v>2803</v>
      </c>
      <c r="G208" s="37"/>
      <c r="H208" s="37"/>
      <c r="I208" s="209"/>
      <c r="J208" s="37"/>
      <c r="K208" s="37"/>
      <c r="L208" s="40"/>
      <c r="M208" s="210"/>
      <c r="N208" s="211"/>
      <c r="O208" s="72"/>
      <c r="P208" s="72"/>
      <c r="Q208" s="72"/>
      <c r="R208" s="72"/>
      <c r="S208" s="72"/>
      <c r="T208" s="73"/>
      <c r="U208" s="35"/>
      <c r="V208" s="35"/>
      <c r="W208" s="35"/>
      <c r="X208" s="35"/>
      <c r="Y208" s="35"/>
      <c r="Z208" s="35"/>
      <c r="AA208" s="35"/>
      <c r="AB208" s="35"/>
      <c r="AC208" s="35"/>
      <c r="AD208" s="35"/>
      <c r="AE208" s="35"/>
      <c r="AT208" s="18" t="s">
        <v>510</v>
      </c>
      <c r="AU208" s="18" t="s">
        <v>86</v>
      </c>
    </row>
    <row r="209" spans="1:65" s="2" customFormat="1" ht="16.5" customHeight="1">
      <c r="A209" s="35"/>
      <c r="B209" s="36"/>
      <c r="C209" s="244" t="s">
        <v>334</v>
      </c>
      <c r="D209" s="244" t="s">
        <v>245</v>
      </c>
      <c r="E209" s="245" t="s">
        <v>2804</v>
      </c>
      <c r="F209" s="246" t="s">
        <v>2805</v>
      </c>
      <c r="G209" s="247" t="s">
        <v>181</v>
      </c>
      <c r="H209" s="248">
        <v>22</v>
      </c>
      <c r="I209" s="249"/>
      <c r="J209" s="250">
        <f>ROUND(I209*H209,2)</f>
        <v>0</v>
      </c>
      <c r="K209" s="251"/>
      <c r="L209" s="252"/>
      <c r="M209" s="253" t="s">
        <v>1</v>
      </c>
      <c r="N209" s="254" t="s">
        <v>41</v>
      </c>
      <c r="O209" s="72"/>
      <c r="P209" s="203">
        <f>O209*H209</f>
        <v>0</v>
      </c>
      <c r="Q209" s="203">
        <v>0</v>
      </c>
      <c r="R209" s="203">
        <f>Q209*H209</f>
        <v>0</v>
      </c>
      <c r="S209" s="203">
        <v>0</v>
      </c>
      <c r="T209" s="204">
        <f>S209*H209</f>
        <v>0</v>
      </c>
      <c r="U209" s="35"/>
      <c r="V209" s="35"/>
      <c r="W209" s="35"/>
      <c r="X209" s="35"/>
      <c r="Y209" s="35"/>
      <c r="Z209" s="35"/>
      <c r="AA209" s="35"/>
      <c r="AB209" s="35"/>
      <c r="AC209" s="35"/>
      <c r="AD209" s="35"/>
      <c r="AE209" s="35"/>
      <c r="AR209" s="205" t="s">
        <v>262</v>
      </c>
      <c r="AT209" s="205" t="s">
        <v>245</v>
      </c>
      <c r="AU209" s="205" t="s">
        <v>86</v>
      </c>
      <c r="AY209" s="18" t="s">
        <v>160</v>
      </c>
      <c r="BE209" s="206">
        <f>IF(N209="základní",J209,0)</f>
        <v>0</v>
      </c>
      <c r="BF209" s="206">
        <f>IF(N209="snížená",J209,0)</f>
        <v>0</v>
      </c>
      <c r="BG209" s="206">
        <f>IF(N209="zákl. přenesená",J209,0)</f>
        <v>0</v>
      </c>
      <c r="BH209" s="206">
        <f>IF(N209="sníž. přenesená",J209,0)</f>
        <v>0</v>
      </c>
      <c r="BI209" s="206">
        <f>IF(N209="nulová",J209,0)</f>
        <v>0</v>
      </c>
      <c r="BJ209" s="18" t="s">
        <v>84</v>
      </c>
      <c r="BK209" s="206">
        <f>ROUND(I209*H209,2)</f>
        <v>0</v>
      </c>
      <c r="BL209" s="18" t="s">
        <v>214</v>
      </c>
      <c r="BM209" s="205" t="s">
        <v>337</v>
      </c>
    </row>
    <row r="210" spans="1:65" s="2" customFormat="1" ht="11.25">
      <c r="A210" s="35"/>
      <c r="B210" s="36"/>
      <c r="C210" s="37"/>
      <c r="D210" s="207" t="s">
        <v>167</v>
      </c>
      <c r="E210" s="37"/>
      <c r="F210" s="208" t="s">
        <v>2805</v>
      </c>
      <c r="G210" s="37"/>
      <c r="H210" s="37"/>
      <c r="I210" s="209"/>
      <c r="J210" s="37"/>
      <c r="K210" s="37"/>
      <c r="L210" s="40"/>
      <c r="M210" s="210"/>
      <c r="N210" s="211"/>
      <c r="O210" s="72"/>
      <c r="P210" s="72"/>
      <c r="Q210" s="72"/>
      <c r="R210" s="72"/>
      <c r="S210" s="72"/>
      <c r="T210" s="73"/>
      <c r="U210" s="35"/>
      <c r="V210" s="35"/>
      <c r="W210" s="35"/>
      <c r="X210" s="35"/>
      <c r="Y210" s="35"/>
      <c r="Z210" s="35"/>
      <c r="AA210" s="35"/>
      <c r="AB210" s="35"/>
      <c r="AC210" s="35"/>
      <c r="AD210" s="35"/>
      <c r="AE210" s="35"/>
      <c r="AT210" s="18" t="s">
        <v>167</v>
      </c>
      <c r="AU210" s="18" t="s">
        <v>86</v>
      </c>
    </row>
    <row r="211" spans="1:65" s="2" customFormat="1" ht="24.2" customHeight="1">
      <c r="A211" s="35"/>
      <c r="B211" s="36"/>
      <c r="C211" s="193" t="s">
        <v>253</v>
      </c>
      <c r="D211" s="193" t="s">
        <v>162</v>
      </c>
      <c r="E211" s="194" t="s">
        <v>2806</v>
      </c>
      <c r="F211" s="195" t="s">
        <v>2807</v>
      </c>
      <c r="G211" s="196" t="s">
        <v>312</v>
      </c>
      <c r="H211" s="197">
        <v>10</v>
      </c>
      <c r="I211" s="198"/>
      <c r="J211" s="199">
        <f>ROUND(I211*H211,2)</f>
        <v>0</v>
      </c>
      <c r="K211" s="200"/>
      <c r="L211" s="40"/>
      <c r="M211" s="201" t="s">
        <v>1</v>
      </c>
      <c r="N211" s="202" t="s">
        <v>41</v>
      </c>
      <c r="O211" s="72"/>
      <c r="P211" s="203">
        <f>O211*H211</f>
        <v>0</v>
      </c>
      <c r="Q211" s="203">
        <v>0</v>
      </c>
      <c r="R211" s="203">
        <f>Q211*H211</f>
        <v>0</v>
      </c>
      <c r="S211" s="203">
        <v>0</v>
      </c>
      <c r="T211" s="204">
        <f>S211*H211</f>
        <v>0</v>
      </c>
      <c r="U211" s="35"/>
      <c r="V211" s="35"/>
      <c r="W211" s="35"/>
      <c r="X211" s="35"/>
      <c r="Y211" s="35"/>
      <c r="Z211" s="35"/>
      <c r="AA211" s="35"/>
      <c r="AB211" s="35"/>
      <c r="AC211" s="35"/>
      <c r="AD211" s="35"/>
      <c r="AE211" s="35"/>
      <c r="AR211" s="205" t="s">
        <v>214</v>
      </c>
      <c r="AT211" s="205" t="s">
        <v>162</v>
      </c>
      <c r="AU211" s="205" t="s">
        <v>86</v>
      </c>
      <c r="AY211" s="18" t="s">
        <v>160</v>
      </c>
      <c r="BE211" s="206">
        <f>IF(N211="základní",J211,0)</f>
        <v>0</v>
      </c>
      <c r="BF211" s="206">
        <f>IF(N211="snížená",J211,0)</f>
        <v>0</v>
      </c>
      <c r="BG211" s="206">
        <f>IF(N211="zákl. přenesená",J211,0)</f>
        <v>0</v>
      </c>
      <c r="BH211" s="206">
        <f>IF(N211="sníž. přenesená",J211,0)</f>
        <v>0</v>
      </c>
      <c r="BI211" s="206">
        <f>IF(N211="nulová",J211,0)</f>
        <v>0</v>
      </c>
      <c r="BJ211" s="18" t="s">
        <v>84</v>
      </c>
      <c r="BK211" s="206">
        <f>ROUND(I211*H211,2)</f>
        <v>0</v>
      </c>
      <c r="BL211" s="18" t="s">
        <v>214</v>
      </c>
      <c r="BM211" s="205" t="s">
        <v>342</v>
      </c>
    </row>
    <row r="212" spans="1:65" s="2" customFormat="1" ht="19.5">
      <c r="A212" s="35"/>
      <c r="B212" s="36"/>
      <c r="C212" s="37"/>
      <c r="D212" s="207" t="s">
        <v>167</v>
      </c>
      <c r="E212" s="37"/>
      <c r="F212" s="208" t="s">
        <v>2808</v>
      </c>
      <c r="G212" s="37"/>
      <c r="H212" s="37"/>
      <c r="I212" s="209"/>
      <c r="J212" s="37"/>
      <c r="K212" s="37"/>
      <c r="L212" s="40"/>
      <c r="M212" s="210"/>
      <c r="N212" s="211"/>
      <c r="O212" s="72"/>
      <c r="P212" s="72"/>
      <c r="Q212" s="72"/>
      <c r="R212" s="72"/>
      <c r="S212" s="72"/>
      <c r="T212" s="73"/>
      <c r="U212" s="35"/>
      <c r="V212" s="35"/>
      <c r="W212" s="35"/>
      <c r="X212" s="35"/>
      <c r="Y212" s="35"/>
      <c r="Z212" s="35"/>
      <c r="AA212" s="35"/>
      <c r="AB212" s="35"/>
      <c r="AC212" s="35"/>
      <c r="AD212" s="35"/>
      <c r="AE212" s="35"/>
      <c r="AT212" s="18" t="s">
        <v>167</v>
      </c>
      <c r="AU212" s="18" t="s">
        <v>86</v>
      </c>
    </row>
    <row r="213" spans="1:65" s="2" customFormat="1" ht="19.5">
      <c r="A213" s="35"/>
      <c r="B213" s="36"/>
      <c r="C213" s="37"/>
      <c r="D213" s="207" t="s">
        <v>510</v>
      </c>
      <c r="E213" s="37"/>
      <c r="F213" s="255" t="s">
        <v>2809</v>
      </c>
      <c r="G213" s="37"/>
      <c r="H213" s="37"/>
      <c r="I213" s="209"/>
      <c r="J213" s="37"/>
      <c r="K213" s="37"/>
      <c r="L213" s="40"/>
      <c r="M213" s="210"/>
      <c r="N213" s="211"/>
      <c r="O213" s="72"/>
      <c r="P213" s="72"/>
      <c r="Q213" s="72"/>
      <c r="R213" s="72"/>
      <c r="S213" s="72"/>
      <c r="T213" s="73"/>
      <c r="U213" s="35"/>
      <c r="V213" s="35"/>
      <c r="W213" s="35"/>
      <c r="X213" s="35"/>
      <c r="Y213" s="35"/>
      <c r="Z213" s="35"/>
      <c r="AA213" s="35"/>
      <c r="AB213" s="35"/>
      <c r="AC213" s="35"/>
      <c r="AD213" s="35"/>
      <c r="AE213" s="35"/>
      <c r="AT213" s="18" t="s">
        <v>510</v>
      </c>
      <c r="AU213" s="18" t="s">
        <v>86</v>
      </c>
    </row>
    <row r="214" spans="1:65" s="2" customFormat="1" ht="24.2" customHeight="1">
      <c r="A214" s="35"/>
      <c r="B214" s="36"/>
      <c r="C214" s="193" t="s">
        <v>347</v>
      </c>
      <c r="D214" s="193" t="s">
        <v>162</v>
      </c>
      <c r="E214" s="194" t="s">
        <v>2810</v>
      </c>
      <c r="F214" s="195" t="s">
        <v>2811</v>
      </c>
      <c r="G214" s="196" t="s">
        <v>312</v>
      </c>
      <c r="H214" s="197">
        <v>5</v>
      </c>
      <c r="I214" s="198"/>
      <c r="J214" s="199">
        <f>ROUND(I214*H214,2)</f>
        <v>0</v>
      </c>
      <c r="K214" s="200"/>
      <c r="L214" s="40"/>
      <c r="M214" s="201" t="s">
        <v>1</v>
      </c>
      <c r="N214" s="202" t="s">
        <v>41</v>
      </c>
      <c r="O214" s="72"/>
      <c r="P214" s="203">
        <f>O214*H214</f>
        <v>0</v>
      </c>
      <c r="Q214" s="203">
        <v>0</v>
      </c>
      <c r="R214" s="203">
        <f>Q214*H214</f>
        <v>0</v>
      </c>
      <c r="S214" s="203">
        <v>0</v>
      </c>
      <c r="T214" s="204">
        <f>S214*H214</f>
        <v>0</v>
      </c>
      <c r="U214" s="35"/>
      <c r="V214" s="35"/>
      <c r="W214" s="35"/>
      <c r="X214" s="35"/>
      <c r="Y214" s="35"/>
      <c r="Z214" s="35"/>
      <c r="AA214" s="35"/>
      <c r="AB214" s="35"/>
      <c r="AC214" s="35"/>
      <c r="AD214" s="35"/>
      <c r="AE214" s="35"/>
      <c r="AR214" s="205" t="s">
        <v>214</v>
      </c>
      <c r="AT214" s="205" t="s">
        <v>162</v>
      </c>
      <c r="AU214" s="205" t="s">
        <v>86</v>
      </c>
      <c r="AY214" s="18" t="s">
        <v>160</v>
      </c>
      <c r="BE214" s="206">
        <f>IF(N214="základní",J214,0)</f>
        <v>0</v>
      </c>
      <c r="BF214" s="206">
        <f>IF(N214="snížená",J214,0)</f>
        <v>0</v>
      </c>
      <c r="BG214" s="206">
        <f>IF(N214="zákl. přenesená",J214,0)</f>
        <v>0</v>
      </c>
      <c r="BH214" s="206">
        <f>IF(N214="sníž. přenesená",J214,0)</f>
        <v>0</v>
      </c>
      <c r="BI214" s="206">
        <f>IF(N214="nulová",J214,0)</f>
        <v>0</v>
      </c>
      <c r="BJ214" s="18" t="s">
        <v>84</v>
      </c>
      <c r="BK214" s="206">
        <f>ROUND(I214*H214,2)</f>
        <v>0</v>
      </c>
      <c r="BL214" s="18" t="s">
        <v>214</v>
      </c>
      <c r="BM214" s="205" t="s">
        <v>350</v>
      </c>
    </row>
    <row r="215" spans="1:65" s="2" customFormat="1" ht="19.5">
      <c r="A215" s="35"/>
      <c r="B215" s="36"/>
      <c r="C215" s="37"/>
      <c r="D215" s="207" t="s">
        <v>167</v>
      </c>
      <c r="E215" s="37"/>
      <c r="F215" s="208" t="s">
        <v>2812</v>
      </c>
      <c r="G215" s="37"/>
      <c r="H215" s="37"/>
      <c r="I215" s="209"/>
      <c r="J215" s="37"/>
      <c r="K215" s="37"/>
      <c r="L215" s="40"/>
      <c r="M215" s="210"/>
      <c r="N215" s="211"/>
      <c r="O215" s="72"/>
      <c r="P215" s="72"/>
      <c r="Q215" s="72"/>
      <c r="R215" s="72"/>
      <c r="S215" s="72"/>
      <c r="T215" s="73"/>
      <c r="U215" s="35"/>
      <c r="V215" s="35"/>
      <c r="W215" s="35"/>
      <c r="X215" s="35"/>
      <c r="Y215" s="35"/>
      <c r="Z215" s="35"/>
      <c r="AA215" s="35"/>
      <c r="AB215" s="35"/>
      <c r="AC215" s="35"/>
      <c r="AD215" s="35"/>
      <c r="AE215" s="35"/>
      <c r="AT215" s="18" t="s">
        <v>167</v>
      </c>
      <c r="AU215" s="18" t="s">
        <v>86</v>
      </c>
    </row>
    <row r="216" spans="1:65" s="2" customFormat="1" ht="19.5">
      <c r="A216" s="35"/>
      <c r="B216" s="36"/>
      <c r="C216" s="37"/>
      <c r="D216" s="207" t="s">
        <v>510</v>
      </c>
      <c r="E216" s="37"/>
      <c r="F216" s="255" t="s">
        <v>2813</v>
      </c>
      <c r="G216" s="37"/>
      <c r="H216" s="37"/>
      <c r="I216" s="209"/>
      <c r="J216" s="37"/>
      <c r="K216" s="37"/>
      <c r="L216" s="40"/>
      <c r="M216" s="210"/>
      <c r="N216" s="211"/>
      <c r="O216" s="72"/>
      <c r="P216" s="72"/>
      <c r="Q216" s="72"/>
      <c r="R216" s="72"/>
      <c r="S216" s="72"/>
      <c r="T216" s="73"/>
      <c r="U216" s="35"/>
      <c r="V216" s="35"/>
      <c r="W216" s="35"/>
      <c r="X216" s="35"/>
      <c r="Y216" s="35"/>
      <c r="Z216" s="35"/>
      <c r="AA216" s="35"/>
      <c r="AB216" s="35"/>
      <c r="AC216" s="35"/>
      <c r="AD216" s="35"/>
      <c r="AE216" s="35"/>
      <c r="AT216" s="18" t="s">
        <v>510</v>
      </c>
      <c r="AU216" s="18" t="s">
        <v>86</v>
      </c>
    </row>
    <row r="217" spans="1:65" s="2" customFormat="1" ht="24.2" customHeight="1">
      <c r="A217" s="35"/>
      <c r="B217" s="36"/>
      <c r="C217" s="193" t="s">
        <v>259</v>
      </c>
      <c r="D217" s="193" t="s">
        <v>162</v>
      </c>
      <c r="E217" s="194" t="s">
        <v>2814</v>
      </c>
      <c r="F217" s="195" t="s">
        <v>2815</v>
      </c>
      <c r="G217" s="196" t="s">
        <v>312</v>
      </c>
      <c r="H217" s="197">
        <v>2</v>
      </c>
      <c r="I217" s="198"/>
      <c r="J217" s="199">
        <f>ROUND(I217*H217,2)</f>
        <v>0</v>
      </c>
      <c r="K217" s="200"/>
      <c r="L217" s="40"/>
      <c r="M217" s="201" t="s">
        <v>1</v>
      </c>
      <c r="N217" s="202" t="s">
        <v>41</v>
      </c>
      <c r="O217" s="72"/>
      <c r="P217" s="203">
        <f>O217*H217</f>
        <v>0</v>
      </c>
      <c r="Q217" s="203">
        <v>0</v>
      </c>
      <c r="R217" s="203">
        <f>Q217*H217</f>
        <v>0</v>
      </c>
      <c r="S217" s="203">
        <v>0</v>
      </c>
      <c r="T217" s="204">
        <f>S217*H217</f>
        <v>0</v>
      </c>
      <c r="U217" s="35"/>
      <c r="V217" s="35"/>
      <c r="W217" s="35"/>
      <c r="X217" s="35"/>
      <c r="Y217" s="35"/>
      <c r="Z217" s="35"/>
      <c r="AA217" s="35"/>
      <c r="AB217" s="35"/>
      <c r="AC217" s="35"/>
      <c r="AD217" s="35"/>
      <c r="AE217" s="35"/>
      <c r="AR217" s="205" t="s">
        <v>214</v>
      </c>
      <c r="AT217" s="205" t="s">
        <v>162</v>
      </c>
      <c r="AU217" s="205" t="s">
        <v>86</v>
      </c>
      <c r="AY217" s="18" t="s">
        <v>160</v>
      </c>
      <c r="BE217" s="206">
        <f>IF(N217="základní",J217,0)</f>
        <v>0</v>
      </c>
      <c r="BF217" s="206">
        <f>IF(N217="snížená",J217,0)</f>
        <v>0</v>
      </c>
      <c r="BG217" s="206">
        <f>IF(N217="zákl. přenesená",J217,0)</f>
        <v>0</v>
      </c>
      <c r="BH217" s="206">
        <f>IF(N217="sníž. přenesená",J217,0)</f>
        <v>0</v>
      </c>
      <c r="BI217" s="206">
        <f>IF(N217="nulová",J217,0)</f>
        <v>0</v>
      </c>
      <c r="BJ217" s="18" t="s">
        <v>84</v>
      </c>
      <c r="BK217" s="206">
        <f>ROUND(I217*H217,2)</f>
        <v>0</v>
      </c>
      <c r="BL217" s="18" t="s">
        <v>214</v>
      </c>
      <c r="BM217" s="205" t="s">
        <v>374</v>
      </c>
    </row>
    <row r="218" spans="1:65" s="2" customFormat="1" ht="19.5">
      <c r="A218" s="35"/>
      <c r="B218" s="36"/>
      <c r="C218" s="37"/>
      <c r="D218" s="207" t="s">
        <v>167</v>
      </c>
      <c r="E218" s="37"/>
      <c r="F218" s="208" t="s">
        <v>2816</v>
      </c>
      <c r="G218" s="37"/>
      <c r="H218" s="37"/>
      <c r="I218" s="209"/>
      <c r="J218" s="37"/>
      <c r="K218" s="37"/>
      <c r="L218" s="40"/>
      <c r="M218" s="210"/>
      <c r="N218" s="211"/>
      <c r="O218" s="72"/>
      <c r="P218" s="72"/>
      <c r="Q218" s="72"/>
      <c r="R218" s="72"/>
      <c r="S218" s="72"/>
      <c r="T218" s="73"/>
      <c r="U218" s="35"/>
      <c r="V218" s="35"/>
      <c r="W218" s="35"/>
      <c r="X218" s="35"/>
      <c r="Y218" s="35"/>
      <c r="Z218" s="35"/>
      <c r="AA218" s="35"/>
      <c r="AB218" s="35"/>
      <c r="AC218" s="35"/>
      <c r="AD218" s="35"/>
      <c r="AE218" s="35"/>
      <c r="AT218" s="18" t="s">
        <v>167</v>
      </c>
      <c r="AU218" s="18" t="s">
        <v>86</v>
      </c>
    </row>
    <row r="219" spans="1:65" s="2" customFormat="1" ht="19.5">
      <c r="A219" s="35"/>
      <c r="B219" s="36"/>
      <c r="C219" s="37"/>
      <c r="D219" s="207" t="s">
        <v>510</v>
      </c>
      <c r="E219" s="37"/>
      <c r="F219" s="255" t="s">
        <v>2817</v>
      </c>
      <c r="G219" s="37"/>
      <c r="H219" s="37"/>
      <c r="I219" s="209"/>
      <c r="J219" s="37"/>
      <c r="K219" s="37"/>
      <c r="L219" s="40"/>
      <c r="M219" s="210"/>
      <c r="N219" s="211"/>
      <c r="O219" s="72"/>
      <c r="P219" s="72"/>
      <c r="Q219" s="72"/>
      <c r="R219" s="72"/>
      <c r="S219" s="72"/>
      <c r="T219" s="73"/>
      <c r="U219" s="35"/>
      <c r="V219" s="35"/>
      <c r="W219" s="35"/>
      <c r="X219" s="35"/>
      <c r="Y219" s="35"/>
      <c r="Z219" s="35"/>
      <c r="AA219" s="35"/>
      <c r="AB219" s="35"/>
      <c r="AC219" s="35"/>
      <c r="AD219" s="35"/>
      <c r="AE219" s="35"/>
      <c r="AT219" s="18" t="s">
        <v>510</v>
      </c>
      <c r="AU219" s="18" t="s">
        <v>86</v>
      </c>
    </row>
    <row r="220" spans="1:65" s="2" customFormat="1" ht="24.2" customHeight="1">
      <c r="A220" s="35"/>
      <c r="B220" s="36"/>
      <c r="C220" s="193" t="s">
        <v>386</v>
      </c>
      <c r="D220" s="193" t="s">
        <v>162</v>
      </c>
      <c r="E220" s="194" t="s">
        <v>2818</v>
      </c>
      <c r="F220" s="195" t="s">
        <v>2819</v>
      </c>
      <c r="G220" s="196" t="s">
        <v>312</v>
      </c>
      <c r="H220" s="197">
        <v>1</v>
      </c>
      <c r="I220" s="198"/>
      <c r="J220" s="199">
        <f>ROUND(I220*H220,2)</f>
        <v>0</v>
      </c>
      <c r="K220" s="200"/>
      <c r="L220" s="40"/>
      <c r="M220" s="201" t="s">
        <v>1</v>
      </c>
      <c r="N220" s="202" t="s">
        <v>41</v>
      </c>
      <c r="O220" s="72"/>
      <c r="P220" s="203">
        <f>O220*H220</f>
        <v>0</v>
      </c>
      <c r="Q220" s="203">
        <v>0</v>
      </c>
      <c r="R220" s="203">
        <f>Q220*H220</f>
        <v>0</v>
      </c>
      <c r="S220" s="203">
        <v>0</v>
      </c>
      <c r="T220" s="204">
        <f>S220*H220</f>
        <v>0</v>
      </c>
      <c r="U220" s="35"/>
      <c r="V220" s="35"/>
      <c r="W220" s="35"/>
      <c r="X220" s="35"/>
      <c r="Y220" s="35"/>
      <c r="Z220" s="35"/>
      <c r="AA220" s="35"/>
      <c r="AB220" s="35"/>
      <c r="AC220" s="35"/>
      <c r="AD220" s="35"/>
      <c r="AE220" s="35"/>
      <c r="AR220" s="205" t="s">
        <v>214</v>
      </c>
      <c r="AT220" s="205" t="s">
        <v>162</v>
      </c>
      <c r="AU220" s="205" t="s">
        <v>86</v>
      </c>
      <c r="AY220" s="18" t="s">
        <v>160</v>
      </c>
      <c r="BE220" s="206">
        <f>IF(N220="základní",J220,0)</f>
        <v>0</v>
      </c>
      <c r="BF220" s="206">
        <f>IF(N220="snížená",J220,0)</f>
        <v>0</v>
      </c>
      <c r="BG220" s="206">
        <f>IF(N220="zákl. přenesená",J220,0)</f>
        <v>0</v>
      </c>
      <c r="BH220" s="206">
        <f>IF(N220="sníž. přenesená",J220,0)</f>
        <v>0</v>
      </c>
      <c r="BI220" s="206">
        <f>IF(N220="nulová",J220,0)</f>
        <v>0</v>
      </c>
      <c r="BJ220" s="18" t="s">
        <v>84</v>
      </c>
      <c r="BK220" s="206">
        <f>ROUND(I220*H220,2)</f>
        <v>0</v>
      </c>
      <c r="BL220" s="18" t="s">
        <v>214</v>
      </c>
      <c r="BM220" s="205" t="s">
        <v>389</v>
      </c>
    </row>
    <row r="221" spans="1:65" s="2" customFormat="1" ht="19.5">
      <c r="A221" s="35"/>
      <c r="B221" s="36"/>
      <c r="C221" s="37"/>
      <c r="D221" s="207" t="s">
        <v>167</v>
      </c>
      <c r="E221" s="37"/>
      <c r="F221" s="208" t="s">
        <v>2820</v>
      </c>
      <c r="G221" s="37"/>
      <c r="H221" s="37"/>
      <c r="I221" s="209"/>
      <c r="J221" s="37"/>
      <c r="K221" s="37"/>
      <c r="L221" s="40"/>
      <c r="M221" s="210"/>
      <c r="N221" s="211"/>
      <c r="O221" s="72"/>
      <c r="P221" s="72"/>
      <c r="Q221" s="72"/>
      <c r="R221" s="72"/>
      <c r="S221" s="72"/>
      <c r="T221" s="73"/>
      <c r="U221" s="35"/>
      <c r="V221" s="35"/>
      <c r="W221" s="35"/>
      <c r="X221" s="35"/>
      <c r="Y221" s="35"/>
      <c r="Z221" s="35"/>
      <c r="AA221" s="35"/>
      <c r="AB221" s="35"/>
      <c r="AC221" s="35"/>
      <c r="AD221" s="35"/>
      <c r="AE221" s="35"/>
      <c r="AT221" s="18" t="s">
        <v>167</v>
      </c>
      <c r="AU221" s="18" t="s">
        <v>86</v>
      </c>
    </row>
    <row r="222" spans="1:65" s="2" customFormat="1" ht="19.5">
      <c r="A222" s="35"/>
      <c r="B222" s="36"/>
      <c r="C222" s="37"/>
      <c r="D222" s="207" t="s">
        <v>510</v>
      </c>
      <c r="E222" s="37"/>
      <c r="F222" s="255" t="s">
        <v>2821</v>
      </c>
      <c r="G222" s="37"/>
      <c r="H222" s="37"/>
      <c r="I222" s="209"/>
      <c r="J222" s="37"/>
      <c r="K222" s="37"/>
      <c r="L222" s="40"/>
      <c r="M222" s="210"/>
      <c r="N222" s="211"/>
      <c r="O222" s="72"/>
      <c r="P222" s="72"/>
      <c r="Q222" s="72"/>
      <c r="R222" s="72"/>
      <c r="S222" s="72"/>
      <c r="T222" s="73"/>
      <c r="U222" s="35"/>
      <c r="V222" s="35"/>
      <c r="W222" s="35"/>
      <c r="X222" s="35"/>
      <c r="Y222" s="35"/>
      <c r="Z222" s="35"/>
      <c r="AA222" s="35"/>
      <c r="AB222" s="35"/>
      <c r="AC222" s="35"/>
      <c r="AD222" s="35"/>
      <c r="AE222" s="35"/>
      <c r="AT222" s="18" t="s">
        <v>510</v>
      </c>
      <c r="AU222" s="18" t="s">
        <v>86</v>
      </c>
    </row>
    <row r="223" spans="1:65" s="2" customFormat="1" ht="24.2" customHeight="1">
      <c r="A223" s="35"/>
      <c r="B223" s="36"/>
      <c r="C223" s="193" t="s">
        <v>262</v>
      </c>
      <c r="D223" s="193" t="s">
        <v>162</v>
      </c>
      <c r="E223" s="194" t="s">
        <v>2822</v>
      </c>
      <c r="F223" s="195" t="s">
        <v>2823</v>
      </c>
      <c r="G223" s="196" t="s">
        <v>312</v>
      </c>
      <c r="H223" s="197">
        <v>1</v>
      </c>
      <c r="I223" s="198"/>
      <c r="J223" s="199">
        <f>ROUND(I223*H223,2)</f>
        <v>0</v>
      </c>
      <c r="K223" s="200"/>
      <c r="L223" s="40"/>
      <c r="M223" s="201" t="s">
        <v>1</v>
      </c>
      <c r="N223" s="202" t="s">
        <v>41</v>
      </c>
      <c r="O223" s="72"/>
      <c r="P223" s="203">
        <f>O223*H223</f>
        <v>0</v>
      </c>
      <c r="Q223" s="203">
        <v>0</v>
      </c>
      <c r="R223" s="203">
        <f>Q223*H223</f>
        <v>0</v>
      </c>
      <c r="S223" s="203">
        <v>0</v>
      </c>
      <c r="T223" s="204">
        <f>S223*H223</f>
        <v>0</v>
      </c>
      <c r="U223" s="35"/>
      <c r="V223" s="35"/>
      <c r="W223" s="35"/>
      <c r="X223" s="35"/>
      <c r="Y223" s="35"/>
      <c r="Z223" s="35"/>
      <c r="AA223" s="35"/>
      <c r="AB223" s="35"/>
      <c r="AC223" s="35"/>
      <c r="AD223" s="35"/>
      <c r="AE223" s="35"/>
      <c r="AR223" s="205" t="s">
        <v>214</v>
      </c>
      <c r="AT223" s="205" t="s">
        <v>162</v>
      </c>
      <c r="AU223" s="205" t="s">
        <v>86</v>
      </c>
      <c r="AY223" s="18" t="s">
        <v>160</v>
      </c>
      <c r="BE223" s="206">
        <f>IF(N223="základní",J223,0)</f>
        <v>0</v>
      </c>
      <c r="BF223" s="206">
        <f>IF(N223="snížená",J223,0)</f>
        <v>0</v>
      </c>
      <c r="BG223" s="206">
        <f>IF(N223="zákl. přenesená",J223,0)</f>
        <v>0</v>
      </c>
      <c r="BH223" s="206">
        <f>IF(N223="sníž. přenesená",J223,0)</f>
        <v>0</v>
      </c>
      <c r="BI223" s="206">
        <f>IF(N223="nulová",J223,0)</f>
        <v>0</v>
      </c>
      <c r="BJ223" s="18" t="s">
        <v>84</v>
      </c>
      <c r="BK223" s="206">
        <f>ROUND(I223*H223,2)</f>
        <v>0</v>
      </c>
      <c r="BL223" s="18" t="s">
        <v>214</v>
      </c>
      <c r="BM223" s="205" t="s">
        <v>394</v>
      </c>
    </row>
    <row r="224" spans="1:65" s="2" customFormat="1" ht="29.25">
      <c r="A224" s="35"/>
      <c r="B224" s="36"/>
      <c r="C224" s="37"/>
      <c r="D224" s="207" t="s">
        <v>167</v>
      </c>
      <c r="E224" s="37"/>
      <c r="F224" s="208" t="s">
        <v>2824</v>
      </c>
      <c r="G224" s="37"/>
      <c r="H224" s="37"/>
      <c r="I224" s="209"/>
      <c r="J224" s="37"/>
      <c r="K224" s="37"/>
      <c r="L224" s="40"/>
      <c r="M224" s="210"/>
      <c r="N224" s="211"/>
      <c r="O224" s="72"/>
      <c r="P224" s="72"/>
      <c r="Q224" s="72"/>
      <c r="R224" s="72"/>
      <c r="S224" s="72"/>
      <c r="T224" s="73"/>
      <c r="U224" s="35"/>
      <c r="V224" s="35"/>
      <c r="W224" s="35"/>
      <c r="X224" s="35"/>
      <c r="Y224" s="35"/>
      <c r="Z224" s="35"/>
      <c r="AA224" s="35"/>
      <c r="AB224" s="35"/>
      <c r="AC224" s="35"/>
      <c r="AD224" s="35"/>
      <c r="AE224" s="35"/>
      <c r="AT224" s="18" t="s">
        <v>167</v>
      </c>
      <c r="AU224" s="18" t="s">
        <v>86</v>
      </c>
    </row>
    <row r="225" spans="1:65" s="2" customFormat="1" ht="16.5" customHeight="1">
      <c r="A225" s="35"/>
      <c r="B225" s="36"/>
      <c r="C225" s="244" t="s">
        <v>400</v>
      </c>
      <c r="D225" s="244" t="s">
        <v>245</v>
      </c>
      <c r="E225" s="245" t="s">
        <v>2825</v>
      </c>
      <c r="F225" s="246" t="s">
        <v>2826</v>
      </c>
      <c r="G225" s="247" t="s">
        <v>2312</v>
      </c>
      <c r="H225" s="248">
        <v>1</v>
      </c>
      <c r="I225" s="249"/>
      <c r="J225" s="250">
        <f>ROUND(I225*H225,2)</f>
        <v>0</v>
      </c>
      <c r="K225" s="251"/>
      <c r="L225" s="252"/>
      <c r="M225" s="253" t="s">
        <v>1</v>
      </c>
      <c r="N225" s="254" t="s">
        <v>41</v>
      </c>
      <c r="O225" s="72"/>
      <c r="P225" s="203">
        <f>O225*H225</f>
        <v>0</v>
      </c>
      <c r="Q225" s="203">
        <v>0</v>
      </c>
      <c r="R225" s="203">
        <f>Q225*H225</f>
        <v>0</v>
      </c>
      <c r="S225" s="203">
        <v>0</v>
      </c>
      <c r="T225" s="204">
        <f>S225*H225</f>
        <v>0</v>
      </c>
      <c r="U225" s="35"/>
      <c r="V225" s="35"/>
      <c r="W225" s="35"/>
      <c r="X225" s="35"/>
      <c r="Y225" s="35"/>
      <c r="Z225" s="35"/>
      <c r="AA225" s="35"/>
      <c r="AB225" s="35"/>
      <c r="AC225" s="35"/>
      <c r="AD225" s="35"/>
      <c r="AE225" s="35"/>
      <c r="AR225" s="205" t="s">
        <v>262</v>
      </c>
      <c r="AT225" s="205" t="s">
        <v>245</v>
      </c>
      <c r="AU225" s="205" t="s">
        <v>86</v>
      </c>
      <c r="AY225" s="18" t="s">
        <v>160</v>
      </c>
      <c r="BE225" s="206">
        <f>IF(N225="základní",J225,0)</f>
        <v>0</v>
      </c>
      <c r="BF225" s="206">
        <f>IF(N225="snížená",J225,0)</f>
        <v>0</v>
      </c>
      <c r="BG225" s="206">
        <f>IF(N225="zákl. přenesená",J225,0)</f>
        <v>0</v>
      </c>
      <c r="BH225" s="206">
        <f>IF(N225="sníž. přenesená",J225,0)</f>
        <v>0</v>
      </c>
      <c r="BI225" s="206">
        <f>IF(N225="nulová",J225,0)</f>
        <v>0</v>
      </c>
      <c r="BJ225" s="18" t="s">
        <v>84</v>
      </c>
      <c r="BK225" s="206">
        <f>ROUND(I225*H225,2)</f>
        <v>0</v>
      </c>
      <c r="BL225" s="18" t="s">
        <v>214</v>
      </c>
      <c r="BM225" s="205" t="s">
        <v>403</v>
      </c>
    </row>
    <row r="226" spans="1:65" s="2" customFormat="1" ht="11.25">
      <c r="A226" s="35"/>
      <c r="B226" s="36"/>
      <c r="C226" s="37"/>
      <c r="D226" s="207" t="s">
        <v>167</v>
      </c>
      <c r="E226" s="37"/>
      <c r="F226" s="208" t="s">
        <v>2826</v>
      </c>
      <c r="G226" s="37"/>
      <c r="H226" s="37"/>
      <c r="I226" s="209"/>
      <c r="J226" s="37"/>
      <c r="K226" s="37"/>
      <c r="L226" s="40"/>
      <c r="M226" s="210"/>
      <c r="N226" s="211"/>
      <c r="O226" s="72"/>
      <c r="P226" s="72"/>
      <c r="Q226" s="72"/>
      <c r="R226" s="72"/>
      <c r="S226" s="72"/>
      <c r="T226" s="73"/>
      <c r="U226" s="35"/>
      <c r="V226" s="35"/>
      <c r="W226" s="35"/>
      <c r="X226" s="35"/>
      <c r="Y226" s="35"/>
      <c r="Z226" s="35"/>
      <c r="AA226" s="35"/>
      <c r="AB226" s="35"/>
      <c r="AC226" s="35"/>
      <c r="AD226" s="35"/>
      <c r="AE226" s="35"/>
      <c r="AT226" s="18" t="s">
        <v>167</v>
      </c>
      <c r="AU226" s="18" t="s">
        <v>86</v>
      </c>
    </row>
    <row r="227" spans="1:65" s="2" customFormat="1" ht="24.2" customHeight="1">
      <c r="A227" s="35"/>
      <c r="B227" s="36"/>
      <c r="C227" s="193" t="s">
        <v>274</v>
      </c>
      <c r="D227" s="193" t="s">
        <v>162</v>
      </c>
      <c r="E227" s="194" t="s">
        <v>2827</v>
      </c>
      <c r="F227" s="195" t="s">
        <v>2828</v>
      </c>
      <c r="G227" s="196" t="s">
        <v>312</v>
      </c>
      <c r="H227" s="197">
        <v>1</v>
      </c>
      <c r="I227" s="198"/>
      <c r="J227" s="199">
        <f>ROUND(I227*H227,2)</f>
        <v>0</v>
      </c>
      <c r="K227" s="200"/>
      <c r="L227" s="40"/>
      <c r="M227" s="201" t="s">
        <v>1</v>
      </c>
      <c r="N227" s="202" t="s">
        <v>41</v>
      </c>
      <c r="O227" s="72"/>
      <c r="P227" s="203">
        <f>O227*H227</f>
        <v>0</v>
      </c>
      <c r="Q227" s="203">
        <v>0</v>
      </c>
      <c r="R227" s="203">
        <f>Q227*H227</f>
        <v>0</v>
      </c>
      <c r="S227" s="203">
        <v>0</v>
      </c>
      <c r="T227" s="204">
        <f>S227*H227</f>
        <v>0</v>
      </c>
      <c r="U227" s="35"/>
      <c r="V227" s="35"/>
      <c r="W227" s="35"/>
      <c r="X227" s="35"/>
      <c r="Y227" s="35"/>
      <c r="Z227" s="35"/>
      <c r="AA227" s="35"/>
      <c r="AB227" s="35"/>
      <c r="AC227" s="35"/>
      <c r="AD227" s="35"/>
      <c r="AE227" s="35"/>
      <c r="AR227" s="205" t="s">
        <v>214</v>
      </c>
      <c r="AT227" s="205" t="s">
        <v>162</v>
      </c>
      <c r="AU227" s="205" t="s">
        <v>86</v>
      </c>
      <c r="AY227" s="18" t="s">
        <v>160</v>
      </c>
      <c r="BE227" s="206">
        <f>IF(N227="základní",J227,0)</f>
        <v>0</v>
      </c>
      <c r="BF227" s="206">
        <f>IF(N227="snížená",J227,0)</f>
        <v>0</v>
      </c>
      <c r="BG227" s="206">
        <f>IF(N227="zákl. přenesená",J227,0)</f>
        <v>0</v>
      </c>
      <c r="BH227" s="206">
        <f>IF(N227="sníž. přenesená",J227,0)</f>
        <v>0</v>
      </c>
      <c r="BI227" s="206">
        <f>IF(N227="nulová",J227,0)</f>
        <v>0</v>
      </c>
      <c r="BJ227" s="18" t="s">
        <v>84</v>
      </c>
      <c r="BK227" s="206">
        <f>ROUND(I227*H227,2)</f>
        <v>0</v>
      </c>
      <c r="BL227" s="18" t="s">
        <v>214</v>
      </c>
      <c r="BM227" s="205" t="s">
        <v>409</v>
      </c>
    </row>
    <row r="228" spans="1:65" s="2" customFormat="1" ht="29.25">
      <c r="A228" s="35"/>
      <c r="B228" s="36"/>
      <c r="C228" s="37"/>
      <c r="D228" s="207" t="s">
        <v>167</v>
      </c>
      <c r="E228" s="37"/>
      <c r="F228" s="208" t="s">
        <v>2829</v>
      </c>
      <c r="G228" s="37"/>
      <c r="H228" s="37"/>
      <c r="I228" s="209"/>
      <c r="J228" s="37"/>
      <c r="K228" s="37"/>
      <c r="L228" s="40"/>
      <c r="M228" s="210"/>
      <c r="N228" s="211"/>
      <c r="O228" s="72"/>
      <c r="P228" s="72"/>
      <c r="Q228" s="72"/>
      <c r="R228" s="72"/>
      <c r="S228" s="72"/>
      <c r="T228" s="73"/>
      <c r="U228" s="35"/>
      <c r="V228" s="35"/>
      <c r="W228" s="35"/>
      <c r="X228" s="35"/>
      <c r="Y228" s="35"/>
      <c r="Z228" s="35"/>
      <c r="AA228" s="35"/>
      <c r="AB228" s="35"/>
      <c r="AC228" s="35"/>
      <c r="AD228" s="35"/>
      <c r="AE228" s="35"/>
      <c r="AT228" s="18" t="s">
        <v>167</v>
      </c>
      <c r="AU228" s="18" t="s">
        <v>86</v>
      </c>
    </row>
    <row r="229" spans="1:65" s="2" customFormat="1" ht="16.5" customHeight="1">
      <c r="A229" s="35"/>
      <c r="B229" s="36"/>
      <c r="C229" s="244" t="s">
        <v>412</v>
      </c>
      <c r="D229" s="244" t="s">
        <v>245</v>
      </c>
      <c r="E229" s="245" t="s">
        <v>2830</v>
      </c>
      <c r="F229" s="246" t="s">
        <v>2831</v>
      </c>
      <c r="G229" s="247" t="s">
        <v>2312</v>
      </c>
      <c r="H229" s="248">
        <v>1</v>
      </c>
      <c r="I229" s="249"/>
      <c r="J229" s="250">
        <f>ROUND(I229*H229,2)</f>
        <v>0</v>
      </c>
      <c r="K229" s="251"/>
      <c r="L229" s="252"/>
      <c r="M229" s="253" t="s">
        <v>1</v>
      </c>
      <c r="N229" s="254" t="s">
        <v>41</v>
      </c>
      <c r="O229" s="72"/>
      <c r="P229" s="203">
        <f>O229*H229</f>
        <v>0</v>
      </c>
      <c r="Q229" s="203">
        <v>0</v>
      </c>
      <c r="R229" s="203">
        <f>Q229*H229</f>
        <v>0</v>
      </c>
      <c r="S229" s="203">
        <v>0</v>
      </c>
      <c r="T229" s="204">
        <f>S229*H229</f>
        <v>0</v>
      </c>
      <c r="U229" s="35"/>
      <c r="V229" s="35"/>
      <c r="W229" s="35"/>
      <c r="X229" s="35"/>
      <c r="Y229" s="35"/>
      <c r="Z229" s="35"/>
      <c r="AA229" s="35"/>
      <c r="AB229" s="35"/>
      <c r="AC229" s="35"/>
      <c r="AD229" s="35"/>
      <c r="AE229" s="35"/>
      <c r="AR229" s="205" t="s">
        <v>262</v>
      </c>
      <c r="AT229" s="205" t="s">
        <v>245</v>
      </c>
      <c r="AU229" s="205" t="s">
        <v>86</v>
      </c>
      <c r="AY229" s="18" t="s">
        <v>160</v>
      </c>
      <c r="BE229" s="206">
        <f>IF(N229="základní",J229,0)</f>
        <v>0</v>
      </c>
      <c r="BF229" s="206">
        <f>IF(N229="snížená",J229,0)</f>
        <v>0</v>
      </c>
      <c r="BG229" s="206">
        <f>IF(N229="zákl. přenesená",J229,0)</f>
        <v>0</v>
      </c>
      <c r="BH229" s="206">
        <f>IF(N229="sníž. přenesená",J229,0)</f>
        <v>0</v>
      </c>
      <c r="BI229" s="206">
        <f>IF(N229="nulová",J229,0)</f>
        <v>0</v>
      </c>
      <c r="BJ229" s="18" t="s">
        <v>84</v>
      </c>
      <c r="BK229" s="206">
        <f>ROUND(I229*H229,2)</f>
        <v>0</v>
      </c>
      <c r="BL229" s="18" t="s">
        <v>214</v>
      </c>
      <c r="BM229" s="205" t="s">
        <v>415</v>
      </c>
    </row>
    <row r="230" spans="1:65" s="2" customFormat="1" ht="11.25">
      <c r="A230" s="35"/>
      <c r="B230" s="36"/>
      <c r="C230" s="37"/>
      <c r="D230" s="207" t="s">
        <v>167</v>
      </c>
      <c r="E230" s="37"/>
      <c r="F230" s="208" t="s">
        <v>2831</v>
      </c>
      <c r="G230" s="37"/>
      <c r="H230" s="37"/>
      <c r="I230" s="209"/>
      <c r="J230" s="37"/>
      <c r="K230" s="37"/>
      <c r="L230" s="40"/>
      <c r="M230" s="210"/>
      <c r="N230" s="211"/>
      <c r="O230" s="72"/>
      <c r="P230" s="72"/>
      <c r="Q230" s="72"/>
      <c r="R230" s="72"/>
      <c r="S230" s="72"/>
      <c r="T230" s="73"/>
      <c r="U230" s="35"/>
      <c r="V230" s="35"/>
      <c r="W230" s="35"/>
      <c r="X230" s="35"/>
      <c r="Y230" s="35"/>
      <c r="Z230" s="35"/>
      <c r="AA230" s="35"/>
      <c r="AB230" s="35"/>
      <c r="AC230" s="35"/>
      <c r="AD230" s="35"/>
      <c r="AE230" s="35"/>
      <c r="AT230" s="18" t="s">
        <v>167</v>
      </c>
      <c r="AU230" s="18" t="s">
        <v>86</v>
      </c>
    </row>
    <row r="231" spans="1:65" s="2" customFormat="1" ht="24.2" customHeight="1">
      <c r="A231" s="35"/>
      <c r="B231" s="36"/>
      <c r="C231" s="193" t="s">
        <v>284</v>
      </c>
      <c r="D231" s="193" t="s">
        <v>162</v>
      </c>
      <c r="E231" s="194" t="s">
        <v>2832</v>
      </c>
      <c r="F231" s="195" t="s">
        <v>2833</v>
      </c>
      <c r="G231" s="196" t="s">
        <v>312</v>
      </c>
      <c r="H231" s="197">
        <v>2</v>
      </c>
      <c r="I231" s="198"/>
      <c r="J231" s="199">
        <f>ROUND(I231*H231,2)</f>
        <v>0</v>
      </c>
      <c r="K231" s="200"/>
      <c r="L231" s="40"/>
      <c r="M231" s="201" t="s">
        <v>1</v>
      </c>
      <c r="N231" s="202" t="s">
        <v>41</v>
      </c>
      <c r="O231" s="72"/>
      <c r="P231" s="203">
        <f>O231*H231</f>
        <v>0</v>
      </c>
      <c r="Q231" s="203">
        <v>0</v>
      </c>
      <c r="R231" s="203">
        <f>Q231*H231</f>
        <v>0</v>
      </c>
      <c r="S231" s="203">
        <v>0</v>
      </c>
      <c r="T231" s="204">
        <f>S231*H231</f>
        <v>0</v>
      </c>
      <c r="U231" s="35"/>
      <c r="V231" s="35"/>
      <c r="W231" s="35"/>
      <c r="X231" s="35"/>
      <c r="Y231" s="35"/>
      <c r="Z231" s="35"/>
      <c r="AA231" s="35"/>
      <c r="AB231" s="35"/>
      <c r="AC231" s="35"/>
      <c r="AD231" s="35"/>
      <c r="AE231" s="35"/>
      <c r="AR231" s="205" t="s">
        <v>214</v>
      </c>
      <c r="AT231" s="205" t="s">
        <v>162</v>
      </c>
      <c r="AU231" s="205" t="s">
        <v>86</v>
      </c>
      <c r="AY231" s="18" t="s">
        <v>160</v>
      </c>
      <c r="BE231" s="206">
        <f>IF(N231="základní",J231,0)</f>
        <v>0</v>
      </c>
      <c r="BF231" s="206">
        <f>IF(N231="snížená",J231,0)</f>
        <v>0</v>
      </c>
      <c r="BG231" s="206">
        <f>IF(N231="zákl. přenesená",J231,0)</f>
        <v>0</v>
      </c>
      <c r="BH231" s="206">
        <f>IF(N231="sníž. přenesená",J231,0)</f>
        <v>0</v>
      </c>
      <c r="BI231" s="206">
        <f>IF(N231="nulová",J231,0)</f>
        <v>0</v>
      </c>
      <c r="BJ231" s="18" t="s">
        <v>84</v>
      </c>
      <c r="BK231" s="206">
        <f>ROUND(I231*H231,2)</f>
        <v>0</v>
      </c>
      <c r="BL231" s="18" t="s">
        <v>214</v>
      </c>
      <c r="BM231" s="205" t="s">
        <v>421</v>
      </c>
    </row>
    <row r="232" spans="1:65" s="2" customFormat="1" ht="29.25">
      <c r="A232" s="35"/>
      <c r="B232" s="36"/>
      <c r="C232" s="37"/>
      <c r="D232" s="207" t="s">
        <v>167</v>
      </c>
      <c r="E232" s="37"/>
      <c r="F232" s="208" t="s">
        <v>2834</v>
      </c>
      <c r="G232" s="37"/>
      <c r="H232" s="37"/>
      <c r="I232" s="209"/>
      <c r="J232" s="37"/>
      <c r="K232" s="37"/>
      <c r="L232" s="40"/>
      <c r="M232" s="210"/>
      <c r="N232" s="211"/>
      <c r="O232" s="72"/>
      <c r="P232" s="72"/>
      <c r="Q232" s="72"/>
      <c r="R232" s="72"/>
      <c r="S232" s="72"/>
      <c r="T232" s="73"/>
      <c r="U232" s="35"/>
      <c r="V232" s="35"/>
      <c r="W232" s="35"/>
      <c r="X232" s="35"/>
      <c r="Y232" s="35"/>
      <c r="Z232" s="35"/>
      <c r="AA232" s="35"/>
      <c r="AB232" s="35"/>
      <c r="AC232" s="35"/>
      <c r="AD232" s="35"/>
      <c r="AE232" s="35"/>
      <c r="AT232" s="18" t="s">
        <v>167</v>
      </c>
      <c r="AU232" s="18" t="s">
        <v>86</v>
      </c>
    </row>
    <row r="233" spans="1:65" s="13" customFormat="1" ht="11.25">
      <c r="B233" s="212"/>
      <c r="C233" s="213"/>
      <c r="D233" s="207" t="s">
        <v>169</v>
      </c>
      <c r="E233" s="214" t="s">
        <v>1</v>
      </c>
      <c r="F233" s="215" t="s">
        <v>2742</v>
      </c>
      <c r="G233" s="213"/>
      <c r="H233" s="214" t="s">
        <v>1</v>
      </c>
      <c r="I233" s="216"/>
      <c r="J233" s="213"/>
      <c r="K233" s="213"/>
      <c r="L233" s="217"/>
      <c r="M233" s="218"/>
      <c r="N233" s="219"/>
      <c r="O233" s="219"/>
      <c r="P233" s="219"/>
      <c r="Q233" s="219"/>
      <c r="R233" s="219"/>
      <c r="S233" s="219"/>
      <c r="T233" s="220"/>
      <c r="AT233" s="221" t="s">
        <v>169</v>
      </c>
      <c r="AU233" s="221" t="s">
        <v>86</v>
      </c>
      <c r="AV233" s="13" t="s">
        <v>84</v>
      </c>
      <c r="AW233" s="13" t="s">
        <v>33</v>
      </c>
      <c r="AX233" s="13" t="s">
        <v>76</v>
      </c>
      <c r="AY233" s="221" t="s">
        <v>160</v>
      </c>
    </row>
    <row r="234" spans="1:65" s="14" customFormat="1" ht="11.25">
      <c r="B234" s="222"/>
      <c r="C234" s="223"/>
      <c r="D234" s="207" t="s">
        <v>169</v>
      </c>
      <c r="E234" s="224" t="s">
        <v>1</v>
      </c>
      <c r="F234" s="225" t="s">
        <v>2835</v>
      </c>
      <c r="G234" s="223"/>
      <c r="H234" s="226">
        <v>2</v>
      </c>
      <c r="I234" s="227"/>
      <c r="J234" s="223"/>
      <c r="K234" s="223"/>
      <c r="L234" s="228"/>
      <c r="M234" s="229"/>
      <c r="N234" s="230"/>
      <c r="O234" s="230"/>
      <c r="P234" s="230"/>
      <c r="Q234" s="230"/>
      <c r="R234" s="230"/>
      <c r="S234" s="230"/>
      <c r="T234" s="231"/>
      <c r="AT234" s="232" t="s">
        <v>169</v>
      </c>
      <c r="AU234" s="232" t="s">
        <v>86</v>
      </c>
      <c r="AV234" s="14" t="s">
        <v>86</v>
      </c>
      <c r="AW234" s="14" t="s">
        <v>33</v>
      </c>
      <c r="AX234" s="14" t="s">
        <v>76</v>
      </c>
      <c r="AY234" s="232" t="s">
        <v>160</v>
      </c>
    </row>
    <row r="235" spans="1:65" s="15" customFormat="1" ht="11.25">
      <c r="B235" s="233"/>
      <c r="C235" s="234"/>
      <c r="D235" s="207" t="s">
        <v>169</v>
      </c>
      <c r="E235" s="235" t="s">
        <v>1</v>
      </c>
      <c r="F235" s="236" t="s">
        <v>172</v>
      </c>
      <c r="G235" s="234"/>
      <c r="H235" s="237">
        <v>2</v>
      </c>
      <c r="I235" s="238"/>
      <c r="J235" s="234"/>
      <c r="K235" s="234"/>
      <c r="L235" s="239"/>
      <c r="M235" s="240"/>
      <c r="N235" s="241"/>
      <c r="O235" s="241"/>
      <c r="P235" s="241"/>
      <c r="Q235" s="241"/>
      <c r="R235" s="241"/>
      <c r="S235" s="241"/>
      <c r="T235" s="242"/>
      <c r="AT235" s="243" t="s">
        <v>169</v>
      </c>
      <c r="AU235" s="243" t="s">
        <v>86</v>
      </c>
      <c r="AV235" s="15" t="s">
        <v>166</v>
      </c>
      <c r="AW235" s="15" t="s">
        <v>33</v>
      </c>
      <c r="AX235" s="15" t="s">
        <v>84</v>
      </c>
      <c r="AY235" s="243" t="s">
        <v>160</v>
      </c>
    </row>
    <row r="236" spans="1:65" s="2" customFormat="1" ht="24.2" customHeight="1">
      <c r="A236" s="35"/>
      <c r="B236" s="36"/>
      <c r="C236" s="244" t="s">
        <v>424</v>
      </c>
      <c r="D236" s="244" t="s">
        <v>245</v>
      </c>
      <c r="E236" s="245" t="s">
        <v>2836</v>
      </c>
      <c r="F236" s="246" t="s">
        <v>2837</v>
      </c>
      <c r="G236" s="247" t="s">
        <v>312</v>
      </c>
      <c r="H236" s="248">
        <v>2</v>
      </c>
      <c r="I236" s="249"/>
      <c r="J236" s="250">
        <f>ROUND(I236*H236,2)</f>
        <v>0</v>
      </c>
      <c r="K236" s="251"/>
      <c r="L236" s="252"/>
      <c r="M236" s="253" t="s">
        <v>1</v>
      </c>
      <c r="N236" s="254" t="s">
        <v>41</v>
      </c>
      <c r="O236" s="72"/>
      <c r="P236" s="203">
        <f>O236*H236</f>
        <v>0</v>
      </c>
      <c r="Q236" s="203">
        <v>0</v>
      </c>
      <c r="R236" s="203">
        <f>Q236*H236</f>
        <v>0</v>
      </c>
      <c r="S236" s="203">
        <v>0</v>
      </c>
      <c r="T236" s="204">
        <f>S236*H236</f>
        <v>0</v>
      </c>
      <c r="U236" s="35"/>
      <c r="V236" s="35"/>
      <c r="W236" s="35"/>
      <c r="X236" s="35"/>
      <c r="Y236" s="35"/>
      <c r="Z236" s="35"/>
      <c r="AA236" s="35"/>
      <c r="AB236" s="35"/>
      <c r="AC236" s="35"/>
      <c r="AD236" s="35"/>
      <c r="AE236" s="35"/>
      <c r="AR236" s="205" t="s">
        <v>262</v>
      </c>
      <c r="AT236" s="205" t="s">
        <v>245</v>
      </c>
      <c r="AU236" s="205" t="s">
        <v>86</v>
      </c>
      <c r="AY236" s="18" t="s">
        <v>160</v>
      </c>
      <c r="BE236" s="206">
        <f>IF(N236="základní",J236,0)</f>
        <v>0</v>
      </c>
      <c r="BF236" s="206">
        <f>IF(N236="snížená",J236,0)</f>
        <v>0</v>
      </c>
      <c r="BG236" s="206">
        <f>IF(N236="zákl. přenesená",J236,0)</f>
        <v>0</v>
      </c>
      <c r="BH236" s="206">
        <f>IF(N236="sníž. přenesená",J236,0)</f>
        <v>0</v>
      </c>
      <c r="BI236" s="206">
        <f>IF(N236="nulová",J236,0)</f>
        <v>0</v>
      </c>
      <c r="BJ236" s="18" t="s">
        <v>84</v>
      </c>
      <c r="BK236" s="206">
        <f>ROUND(I236*H236,2)</f>
        <v>0</v>
      </c>
      <c r="BL236" s="18" t="s">
        <v>214</v>
      </c>
      <c r="BM236" s="205" t="s">
        <v>427</v>
      </c>
    </row>
    <row r="237" spans="1:65" s="2" customFormat="1" ht="11.25">
      <c r="A237" s="35"/>
      <c r="B237" s="36"/>
      <c r="C237" s="37"/>
      <c r="D237" s="207" t="s">
        <v>167</v>
      </c>
      <c r="E237" s="37"/>
      <c r="F237" s="208" t="s">
        <v>2837</v>
      </c>
      <c r="G237" s="37"/>
      <c r="H237" s="37"/>
      <c r="I237" s="209"/>
      <c r="J237" s="37"/>
      <c r="K237" s="37"/>
      <c r="L237" s="40"/>
      <c r="M237" s="210"/>
      <c r="N237" s="211"/>
      <c r="O237" s="72"/>
      <c r="P237" s="72"/>
      <c r="Q237" s="72"/>
      <c r="R237" s="72"/>
      <c r="S237" s="72"/>
      <c r="T237" s="73"/>
      <c r="U237" s="35"/>
      <c r="V237" s="35"/>
      <c r="W237" s="35"/>
      <c r="X237" s="35"/>
      <c r="Y237" s="35"/>
      <c r="Z237" s="35"/>
      <c r="AA237" s="35"/>
      <c r="AB237" s="35"/>
      <c r="AC237" s="35"/>
      <c r="AD237" s="35"/>
      <c r="AE237" s="35"/>
      <c r="AT237" s="18" t="s">
        <v>167</v>
      </c>
      <c r="AU237" s="18" t="s">
        <v>86</v>
      </c>
    </row>
    <row r="238" spans="1:65" s="2" customFormat="1" ht="37.9" customHeight="1">
      <c r="A238" s="35"/>
      <c r="B238" s="36"/>
      <c r="C238" s="193" t="s">
        <v>289</v>
      </c>
      <c r="D238" s="193" t="s">
        <v>162</v>
      </c>
      <c r="E238" s="194" t="s">
        <v>2838</v>
      </c>
      <c r="F238" s="195" t="s">
        <v>2839</v>
      </c>
      <c r="G238" s="196" t="s">
        <v>312</v>
      </c>
      <c r="H238" s="197">
        <v>9</v>
      </c>
      <c r="I238" s="198"/>
      <c r="J238" s="199">
        <f>ROUND(I238*H238,2)</f>
        <v>0</v>
      </c>
      <c r="K238" s="200"/>
      <c r="L238" s="40"/>
      <c r="M238" s="201" t="s">
        <v>1</v>
      </c>
      <c r="N238" s="202" t="s">
        <v>41</v>
      </c>
      <c r="O238" s="72"/>
      <c r="P238" s="203">
        <f>O238*H238</f>
        <v>0</v>
      </c>
      <c r="Q238" s="203">
        <v>0</v>
      </c>
      <c r="R238" s="203">
        <f>Q238*H238</f>
        <v>0</v>
      </c>
      <c r="S238" s="203">
        <v>0</v>
      </c>
      <c r="T238" s="204">
        <f>S238*H238</f>
        <v>0</v>
      </c>
      <c r="U238" s="35"/>
      <c r="V238" s="35"/>
      <c r="W238" s="35"/>
      <c r="X238" s="35"/>
      <c r="Y238" s="35"/>
      <c r="Z238" s="35"/>
      <c r="AA238" s="35"/>
      <c r="AB238" s="35"/>
      <c r="AC238" s="35"/>
      <c r="AD238" s="35"/>
      <c r="AE238" s="35"/>
      <c r="AR238" s="205" t="s">
        <v>214</v>
      </c>
      <c r="AT238" s="205" t="s">
        <v>162</v>
      </c>
      <c r="AU238" s="205" t="s">
        <v>86</v>
      </c>
      <c r="AY238" s="18" t="s">
        <v>160</v>
      </c>
      <c r="BE238" s="206">
        <f>IF(N238="základní",J238,0)</f>
        <v>0</v>
      </c>
      <c r="BF238" s="206">
        <f>IF(N238="snížená",J238,0)</f>
        <v>0</v>
      </c>
      <c r="BG238" s="206">
        <f>IF(N238="zákl. přenesená",J238,0)</f>
        <v>0</v>
      </c>
      <c r="BH238" s="206">
        <f>IF(N238="sníž. přenesená",J238,0)</f>
        <v>0</v>
      </c>
      <c r="BI238" s="206">
        <f>IF(N238="nulová",J238,0)</f>
        <v>0</v>
      </c>
      <c r="BJ238" s="18" t="s">
        <v>84</v>
      </c>
      <c r="BK238" s="206">
        <f>ROUND(I238*H238,2)</f>
        <v>0</v>
      </c>
      <c r="BL238" s="18" t="s">
        <v>214</v>
      </c>
      <c r="BM238" s="205" t="s">
        <v>432</v>
      </c>
    </row>
    <row r="239" spans="1:65" s="2" customFormat="1" ht="29.25">
      <c r="A239" s="35"/>
      <c r="B239" s="36"/>
      <c r="C239" s="37"/>
      <c r="D239" s="207" t="s">
        <v>167</v>
      </c>
      <c r="E239" s="37"/>
      <c r="F239" s="208" t="s">
        <v>2840</v>
      </c>
      <c r="G239" s="37"/>
      <c r="H239" s="37"/>
      <c r="I239" s="209"/>
      <c r="J239" s="37"/>
      <c r="K239" s="37"/>
      <c r="L239" s="40"/>
      <c r="M239" s="210"/>
      <c r="N239" s="211"/>
      <c r="O239" s="72"/>
      <c r="P239" s="72"/>
      <c r="Q239" s="72"/>
      <c r="R239" s="72"/>
      <c r="S239" s="72"/>
      <c r="T239" s="73"/>
      <c r="U239" s="35"/>
      <c r="V239" s="35"/>
      <c r="W239" s="35"/>
      <c r="X239" s="35"/>
      <c r="Y239" s="35"/>
      <c r="Z239" s="35"/>
      <c r="AA239" s="35"/>
      <c r="AB239" s="35"/>
      <c r="AC239" s="35"/>
      <c r="AD239" s="35"/>
      <c r="AE239" s="35"/>
      <c r="AT239" s="18" t="s">
        <v>167</v>
      </c>
      <c r="AU239" s="18" t="s">
        <v>86</v>
      </c>
    </row>
    <row r="240" spans="1:65" s="2" customFormat="1" ht="55.5" customHeight="1">
      <c r="A240" s="35"/>
      <c r="B240" s="36"/>
      <c r="C240" s="244" t="s">
        <v>435</v>
      </c>
      <c r="D240" s="244" t="s">
        <v>245</v>
      </c>
      <c r="E240" s="245" t="s">
        <v>2841</v>
      </c>
      <c r="F240" s="246" t="s">
        <v>2842</v>
      </c>
      <c r="G240" s="247" t="s">
        <v>312</v>
      </c>
      <c r="H240" s="248">
        <v>9</v>
      </c>
      <c r="I240" s="249"/>
      <c r="J240" s="250">
        <f>ROUND(I240*H240,2)</f>
        <v>0</v>
      </c>
      <c r="K240" s="251"/>
      <c r="L240" s="252"/>
      <c r="M240" s="253" t="s">
        <v>1</v>
      </c>
      <c r="N240" s="254" t="s">
        <v>41</v>
      </c>
      <c r="O240" s="72"/>
      <c r="P240" s="203">
        <f>O240*H240</f>
        <v>0</v>
      </c>
      <c r="Q240" s="203">
        <v>0</v>
      </c>
      <c r="R240" s="203">
        <f>Q240*H240</f>
        <v>0</v>
      </c>
      <c r="S240" s="203">
        <v>0</v>
      </c>
      <c r="T240" s="204">
        <f>S240*H240</f>
        <v>0</v>
      </c>
      <c r="U240" s="35"/>
      <c r="V240" s="35"/>
      <c r="W240" s="35"/>
      <c r="X240" s="35"/>
      <c r="Y240" s="35"/>
      <c r="Z240" s="35"/>
      <c r="AA240" s="35"/>
      <c r="AB240" s="35"/>
      <c r="AC240" s="35"/>
      <c r="AD240" s="35"/>
      <c r="AE240" s="35"/>
      <c r="AR240" s="205" t="s">
        <v>262</v>
      </c>
      <c r="AT240" s="205" t="s">
        <v>245</v>
      </c>
      <c r="AU240" s="205" t="s">
        <v>86</v>
      </c>
      <c r="AY240" s="18" t="s">
        <v>160</v>
      </c>
      <c r="BE240" s="206">
        <f>IF(N240="základní",J240,0)</f>
        <v>0</v>
      </c>
      <c r="BF240" s="206">
        <f>IF(N240="snížená",J240,0)</f>
        <v>0</v>
      </c>
      <c r="BG240" s="206">
        <f>IF(N240="zákl. přenesená",J240,0)</f>
        <v>0</v>
      </c>
      <c r="BH240" s="206">
        <f>IF(N240="sníž. přenesená",J240,0)</f>
        <v>0</v>
      </c>
      <c r="BI240" s="206">
        <f>IF(N240="nulová",J240,0)</f>
        <v>0</v>
      </c>
      <c r="BJ240" s="18" t="s">
        <v>84</v>
      </c>
      <c r="BK240" s="206">
        <f>ROUND(I240*H240,2)</f>
        <v>0</v>
      </c>
      <c r="BL240" s="18" t="s">
        <v>214</v>
      </c>
      <c r="BM240" s="205" t="s">
        <v>438</v>
      </c>
    </row>
    <row r="241" spans="1:65" s="2" customFormat="1" ht="39">
      <c r="A241" s="35"/>
      <c r="B241" s="36"/>
      <c r="C241" s="37"/>
      <c r="D241" s="207" t="s">
        <v>167</v>
      </c>
      <c r="E241" s="37"/>
      <c r="F241" s="208" t="s">
        <v>2842</v>
      </c>
      <c r="G241" s="37"/>
      <c r="H241" s="37"/>
      <c r="I241" s="209"/>
      <c r="J241" s="37"/>
      <c r="K241" s="37"/>
      <c r="L241" s="40"/>
      <c r="M241" s="210"/>
      <c r="N241" s="211"/>
      <c r="O241" s="72"/>
      <c r="P241" s="72"/>
      <c r="Q241" s="72"/>
      <c r="R241" s="72"/>
      <c r="S241" s="72"/>
      <c r="T241" s="73"/>
      <c r="U241" s="35"/>
      <c r="V241" s="35"/>
      <c r="W241" s="35"/>
      <c r="X241" s="35"/>
      <c r="Y241" s="35"/>
      <c r="Z241" s="35"/>
      <c r="AA241" s="35"/>
      <c r="AB241" s="35"/>
      <c r="AC241" s="35"/>
      <c r="AD241" s="35"/>
      <c r="AE241" s="35"/>
      <c r="AT241" s="18" t="s">
        <v>167</v>
      </c>
      <c r="AU241" s="18" t="s">
        <v>86</v>
      </c>
    </row>
    <row r="242" spans="1:65" s="2" customFormat="1" ht="24.2" customHeight="1">
      <c r="A242" s="35"/>
      <c r="B242" s="36"/>
      <c r="C242" s="193" t="s">
        <v>295</v>
      </c>
      <c r="D242" s="193" t="s">
        <v>162</v>
      </c>
      <c r="E242" s="194" t="s">
        <v>2843</v>
      </c>
      <c r="F242" s="195" t="s">
        <v>2844</v>
      </c>
      <c r="G242" s="196" t="s">
        <v>312</v>
      </c>
      <c r="H242" s="197">
        <v>2</v>
      </c>
      <c r="I242" s="198"/>
      <c r="J242" s="199">
        <f>ROUND(I242*H242,2)</f>
        <v>0</v>
      </c>
      <c r="K242" s="200"/>
      <c r="L242" s="40"/>
      <c r="M242" s="201" t="s">
        <v>1</v>
      </c>
      <c r="N242" s="202" t="s">
        <v>41</v>
      </c>
      <c r="O242" s="72"/>
      <c r="P242" s="203">
        <f>O242*H242</f>
        <v>0</v>
      </c>
      <c r="Q242" s="203">
        <v>0</v>
      </c>
      <c r="R242" s="203">
        <f>Q242*H242</f>
        <v>0</v>
      </c>
      <c r="S242" s="203">
        <v>0</v>
      </c>
      <c r="T242" s="204">
        <f>S242*H242</f>
        <v>0</v>
      </c>
      <c r="U242" s="35"/>
      <c r="V242" s="35"/>
      <c r="W242" s="35"/>
      <c r="X242" s="35"/>
      <c r="Y242" s="35"/>
      <c r="Z242" s="35"/>
      <c r="AA242" s="35"/>
      <c r="AB242" s="35"/>
      <c r="AC242" s="35"/>
      <c r="AD242" s="35"/>
      <c r="AE242" s="35"/>
      <c r="AR242" s="205" t="s">
        <v>214</v>
      </c>
      <c r="AT242" s="205" t="s">
        <v>162</v>
      </c>
      <c r="AU242" s="205" t="s">
        <v>86</v>
      </c>
      <c r="AY242" s="18" t="s">
        <v>160</v>
      </c>
      <c r="BE242" s="206">
        <f>IF(N242="základní",J242,0)</f>
        <v>0</v>
      </c>
      <c r="BF242" s="206">
        <f>IF(N242="snížená",J242,0)</f>
        <v>0</v>
      </c>
      <c r="BG242" s="206">
        <f>IF(N242="zákl. přenesená",J242,0)</f>
        <v>0</v>
      </c>
      <c r="BH242" s="206">
        <f>IF(N242="sníž. přenesená",J242,0)</f>
        <v>0</v>
      </c>
      <c r="BI242" s="206">
        <f>IF(N242="nulová",J242,0)</f>
        <v>0</v>
      </c>
      <c r="BJ242" s="18" t="s">
        <v>84</v>
      </c>
      <c r="BK242" s="206">
        <f>ROUND(I242*H242,2)</f>
        <v>0</v>
      </c>
      <c r="BL242" s="18" t="s">
        <v>214</v>
      </c>
      <c r="BM242" s="205" t="s">
        <v>452</v>
      </c>
    </row>
    <row r="243" spans="1:65" s="2" customFormat="1" ht="29.25">
      <c r="A243" s="35"/>
      <c r="B243" s="36"/>
      <c r="C243" s="37"/>
      <c r="D243" s="207" t="s">
        <v>167</v>
      </c>
      <c r="E243" s="37"/>
      <c r="F243" s="208" t="s">
        <v>2845</v>
      </c>
      <c r="G243" s="37"/>
      <c r="H243" s="37"/>
      <c r="I243" s="209"/>
      <c r="J243" s="37"/>
      <c r="K243" s="37"/>
      <c r="L243" s="40"/>
      <c r="M243" s="210"/>
      <c r="N243" s="211"/>
      <c r="O243" s="72"/>
      <c r="P243" s="72"/>
      <c r="Q243" s="72"/>
      <c r="R243" s="72"/>
      <c r="S243" s="72"/>
      <c r="T243" s="73"/>
      <c r="U243" s="35"/>
      <c r="V243" s="35"/>
      <c r="W243" s="35"/>
      <c r="X243" s="35"/>
      <c r="Y243" s="35"/>
      <c r="Z243" s="35"/>
      <c r="AA243" s="35"/>
      <c r="AB243" s="35"/>
      <c r="AC243" s="35"/>
      <c r="AD243" s="35"/>
      <c r="AE243" s="35"/>
      <c r="AT243" s="18" t="s">
        <v>167</v>
      </c>
      <c r="AU243" s="18" t="s">
        <v>86</v>
      </c>
    </row>
    <row r="244" spans="1:65" s="2" customFormat="1" ht="24.2" customHeight="1">
      <c r="A244" s="35"/>
      <c r="B244" s="36"/>
      <c r="C244" s="244" t="s">
        <v>465</v>
      </c>
      <c r="D244" s="244" t="s">
        <v>245</v>
      </c>
      <c r="E244" s="245" t="s">
        <v>2846</v>
      </c>
      <c r="F244" s="246" t="s">
        <v>2847</v>
      </c>
      <c r="G244" s="247" t="s">
        <v>312</v>
      </c>
      <c r="H244" s="248">
        <v>2</v>
      </c>
      <c r="I244" s="249"/>
      <c r="J244" s="250">
        <f>ROUND(I244*H244,2)</f>
        <v>0</v>
      </c>
      <c r="K244" s="251"/>
      <c r="L244" s="252"/>
      <c r="M244" s="253" t="s">
        <v>1</v>
      </c>
      <c r="N244" s="254" t="s">
        <v>41</v>
      </c>
      <c r="O244" s="72"/>
      <c r="P244" s="203">
        <f>O244*H244</f>
        <v>0</v>
      </c>
      <c r="Q244" s="203">
        <v>0</v>
      </c>
      <c r="R244" s="203">
        <f>Q244*H244</f>
        <v>0</v>
      </c>
      <c r="S244" s="203">
        <v>0</v>
      </c>
      <c r="T244" s="204">
        <f>S244*H244</f>
        <v>0</v>
      </c>
      <c r="U244" s="35"/>
      <c r="V244" s="35"/>
      <c r="W244" s="35"/>
      <c r="X244" s="35"/>
      <c r="Y244" s="35"/>
      <c r="Z244" s="35"/>
      <c r="AA244" s="35"/>
      <c r="AB244" s="35"/>
      <c r="AC244" s="35"/>
      <c r="AD244" s="35"/>
      <c r="AE244" s="35"/>
      <c r="AR244" s="205" t="s">
        <v>262</v>
      </c>
      <c r="AT244" s="205" t="s">
        <v>245</v>
      </c>
      <c r="AU244" s="205" t="s">
        <v>86</v>
      </c>
      <c r="AY244" s="18" t="s">
        <v>160</v>
      </c>
      <c r="BE244" s="206">
        <f>IF(N244="základní",J244,0)</f>
        <v>0</v>
      </c>
      <c r="BF244" s="206">
        <f>IF(N244="snížená",J244,0)</f>
        <v>0</v>
      </c>
      <c r="BG244" s="206">
        <f>IF(N244="zákl. přenesená",J244,0)</f>
        <v>0</v>
      </c>
      <c r="BH244" s="206">
        <f>IF(N244="sníž. přenesená",J244,0)</f>
        <v>0</v>
      </c>
      <c r="BI244" s="206">
        <f>IF(N244="nulová",J244,0)</f>
        <v>0</v>
      </c>
      <c r="BJ244" s="18" t="s">
        <v>84</v>
      </c>
      <c r="BK244" s="206">
        <f>ROUND(I244*H244,2)</f>
        <v>0</v>
      </c>
      <c r="BL244" s="18" t="s">
        <v>214</v>
      </c>
      <c r="BM244" s="205" t="s">
        <v>468</v>
      </c>
    </row>
    <row r="245" spans="1:65" s="2" customFormat="1" ht="11.25">
      <c r="A245" s="35"/>
      <c r="B245" s="36"/>
      <c r="C245" s="37"/>
      <c r="D245" s="207" t="s">
        <v>167</v>
      </c>
      <c r="E245" s="37"/>
      <c r="F245" s="208" t="s">
        <v>2847</v>
      </c>
      <c r="G245" s="37"/>
      <c r="H245" s="37"/>
      <c r="I245" s="209"/>
      <c r="J245" s="37"/>
      <c r="K245" s="37"/>
      <c r="L245" s="40"/>
      <c r="M245" s="210"/>
      <c r="N245" s="211"/>
      <c r="O245" s="72"/>
      <c r="P245" s="72"/>
      <c r="Q245" s="72"/>
      <c r="R245" s="72"/>
      <c r="S245" s="72"/>
      <c r="T245" s="73"/>
      <c r="U245" s="35"/>
      <c r="V245" s="35"/>
      <c r="W245" s="35"/>
      <c r="X245" s="35"/>
      <c r="Y245" s="35"/>
      <c r="Z245" s="35"/>
      <c r="AA245" s="35"/>
      <c r="AB245" s="35"/>
      <c r="AC245" s="35"/>
      <c r="AD245" s="35"/>
      <c r="AE245" s="35"/>
      <c r="AT245" s="18" t="s">
        <v>167</v>
      </c>
      <c r="AU245" s="18" t="s">
        <v>86</v>
      </c>
    </row>
    <row r="246" spans="1:65" s="2" customFormat="1" ht="24.2" customHeight="1">
      <c r="A246" s="35"/>
      <c r="B246" s="36"/>
      <c r="C246" s="193" t="s">
        <v>300</v>
      </c>
      <c r="D246" s="193" t="s">
        <v>162</v>
      </c>
      <c r="E246" s="194" t="s">
        <v>2848</v>
      </c>
      <c r="F246" s="195" t="s">
        <v>2849</v>
      </c>
      <c r="G246" s="196" t="s">
        <v>312</v>
      </c>
      <c r="H246" s="197">
        <v>1</v>
      </c>
      <c r="I246" s="198"/>
      <c r="J246" s="199">
        <f>ROUND(I246*H246,2)</f>
        <v>0</v>
      </c>
      <c r="K246" s="200"/>
      <c r="L246" s="40"/>
      <c r="M246" s="201" t="s">
        <v>1</v>
      </c>
      <c r="N246" s="202" t="s">
        <v>41</v>
      </c>
      <c r="O246" s="72"/>
      <c r="P246" s="203">
        <f>O246*H246</f>
        <v>0</v>
      </c>
      <c r="Q246" s="203">
        <v>0</v>
      </c>
      <c r="R246" s="203">
        <f>Q246*H246</f>
        <v>0</v>
      </c>
      <c r="S246" s="203">
        <v>0</v>
      </c>
      <c r="T246" s="204">
        <f>S246*H246</f>
        <v>0</v>
      </c>
      <c r="U246" s="35"/>
      <c r="V246" s="35"/>
      <c r="W246" s="35"/>
      <c r="X246" s="35"/>
      <c r="Y246" s="35"/>
      <c r="Z246" s="35"/>
      <c r="AA246" s="35"/>
      <c r="AB246" s="35"/>
      <c r="AC246" s="35"/>
      <c r="AD246" s="35"/>
      <c r="AE246" s="35"/>
      <c r="AR246" s="205" t="s">
        <v>214</v>
      </c>
      <c r="AT246" s="205" t="s">
        <v>162</v>
      </c>
      <c r="AU246" s="205" t="s">
        <v>86</v>
      </c>
      <c r="AY246" s="18" t="s">
        <v>160</v>
      </c>
      <c r="BE246" s="206">
        <f>IF(N246="základní",J246,0)</f>
        <v>0</v>
      </c>
      <c r="BF246" s="206">
        <f>IF(N246="snížená",J246,0)</f>
        <v>0</v>
      </c>
      <c r="BG246" s="206">
        <f>IF(N246="zákl. přenesená",J246,0)</f>
        <v>0</v>
      </c>
      <c r="BH246" s="206">
        <f>IF(N246="sníž. přenesená",J246,0)</f>
        <v>0</v>
      </c>
      <c r="BI246" s="206">
        <f>IF(N246="nulová",J246,0)</f>
        <v>0</v>
      </c>
      <c r="BJ246" s="18" t="s">
        <v>84</v>
      </c>
      <c r="BK246" s="206">
        <f>ROUND(I246*H246,2)</f>
        <v>0</v>
      </c>
      <c r="BL246" s="18" t="s">
        <v>214</v>
      </c>
      <c r="BM246" s="205" t="s">
        <v>478</v>
      </c>
    </row>
    <row r="247" spans="1:65" s="2" customFormat="1" ht="29.25">
      <c r="A247" s="35"/>
      <c r="B247" s="36"/>
      <c r="C247" s="37"/>
      <c r="D247" s="207" t="s">
        <v>167</v>
      </c>
      <c r="E247" s="37"/>
      <c r="F247" s="208" t="s">
        <v>2850</v>
      </c>
      <c r="G247" s="37"/>
      <c r="H247" s="37"/>
      <c r="I247" s="209"/>
      <c r="J247" s="37"/>
      <c r="K247" s="37"/>
      <c r="L247" s="40"/>
      <c r="M247" s="210"/>
      <c r="N247" s="211"/>
      <c r="O247" s="72"/>
      <c r="P247" s="72"/>
      <c r="Q247" s="72"/>
      <c r="R247" s="72"/>
      <c r="S247" s="72"/>
      <c r="T247" s="73"/>
      <c r="U247" s="35"/>
      <c r="V247" s="35"/>
      <c r="W247" s="35"/>
      <c r="X247" s="35"/>
      <c r="Y247" s="35"/>
      <c r="Z247" s="35"/>
      <c r="AA247" s="35"/>
      <c r="AB247" s="35"/>
      <c r="AC247" s="35"/>
      <c r="AD247" s="35"/>
      <c r="AE247" s="35"/>
      <c r="AT247" s="18" t="s">
        <v>167</v>
      </c>
      <c r="AU247" s="18" t="s">
        <v>86</v>
      </c>
    </row>
    <row r="248" spans="1:65" s="2" customFormat="1" ht="24.2" customHeight="1">
      <c r="A248" s="35"/>
      <c r="B248" s="36"/>
      <c r="C248" s="244" t="s">
        <v>480</v>
      </c>
      <c r="D248" s="244" t="s">
        <v>245</v>
      </c>
      <c r="E248" s="245" t="s">
        <v>2851</v>
      </c>
      <c r="F248" s="246" t="s">
        <v>2852</v>
      </c>
      <c r="G248" s="247" t="s">
        <v>312</v>
      </c>
      <c r="H248" s="248">
        <v>1</v>
      </c>
      <c r="I248" s="249"/>
      <c r="J248" s="250">
        <f>ROUND(I248*H248,2)</f>
        <v>0</v>
      </c>
      <c r="K248" s="251"/>
      <c r="L248" s="252"/>
      <c r="M248" s="253" t="s">
        <v>1</v>
      </c>
      <c r="N248" s="254" t="s">
        <v>41</v>
      </c>
      <c r="O248" s="72"/>
      <c r="P248" s="203">
        <f>O248*H248</f>
        <v>0</v>
      </c>
      <c r="Q248" s="203">
        <v>0</v>
      </c>
      <c r="R248" s="203">
        <f>Q248*H248</f>
        <v>0</v>
      </c>
      <c r="S248" s="203">
        <v>0</v>
      </c>
      <c r="T248" s="204">
        <f>S248*H248</f>
        <v>0</v>
      </c>
      <c r="U248" s="35"/>
      <c r="V248" s="35"/>
      <c r="W248" s="35"/>
      <c r="X248" s="35"/>
      <c r="Y248" s="35"/>
      <c r="Z248" s="35"/>
      <c r="AA248" s="35"/>
      <c r="AB248" s="35"/>
      <c r="AC248" s="35"/>
      <c r="AD248" s="35"/>
      <c r="AE248" s="35"/>
      <c r="AR248" s="205" t="s">
        <v>262</v>
      </c>
      <c r="AT248" s="205" t="s">
        <v>245</v>
      </c>
      <c r="AU248" s="205" t="s">
        <v>86</v>
      </c>
      <c r="AY248" s="18" t="s">
        <v>160</v>
      </c>
      <c r="BE248" s="206">
        <f>IF(N248="základní",J248,0)</f>
        <v>0</v>
      </c>
      <c r="BF248" s="206">
        <f>IF(N248="snížená",J248,0)</f>
        <v>0</v>
      </c>
      <c r="BG248" s="206">
        <f>IF(N248="zákl. přenesená",J248,0)</f>
        <v>0</v>
      </c>
      <c r="BH248" s="206">
        <f>IF(N248="sníž. přenesená",J248,0)</f>
        <v>0</v>
      </c>
      <c r="BI248" s="206">
        <f>IF(N248="nulová",J248,0)</f>
        <v>0</v>
      </c>
      <c r="BJ248" s="18" t="s">
        <v>84</v>
      </c>
      <c r="BK248" s="206">
        <f>ROUND(I248*H248,2)</f>
        <v>0</v>
      </c>
      <c r="BL248" s="18" t="s">
        <v>214</v>
      </c>
      <c r="BM248" s="205" t="s">
        <v>483</v>
      </c>
    </row>
    <row r="249" spans="1:65" s="2" customFormat="1" ht="11.25">
      <c r="A249" s="35"/>
      <c r="B249" s="36"/>
      <c r="C249" s="37"/>
      <c r="D249" s="207" t="s">
        <v>167</v>
      </c>
      <c r="E249" s="37"/>
      <c r="F249" s="208" t="s">
        <v>2852</v>
      </c>
      <c r="G249" s="37"/>
      <c r="H249" s="37"/>
      <c r="I249" s="209"/>
      <c r="J249" s="37"/>
      <c r="K249" s="37"/>
      <c r="L249" s="40"/>
      <c r="M249" s="210"/>
      <c r="N249" s="211"/>
      <c r="O249" s="72"/>
      <c r="P249" s="72"/>
      <c r="Q249" s="72"/>
      <c r="R249" s="72"/>
      <c r="S249" s="72"/>
      <c r="T249" s="73"/>
      <c r="U249" s="35"/>
      <c r="V249" s="35"/>
      <c r="W249" s="35"/>
      <c r="X249" s="35"/>
      <c r="Y249" s="35"/>
      <c r="Z249" s="35"/>
      <c r="AA249" s="35"/>
      <c r="AB249" s="35"/>
      <c r="AC249" s="35"/>
      <c r="AD249" s="35"/>
      <c r="AE249" s="35"/>
      <c r="AT249" s="18" t="s">
        <v>167</v>
      </c>
      <c r="AU249" s="18" t="s">
        <v>86</v>
      </c>
    </row>
    <row r="250" spans="1:65" s="2" customFormat="1" ht="24.2" customHeight="1">
      <c r="A250" s="35"/>
      <c r="B250" s="36"/>
      <c r="C250" s="193" t="s">
        <v>305</v>
      </c>
      <c r="D250" s="193" t="s">
        <v>162</v>
      </c>
      <c r="E250" s="194" t="s">
        <v>2853</v>
      </c>
      <c r="F250" s="195" t="s">
        <v>2854</v>
      </c>
      <c r="G250" s="196" t="s">
        <v>312</v>
      </c>
      <c r="H250" s="197">
        <v>4</v>
      </c>
      <c r="I250" s="198"/>
      <c r="J250" s="199">
        <f>ROUND(I250*H250,2)</f>
        <v>0</v>
      </c>
      <c r="K250" s="200"/>
      <c r="L250" s="40"/>
      <c r="M250" s="201" t="s">
        <v>1</v>
      </c>
      <c r="N250" s="202" t="s">
        <v>41</v>
      </c>
      <c r="O250" s="72"/>
      <c r="P250" s="203">
        <f>O250*H250</f>
        <v>0</v>
      </c>
      <c r="Q250" s="203">
        <v>0</v>
      </c>
      <c r="R250" s="203">
        <f>Q250*H250</f>
        <v>0</v>
      </c>
      <c r="S250" s="203">
        <v>0</v>
      </c>
      <c r="T250" s="204">
        <f>S250*H250</f>
        <v>0</v>
      </c>
      <c r="U250" s="35"/>
      <c r="V250" s="35"/>
      <c r="W250" s="35"/>
      <c r="X250" s="35"/>
      <c r="Y250" s="35"/>
      <c r="Z250" s="35"/>
      <c r="AA250" s="35"/>
      <c r="AB250" s="35"/>
      <c r="AC250" s="35"/>
      <c r="AD250" s="35"/>
      <c r="AE250" s="35"/>
      <c r="AR250" s="205" t="s">
        <v>214</v>
      </c>
      <c r="AT250" s="205" t="s">
        <v>162</v>
      </c>
      <c r="AU250" s="205" t="s">
        <v>86</v>
      </c>
      <c r="AY250" s="18" t="s">
        <v>160</v>
      </c>
      <c r="BE250" s="206">
        <f>IF(N250="základní",J250,0)</f>
        <v>0</v>
      </c>
      <c r="BF250" s="206">
        <f>IF(N250="snížená",J250,0)</f>
        <v>0</v>
      </c>
      <c r="BG250" s="206">
        <f>IF(N250="zákl. přenesená",J250,0)</f>
        <v>0</v>
      </c>
      <c r="BH250" s="206">
        <f>IF(N250="sníž. přenesená",J250,0)</f>
        <v>0</v>
      </c>
      <c r="BI250" s="206">
        <f>IF(N250="nulová",J250,0)</f>
        <v>0</v>
      </c>
      <c r="BJ250" s="18" t="s">
        <v>84</v>
      </c>
      <c r="BK250" s="206">
        <f>ROUND(I250*H250,2)</f>
        <v>0</v>
      </c>
      <c r="BL250" s="18" t="s">
        <v>214</v>
      </c>
      <c r="BM250" s="205" t="s">
        <v>488</v>
      </c>
    </row>
    <row r="251" spans="1:65" s="2" customFormat="1" ht="19.5">
      <c r="A251" s="35"/>
      <c r="B251" s="36"/>
      <c r="C251" s="37"/>
      <c r="D251" s="207" t="s">
        <v>167</v>
      </c>
      <c r="E251" s="37"/>
      <c r="F251" s="208" t="s">
        <v>2855</v>
      </c>
      <c r="G251" s="37"/>
      <c r="H251" s="37"/>
      <c r="I251" s="209"/>
      <c r="J251" s="37"/>
      <c r="K251" s="37"/>
      <c r="L251" s="40"/>
      <c r="M251" s="210"/>
      <c r="N251" s="211"/>
      <c r="O251" s="72"/>
      <c r="P251" s="72"/>
      <c r="Q251" s="72"/>
      <c r="R251" s="72"/>
      <c r="S251" s="72"/>
      <c r="T251" s="73"/>
      <c r="U251" s="35"/>
      <c r="V251" s="35"/>
      <c r="W251" s="35"/>
      <c r="X251" s="35"/>
      <c r="Y251" s="35"/>
      <c r="Z251" s="35"/>
      <c r="AA251" s="35"/>
      <c r="AB251" s="35"/>
      <c r="AC251" s="35"/>
      <c r="AD251" s="35"/>
      <c r="AE251" s="35"/>
      <c r="AT251" s="18" t="s">
        <v>167</v>
      </c>
      <c r="AU251" s="18" t="s">
        <v>86</v>
      </c>
    </row>
    <row r="252" spans="1:65" s="2" customFormat="1" ht="24.2" customHeight="1">
      <c r="A252" s="35"/>
      <c r="B252" s="36"/>
      <c r="C252" s="244" t="s">
        <v>506</v>
      </c>
      <c r="D252" s="244" t="s">
        <v>245</v>
      </c>
      <c r="E252" s="245" t="s">
        <v>2856</v>
      </c>
      <c r="F252" s="246" t="s">
        <v>2857</v>
      </c>
      <c r="G252" s="247" t="s">
        <v>2312</v>
      </c>
      <c r="H252" s="248">
        <v>4</v>
      </c>
      <c r="I252" s="249"/>
      <c r="J252" s="250">
        <f>ROUND(I252*H252,2)</f>
        <v>0</v>
      </c>
      <c r="K252" s="251"/>
      <c r="L252" s="252"/>
      <c r="M252" s="253" t="s">
        <v>1</v>
      </c>
      <c r="N252" s="254" t="s">
        <v>41</v>
      </c>
      <c r="O252" s="72"/>
      <c r="P252" s="203">
        <f>O252*H252</f>
        <v>0</v>
      </c>
      <c r="Q252" s="203">
        <v>0</v>
      </c>
      <c r="R252" s="203">
        <f>Q252*H252</f>
        <v>0</v>
      </c>
      <c r="S252" s="203">
        <v>0</v>
      </c>
      <c r="T252" s="204">
        <f>S252*H252</f>
        <v>0</v>
      </c>
      <c r="U252" s="35"/>
      <c r="V252" s="35"/>
      <c r="W252" s="35"/>
      <c r="X252" s="35"/>
      <c r="Y252" s="35"/>
      <c r="Z252" s="35"/>
      <c r="AA252" s="35"/>
      <c r="AB252" s="35"/>
      <c r="AC252" s="35"/>
      <c r="AD252" s="35"/>
      <c r="AE252" s="35"/>
      <c r="AR252" s="205" t="s">
        <v>262</v>
      </c>
      <c r="AT252" s="205" t="s">
        <v>245</v>
      </c>
      <c r="AU252" s="205" t="s">
        <v>86</v>
      </c>
      <c r="AY252" s="18" t="s">
        <v>160</v>
      </c>
      <c r="BE252" s="206">
        <f>IF(N252="základní",J252,0)</f>
        <v>0</v>
      </c>
      <c r="BF252" s="206">
        <f>IF(N252="snížená",J252,0)</f>
        <v>0</v>
      </c>
      <c r="BG252" s="206">
        <f>IF(N252="zákl. přenesená",J252,0)</f>
        <v>0</v>
      </c>
      <c r="BH252" s="206">
        <f>IF(N252="sníž. přenesená",J252,0)</f>
        <v>0</v>
      </c>
      <c r="BI252" s="206">
        <f>IF(N252="nulová",J252,0)</f>
        <v>0</v>
      </c>
      <c r="BJ252" s="18" t="s">
        <v>84</v>
      </c>
      <c r="BK252" s="206">
        <f>ROUND(I252*H252,2)</f>
        <v>0</v>
      </c>
      <c r="BL252" s="18" t="s">
        <v>214</v>
      </c>
      <c r="BM252" s="205" t="s">
        <v>509</v>
      </c>
    </row>
    <row r="253" spans="1:65" s="2" customFormat="1" ht="11.25">
      <c r="A253" s="35"/>
      <c r="B253" s="36"/>
      <c r="C253" s="37"/>
      <c r="D253" s="207" t="s">
        <v>167</v>
      </c>
      <c r="E253" s="37"/>
      <c r="F253" s="208" t="s">
        <v>2857</v>
      </c>
      <c r="G253" s="37"/>
      <c r="H253" s="37"/>
      <c r="I253" s="209"/>
      <c r="J253" s="37"/>
      <c r="K253" s="37"/>
      <c r="L253" s="40"/>
      <c r="M253" s="210"/>
      <c r="N253" s="211"/>
      <c r="O253" s="72"/>
      <c r="P253" s="72"/>
      <c r="Q253" s="72"/>
      <c r="R253" s="72"/>
      <c r="S253" s="72"/>
      <c r="T253" s="73"/>
      <c r="U253" s="35"/>
      <c r="V253" s="35"/>
      <c r="W253" s="35"/>
      <c r="X253" s="35"/>
      <c r="Y253" s="35"/>
      <c r="Z253" s="35"/>
      <c r="AA253" s="35"/>
      <c r="AB253" s="35"/>
      <c r="AC253" s="35"/>
      <c r="AD253" s="35"/>
      <c r="AE253" s="35"/>
      <c r="AT253" s="18" t="s">
        <v>167</v>
      </c>
      <c r="AU253" s="18" t="s">
        <v>86</v>
      </c>
    </row>
    <row r="254" spans="1:65" s="2" customFormat="1" ht="33" customHeight="1">
      <c r="A254" s="35"/>
      <c r="B254" s="36"/>
      <c r="C254" s="193" t="s">
        <v>313</v>
      </c>
      <c r="D254" s="193" t="s">
        <v>162</v>
      </c>
      <c r="E254" s="194" t="s">
        <v>2858</v>
      </c>
      <c r="F254" s="195" t="s">
        <v>2859</v>
      </c>
      <c r="G254" s="196" t="s">
        <v>312</v>
      </c>
      <c r="H254" s="197">
        <v>12</v>
      </c>
      <c r="I254" s="198"/>
      <c r="J254" s="199">
        <f>ROUND(I254*H254,2)</f>
        <v>0</v>
      </c>
      <c r="K254" s="200"/>
      <c r="L254" s="40"/>
      <c r="M254" s="201" t="s">
        <v>1</v>
      </c>
      <c r="N254" s="202" t="s">
        <v>41</v>
      </c>
      <c r="O254" s="72"/>
      <c r="P254" s="203">
        <f>O254*H254</f>
        <v>0</v>
      </c>
      <c r="Q254" s="203">
        <v>0</v>
      </c>
      <c r="R254" s="203">
        <f>Q254*H254</f>
        <v>0</v>
      </c>
      <c r="S254" s="203">
        <v>0</v>
      </c>
      <c r="T254" s="204">
        <f>S254*H254</f>
        <v>0</v>
      </c>
      <c r="U254" s="35"/>
      <c r="V254" s="35"/>
      <c r="W254" s="35"/>
      <c r="X254" s="35"/>
      <c r="Y254" s="35"/>
      <c r="Z254" s="35"/>
      <c r="AA254" s="35"/>
      <c r="AB254" s="35"/>
      <c r="AC254" s="35"/>
      <c r="AD254" s="35"/>
      <c r="AE254" s="35"/>
      <c r="AR254" s="205" t="s">
        <v>214</v>
      </c>
      <c r="AT254" s="205" t="s">
        <v>162</v>
      </c>
      <c r="AU254" s="205" t="s">
        <v>86</v>
      </c>
      <c r="AY254" s="18" t="s">
        <v>160</v>
      </c>
      <c r="BE254" s="206">
        <f>IF(N254="základní",J254,0)</f>
        <v>0</v>
      </c>
      <c r="BF254" s="206">
        <f>IF(N254="snížená",J254,0)</f>
        <v>0</v>
      </c>
      <c r="BG254" s="206">
        <f>IF(N254="zákl. přenesená",J254,0)</f>
        <v>0</v>
      </c>
      <c r="BH254" s="206">
        <f>IF(N254="sníž. přenesená",J254,0)</f>
        <v>0</v>
      </c>
      <c r="BI254" s="206">
        <f>IF(N254="nulová",J254,0)</f>
        <v>0</v>
      </c>
      <c r="BJ254" s="18" t="s">
        <v>84</v>
      </c>
      <c r="BK254" s="206">
        <f>ROUND(I254*H254,2)</f>
        <v>0</v>
      </c>
      <c r="BL254" s="18" t="s">
        <v>214</v>
      </c>
      <c r="BM254" s="205" t="s">
        <v>515</v>
      </c>
    </row>
    <row r="255" spans="1:65" s="2" customFormat="1" ht="29.25">
      <c r="A255" s="35"/>
      <c r="B255" s="36"/>
      <c r="C255" s="37"/>
      <c r="D255" s="207" t="s">
        <v>167</v>
      </c>
      <c r="E255" s="37"/>
      <c r="F255" s="208" t="s">
        <v>2860</v>
      </c>
      <c r="G255" s="37"/>
      <c r="H255" s="37"/>
      <c r="I255" s="209"/>
      <c r="J255" s="37"/>
      <c r="K255" s="37"/>
      <c r="L255" s="40"/>
      <c r="M255" s="210"/>
      <c r="N255" s="211"/>
      <c r="O255" s="72"/>
      <c r="P255" s="72"/>
      <c r="Q255" s="72"/>
      <c r="R255" s="72"/>
      <c r="S255" s="72"/>
      <c r="T255" s="73"/>
      <c r="U255" s="35"/>
      <c r="V255" s="35"/>
      <c r="W255" s="35"/>
      <c r="X255" s="35"/>
      <c r="Y255" s="35"/>
      <c r="Z255" s="35"/>
      <c r="AA255" s="35"/>
      <c r="AB255" s="35"/>
      <c r="AC255" s="35"/>
      <c r="AD255" s="35"/>
      <c r="AE255" s="35"/>
      <c r="AT255" s="18" t="s">
        <v>167</v>
      </c>
      <c r="AU255" s="18" t="s">
        <v>86</v>
      </c>
    </row>
    <row r="256" spans="1:65" s="13" customFormat="1" ht="11.25">
      <c r="B256" s="212"/>
      <c r="C256" s="213"/>
      <c r="D256" s="207" t="s">
        <v>169</v>
      </c>
      <c r="E256" s="214" t="s">
        <v>1</v>
      </c>
      <c r="F256" s="215" t="s">
        <v>2742</v>
      </c>
      <c r="G256" s="213"/>
      <c r="H256" s="214" t="s">
        <v>1</v>
      </c>
      <c r="I256" s="216"/>
      <c r="J256" s="213"/>
      <c r="K256" s="213"/>
      <c r="L256" s="217"/>
      <c r="M256" s="218"/>
      <c r="N256" s="219"/>
      <c r="O256" s="219"/>
      <c r="P256" s="219"/>
      <c r="Q256" s="219"/>
      <c r="R256" s="219"/>
      <c r="S256" s="219"/>
      <c r="T256" s="220"/>
      <c r="AT256" s="221" t="s">
        <v>169</v>
      </c>
      <c r="AU256" s="221" t="s">
        <v>86</v>
      </c>
      <c r="AV256" s="13" t="s">
        <v>84</v>
      </c>
      <c r="AW256" s="13" t="s">
        <v>33</v>
      </c>
      <c r="AX256" s="13" t="s">
        <v>76</v>
      </c>
      <c r="AY256" s="221" t="s">
        <v>160</v>
      </c>
    </row>
    <row r="257" spans="1:65" s="14" customFormat="1" ht="11.25">
      <c r="B257" s="222"/>
      <c r="C257" s="223"/>
      <c r="D257" s="207" t="s">
        <v>169</v>
      </c>
      <c r="E257" s="224" t="s">
        <v>1</v>
      </c>
      <c r="F257" s="225" t="s">
        <v>2861</v>
      </c>
      <c r="G257" s="223"/>
      <c r="H257" s="226">
        <v>12</v>
      </c>
      <c r="I257" s="227"/>
      <c r="J257" s="223"/>
      <c r="K257" s="223"/>
      <c r="L257" s="228"/>
      <c r="M257" s="229"/>
      <c r="N257" s="230"/>
      <c r="O257" s="230"/>
      <c r="P257" s="230"/>
      <c r="Q257" s="230"/>
      <c r="R257" s="230"/>
      <c r="S257" s="230"/>
      <c r="T257" s="231"/>
      <c r="AT257" s="232" t="s">
        <v>169</v>
      </c>
      <c r="AU257" s="232" t="s">
        <v>86</v>
      </c>
      <c r="AV257" s="14" t="s">
        <v>86</v>
      </c>
      <c r="AW257" s="14" t="s">
        <v>33</v>
      </c>
      <c r="AX257" s="14" t="s">
        <v>76</v>
      </c>
      <c r="AY257" s="232" t="s">
        <v>160</v>
      </c>
    </row>
    <row r="258" spans="1:65" s="15" customFormat="1" ht="11.25">
      <c r="B258" s="233"/>
      <c r="C258" s="234"/>
      <c r="D258" s="207" t="s">
        <v>169</v>
      </c>
      <c r="E258" s="235" t="s">
        <v>1</v>
      </c>
      <c r="F258" s="236" t="s">
        <v>172</v>
      </c>
      <c r="G258" s="234"/>
      <c r="H258" s="237">
        <v>12</v>
      </c>
      <c r="I258" s="238"/>
      <c r="J258" s="234"/>
      <c r="K258" s="234"/>
      <c r="L258" s="239"/>
      <c r="M258" s="240"/>
      <c r="N258" s="241"/>
      <c r="O258" s="241"/>
      <c r="P258" s="241"/>
      <c r="Q258" s="241"/>
      <c r="R258" s="241"/>
      <c r="S258" s="241"/>
      <c r="T258" s="242"/>
      <c r="AT258" s="243" t="s">
        <v>169</v>
      </c>
      <c r="AU258" s="243" t="s">
        <v>86</v>
      </c>
      <c r="AV258" s="15" t="s">
        <v>166</v>
      </c>
      <c r="AW258" s="15" t="s">
        <v>33</v>
      </c>
      <c r="AX258" s="15" t="s">
        <v>84</v>
      </c>
      <c r="AY258" s="243" t="s">
        <v>160</v>
      </c>
    </row>
    <row r="259" spans="1:65" s="2" customFormat="1" ht="24.2" customHeight="1">
      <c r="A259" s="35"/>
      <c r="B259" s="36"/>
      <c r="C259" s="244" t="s">
        <v>517</v>
      </c>
      <c r="D259" s="244" t="s">
        <v>245</v>
      </c>
      <c r="E259" s="245" t="s">
        <v>2862</v>
      </c>
      <c r="F259" s="246" t="s">
        <v>2863</v>
      </c>
      <c r="G259" s="247" t="s">
        <v>312</v>
      </c>
      <c r="H259" s="248">
        <v>12</v>
      </c>
      <c r="I259" s="249"/>
      <c r="J259" s="250">
        <f>ROUND(I259*H259,2)</f>
        <v>0</v>
      </c>
      <c r="K259" s="251"/>
      <c r="L259" s="252"/>
      <c r="M259" s="253" t="s">
        <v>1</v>
      </c>
      <c r="N259" s="254" t="s">
        <v>41</v>
      </c>
      <c r="O259" s="72"/>
      <c r="P259" s="203">
        <f>O259*H259</f>
        <v>0</v>
      </c>
      <c r="Q259" s="203">
        <v>0</v>
      </c>
      <c r="R259" s="203">
        <f>Q259*H259</f>
        <v>0</v>
      </c>
      <c r="S259" s="203">
        <v>0</v>
      </c>
      <c r="T259" s="204">
        <f>S259*H259</f>
        <v>0</v>
      </c>
      <c r="U259" s="35"/>
      <c r="V259" s="35"/>
      <c r="W259" s="35"/>
      <c r="X259" s="35"/>
      <c r="Y259" s="35"/>
      <c r="Z259" s="35"/>
      <c r="AA259" s="35"/>
      <c r="AB259" s="35"/>
      <c r="AC259" s="35"/>
      <c r="AD259" s="35"/>
      <c r="AE259" s="35"/>
      <c r="AR259" s="205" t="s">
        <v>262</v>
      </c>
      <c r="AT259" s="205" t="s">
        <v>245</v>
      </c>
      <c r="AU259" s="205" t="s">
        <v>86</v>
      </c>
      <c r="AY259" s="18" t="s">
        <v>160</v>
      </c>
      <c r="BE259" s="206">
        <f>IF(N259="základní",J259,0)</f>
        <v>0</v>
      </c>
      <c r="BF259" s="206">
        <f>IF(N259="snížená",J259,0)</f>
        <v>0</v>
      </c>
      <c r="BG259" s="206">
        <f>IF(N259="zákl. přenesená",J259,0)</f>
        <v>0</v>
      </c>
      <c r="BH259" s="206">
        <f>IF(N259="sníž. přenesená",J259,0)</f>
        <v>0</v>
      </c>
      <c r="BI259" s="206">
        <f>IF(N259="nulová",J259,0)</f>
        <v>0</v>
      </c>
      <c r="BJ259" s="18" t="s">
        <v>84</v>
      </c>
      <c r="BK259" s="206">
        <f>ROUND(I259*H259,2)</f>
        <v>0</v>
      </c>
      <c r="BL259" s="18" t="s">
        <v>214</v>
      </c>
      <c r="BM259" s="205" t="s">
        <v>520</v>
      </c>
    </row>
    <row r="260" spans="1:65" s="2" customFormat="1" ht="11.25">
      <c r="A260" s="35"/>
      <c r="B260" s="36"/>
      <c r="C260" s="37"/>
      <c r="D260" s="207" t="s">
        <v>167</v>
      </c>
      <c r="E260" s="37"/>
      <c r="F260" s="208" t="s">
        <v>2863</v>
      </c>
      <c r="G260" s="37"/>
      <c r="H260" s="37"/>
      <c r="I260" s="209"/>
      <c r="J260" s="37"/>
      <c r="K260" s="37"/>
      <c r="L260" s="40"/>
      <c r="M260" s="210"/>
      <c r="N260" s="211"/>
      <c r="O260" s="72"/>
      <c r="P260" s="72"/>
      <c r="Q260" s="72"/>
      <c r="R260" s="72"/>
      <c r="S260" s="72"/>
      <c r="T260" s="73"/>
      <c r="U260" s="35"/>
      <c r="V260" s="35"/>
      <c r="W260" s="35"/>
      <c r="X260" s="35"/>
      <c r="Y260" s="35"/>
      <c r="Z260" s="35"/>
      <c r="AA260" s="35"/>
      <c r="AB260" s="35"/>
      <c r="AC260" s="35"/>
      <c r="AD260" s="35"/>
      <c r="AE260" s="35"/>
      <c r="AT260" s="18" t="s">
        <v>167</v>
      </c>
      <c r="AU260" s="18" t="s">
        <v>86</v>
      </c>
    </row>
    <row r="261" spans="1:65" s="2" customFormat="1" ht="33" customHeight="1">
      <c r="A261" s="35"/>
      <c r="B261" s="36"/>
      <c r="C261" s="193" t="s">
        <v>318</v>
      </c>
      <c r="D261" s="193" t="s">
        <v>162</v>
      </c>
      <c r="E261" s="194" t="s">
        <v>2864</v>
      </c>
      <c r="F261" s="195" t="s">
        <v>2865</v>
      </c>
      <c r="G261" s="196" t="s">
        <v>312</v>
      </c>
      <c r="H261" s="197">
        <v>6</v>
      </c>
      <c r="I261" s="198"/>
      <c r="J261" s="199">
        <f>ROUND(I261*H261,2)</f>
        <v>0</v>
      </c>
      <c r="K261" s="200"/>
      <c r="L261" s="40"/>
      <c r="M261" s="201" t="s">
        <v>1</v>
      </c>
      <c r="N261" s="202" t="s">
        <v>41</v>
      </c>
      <c r="O261" s="72"/>
      <c r="P261" s="203">
        <f>O261*H261</f>
        <v>0</v>
      </c>
      <c r="Q261" s="203">
        <v>0</v>
      </c>
      <c r="R261" s="203">
        <f>Q261*H261</f>
        <v>0</v>
      </c>
      <c r="S261" s="203">
        <v>0</v>
      </c>
      <c r="T261" s="204">
        <f>S261*H261</f>
        <v>0</v>
      </c>
      <c r="U261" s="35"/>
      <c r="V261" s="35"/>
      <c r="W261" s="35"/>
      <c r="X261" s="35"/>
      <c r="Y261" s="35"/>
      <c r="Z261" s="35"/>
      <c r="AA261" s="35"/>
      <c r="AB261" s="35"/>
      <c r="AC261" s="35"/>
      <c r="AD261" s="35"/>
      <c r="AE261" s="35"/>
      <c r="AR261" s="205" t="s">
        <v>214</v>
      </c>
      <c r="AT261" s="205" t="s">
        <v>162</v>
      </c>
      <c r="AU261" s="205" t="s">
        <v>86</v>
      </c>
      <c r="AY261" s="18" t="s">
        <v>160</v>
      </c>
      <c r="BE261" s="206">
        <f>IF(N261="základní",J261,0)</f>
        <v>0</v>
      </c>
      <c r="BF261" s="206">
        <f>IF(N261="snížená",J261,0)</f>
        <v>0</v>
      </c>
      <c r="BG261" s="206">
        <f>IF(N261="zákl. přenesená",J261,0)</f>
        <v>0</v>
      </c>
      <c r="BH261" s="206">
        <f>IF(N261="sníž. přenesená",J261,0)</f>
        <v>0</v>
      </c>
      <c r="BI261" s="206">
        <f>IF(N261="nulová",J261,0)</f>
        <v>0</v>
      </c>
      <c r="BJ261" s="18" t="s">
        <v>84</v>
      </c>
      <c r="BK261" s="206">
        <f>ROUND(I261*H261,2)</f>
        <v>0</v>
      </c>
      <c r="BL261" s="18" t="s">
        <v>214</v>
      </c>
      <c r="BM261" s="205" t="s">
        <v>525</v>
      </c>
    </row>
    <row r="262" spans="1:65" s="2" customFormat="1" ht="29.25">
      <c r="A262" s="35"/>
      <c r="B262" s="36"/>
      <c r="C262" s="37"/>
      <c r="D262" s="207" t="s">
        <v>167</v>
      </c>
      <c r="E262" s="37"/>
      <c r="F262" s="208" t="s">
        <v>2866</v>
      </c>
      <c r="G262" s="37"/>
      <c r="H262" s="37"/>
      <c r="I262" s="209"/>
      <c r="J262" s="37"/>
      <c r="K262" s="37"/>
      <c r="L262" s="40"/>
      <c r="M262" s="210"/>
      <c r="N262" s="211"/>
      <c r="O262" s="72"/>
      <c r="P262" s="72"/>
      <c r="Q262" s="72"/>
      <c r="R262" s="72"/>
      <c r="S262" s="72"/>
      <c r="T262" s="73"/>
      <c r="U262" s="35"/>
      <c r="V262" s="35"/>
      <c r="W262" s="35"/>
      <c r="X262" s="35"/>
      <c r="Y262" s="35"/>
      <c r="Z262" s="35"/>
      <c r="AA262" s="35"/>
      <c r="AB262" s="35"/>
      <c r="AC262" s="35"/>
      <c r="AD262" s="35"/>
      <c r="AE262" s="35"/>
      <c r="AT262" s="18" t="s">
        <v>167</v>
      </c>
      <c r="AU262" s="18" t="s">
        <v>86</v>
      </c>
    </row>
    <row r="263" spans="1:65" s="2" customFormat="1" ht="16.5" customHeight="1">
      <c r="A263" s="35"/>
      <c r="B263" s="36"/>
      <c r="C263" s="244" t="s">
        <v>528</v>
      </c>
      <c r="D263" s="244" t="s">
        <v>245</v>
      </c>
      <c r="E263" s="245" t="s">
        <v>2867</v>
      </c>
      <c r="F263" s="246" t="s">
        <v>2868</v>
      </c>
      <c r="G263" s="247" t="s">
        <v>2312</v>
      </c>
      <c r="H263" s="248">
        <v>6</v>
      </c>
      <c r="I263" s="249"/>
      <c r="J263" s="250">
        <f>ROUND(I263*H263,2)</f>
        <v>0</v>
      </c>
      <c r="K263" s="251"/>
      <c r="L263" s="252"/>
      <c r="M263" s="253" t="s">
        <v>1</v>
      </c>
      <c r="N263" s="254" t="s">
        <v>41</v>
      </c>
      <c r="O263" s="72"/>
      <c r="P263" s="203">
        <f>O263*H263</f>
        <v>0</v>
      </c>
      <c r="Q263" s="203">
        <v>0</v>
      </c>
      <c r="R263" s="203">
        <f>Q263*H263</f>
        <v>0</v>
      </c>
      <c r="S263" s="203">
        <v>0</v>
      </c>
      <c r="T263" s="204">
        <f>S263*H263</f>
        <v>0</v>
      </c>
      <c r="U263" s="35"/>
      <c r="V263" s="35"/>
      <c r="W263" s="35"/>
      <c r="X263" s="35"/>
      <c r="Y263" s="35"/>
      <c r="Z263" s="35"/>
      <c r="AA263" s="35"/>
      <c r="AB263" s="35"/>
      <c r="AC263" s="35"/>
      <c r="AD263" s="35"/>
      <c r="AE263" s="35"/>
      <c r="AR263" s="205" t="s">
        <v>262</v>
      </c>
      <c r="AT263" s="205" t="s">
        <v>245</v>
      </c>
      <c r="AU263" s="205" t="s">
        <v>86</v>
      </c>
      <c r="AY263" s="18" t="s">
        <v>160</v>
      </c>
      <c r="BE263" s="206">
        <f>IF(N263="základní",J263,0)</f>
        <v>0</v>
      </c>
      <c r="BF263" s="206">
        <f>IF(N263="snížená",J263,0)</f>
        <v>0</v>
      </c>
      <c r="BG263" s="206">
        <f>IF(N263="zákl. přenesená",J263,0)</f>
        <v>0</v>
      </c>
      <c r="BH263" s="206">
        <f>IF(N263="sníž. přenesená",J263,0)</f>
        <v>0</v>
      </c>
      <c r="BI263" s="206">
        <f>IF(N263="nulová",J263,0)</f>
        <v>0</v>
      </c>
      <c r="BJ263" s="18" t="s">
        <v>84</v>
      </c>
      <c r="BK263" s="206">
        <f>ROUND(I263*H263,2)</f>
        <v>0</v>
      </c>
      <c r="BL263" s="18" t="s">
        <v>214</v>
      </c>
      <c r="BM263" s="205" t="s">
        <v>531</v>
      </c>
    </row>
    <row r="264" spans="1:65" s="2" customFormat="1" ht="11.25">
      <c r="A264" s="35"/>
      <c r="B264" s="36"/>
      <c r="C264" s="37"/>
      <c r="D264" s="207" t="s">
        <v>167</v>
      </c>
      <c r="E264" s="37"/>
      <c r="F264" s="208" t="s">
        <v>2869</v>
      </c>
      <c r="G264" s="37"/>
      <c r="H264" s="37"/>
      <c r="I264" s="209"/>
      <c r="J264" s="37"/>
      <c r="K264" s="37"/>
      <c r="L264" s="40"/>
      <c r="M264" s="210"/>
      <c r="N264" s="211"/>
      <c r="O264" s="72"/>
      <c r="P264" s="72"/>
      <c r="Q264" s="72"/>
      <c r="R264" s="72"/>
      <c r="S264" s="72"/>
      <c r="T264" s="73"/>
      <c r="U264" s="35"/>
      <c r="V264" s="35"/>
      <c r="W264" s="35"/>
      <c r="X264" s="35"/>
      <c r="Y264" s="35"/>
      <c r="Z264" s="35"/>
      <c r="AA264" s="35"/>
      <c r="AB264" s="35"/>
      <c r="AC264" s="35"/>
      <c r="AD264" s="35"/>
      <c r="AE264" s="35"/>
      <c r="AT264" s="18" t="s">
        <v>167</v>
      </c>
      <c r="AU264" s="18" t="s">
        <v>86</v>
      </c>
    </row>
    <row r="265" spans="1:65" s="2" customFormat="1" ht="33" customHeight="1">
      <c r="A265" s="35"/>
      <c r="B265" s="36"/>
      <c r="C265" s="193" t="s">
        <v>325</v>
      </c>
      <c r="D265" s="193" t="s">
        <v>162</v>
      </c>
      <c r="E265" s="194" t="s">
        <v>2864</v>
      </c>
      <c r="F265" s="195" t="s">
        <v>2865</v>
      </c>
      <c r="G265" s="196" t="s">
        <v>312</v>
      </c>
      <c r="H265" s="197">
        <v>3</v>
      </c>
      <c r="I265" s="198"/>
      <c r="J265" s="199">
        <f>ROUND(I265*H265,2)</f>
        <v>0</v>
      </c>
      <c r="K265" s="200"/>
      <c r="L265" s="40"/>
      <c r="M265" s="201" t="s">
        <v>1</v>
      </c>
      <c r="N265" s="202" t="s">
        <v>41</v>
      </c>
      <c r="O265" s="72"/>
      <c r="P265" s="203">
        <f>O265*H265</f>
        <v>0</v>
      </c>
      <c r="Q265" s="203">
        <v>0</v>
      </c>
      <c r="R265" s="203">
        <f>Q265*H265</f>
        <v>0</v>
      </c>
      <c r="S265" s="203">
        <v>0</v>
      </c>
      <c r="T265" s="204">
        <f>S265*H265</f>
        <v>0</v>
      </c>
      <c r="U265" s="35"/>
      <c r="V265" s="35"/>
      <c r="W265" s="35"/>
      <c r="X265" s="35"/>
      <c r="Y265" s="35"/>
      <c r="Z265" s="35"/>
      <c r="AA265" s="35"/>
      <c r="AB265" s="35"/>
      <c r="AC265" s="35"/>
      <c r="AD265" s="35"/>
      <c r="AE265" s="35"/>
      <c r="AR265" s="205" t="s">
        <v>214</v>
      </c>
      <c r="AT265" s="205" t="s">
        <v>162</v>
      </c>
      <c r="AU265" s="205" t="s">
        <v>86</v>
      </c>
      <c r="AY265" s="18" t="s">
        <v>160</v>
      </c>
      <c r="BE265" s="206">
        <f>IF(N265="základní",J265,0)</f>
        <v>0</v>
      </c>
      <c r="BF265" s="206">
        <f>IF(N265="snížená",J265,0)</f>
        <v>0</v>
      </c>
      <c r="BG265" s="206">
        <f>IF(N265="zákl. přenesená",J265,0)</f>
        <v>0</v>
      </c>
      <c r="BH265" s="206">
        <f>IF(N265="sníž. přenesená",J265,0)</f>
        <v>0</v>
      </c>
      <c r="BI265" s="206">
        <f>IF(N265="nulová",J265,0)</f>
        <v>0</v>
      </c>
      <c r="BJ265" s="18" t="s">
        <v>84</v>
      </c>
      <c r="BK265" s="206">
        <f>ROUND(I265*H265,2)</f>
        <v>0</v>
      </c>
      <c r="BL265" s="18" t="s">
        <v>214</v>
      </c>
      <c r="BM265" s="205" t="s">
        <v>535</v>
      </c>
    </row>
    <row r="266" spans="1:65" s="2" customFormat="1" ht="29.25">
      <c r="A266" s="35"/>
      <c r="B266" s="36"/>
      <c r="C266" s="37"/>
      <c r="D266" s="207" t="s">
        <v>167</v>
      </c>
      <c r="E266" s="37"/>
      <c r="F266" s="208" t="s">
        <v>2866</v>
      </c>
      <c r="G266" s="37"/>
      <c r="H266" s="37"/>
      <c r="I266" s="209"/>
      <c r="J266" s="37"/>
      <c r="K266" s="37"/>
      <c r="L266" s="40"/>
      <c r="M266" s="210"/>
      <c r="N266" s="211"/>
      <c r="O266" s="72"/>
      <c r="P266" s="72"/>
      <c r="Q266" s="72"/>
      <c r="R266" s="72"/>
      <c r="S266" s="72"/>
      <c r="T266" s="73"/>
      <c r="U266" s="35"/>
      <c r="V266" s="35"/>
      <c r="W266" s="35"/>
      <c r="X266" s="35"/>
      <c r="Y266" s="35"/>
      <c r="Z266" s="35"/>
      <c r="AA266" s="35"/>
      <c r="AB266" s="35"/>
      <c r="AC266" s="35"/>
      <c r="AD266" s="35"/>
      <c r="AE266" s="35"/>
      <c r="AT266" s="18" t="s">
        <v>167</v>
      </c>
      <c r="AU266" s="18" t="s">
        <v>86</v>
      </c>
    </row>
    <row r="267" spans="1:65" s="2" customFormat="1" ht="16.5" customHeight="1">
      <c r="A267" s="35"/>
      <c r="B267" s="36"/>
      <c r="C267" s="244" t="s">
        <v>539</v>
      </c>
      <c r="D267" s="244" t="s">
        <v>245</v>
      </c>
      <c r="E267" s="245" t="s">
        <v>2870</v>
      </c>
      <c r="F267" s="246" t="s">
        <v>2871</v>
      </c>
      <c r="G267" s="247" t="s">
        <v>2312</v>
      </c>
      <c r="H267" s="248">
        <v>3</v>
      </c>
      <c r="I267" s="249"/>
      <c r="J267" s="250">
        <f>ROUND(I267*H267,2)</f>
        <v>0</v>
      </c>
      <c r="K267" s="251"/>
      <c r="L267" s="252"/>
      <c r="M267" s="253" t="s">
        <v>1</v>
      </c>
      <c r="N267" s="254" t="s">
        <v>41</v>
      </c>
      <c r="O267" s="72"/>
      <c r="P267" s="203">
        <f>O267*H267</f>
        <v>0</v>
      </c>
      <c r="Q267" s="203">
        <v>0</v>
      </c>
      <c r="R267" s="203">
        <f>Q267*H267</f>
        <v>0</v>
      </c>
      <c r="S267" s="203">
        <v>0</v>
      </c>
      <c r="T267" s="204">
        <f>S267*H267</f>
        <v>0</v>
      </c>
      <c r="U267" s="35"/>
      <c r="V267" s="35"/>
      <c r="W267" s="35"/>
      <c r="X267" s="35"/>
      <c r="Y267" s="35"/>
      <c r="Z267" s="35"/>
      <c r="AA267" s="35"/>
      <c r="AB267" s="35"/>
      <c r="AC267" s="35"/>
      <c r="AD267" s="35"/>
      <c r="AE267" s="35"/>
      <c r="AR267" s="205" t="s">
        <v>262</v>
      </c>
      <c r="AT267" s="205" t="s">
        <v>245</v>
      </c>
      <c r="AU267" s="205" t="s">
        <v>86</v>
      </c>
      <c r="AY267" s="18" t="s">
        <v>160</v>
      </c>
      <c r="BE267" s="206">
        <f>IF(N267="základní",J267,0)</f>
        <v>0</v>
      </c>
      <c r="BF267" s="206">
        <f>IF(N267="snížená",J267,0)</f>
        <v>0</v>
      </c>
      <c r="BG267" s="206">
        <f>IF(N267="zákl. přenesená",J267,0)</f>
        <v>0</v>
      </c>
      <c r="BH267" s="206">
        <f>IF(N267="sníž. přenesená",J267,0)</f>
        <v>0</v>
      </c>
      <c r="BI267" s="206">
        <f>IF(N267="nulová",J267,0)</f>
        <v>0</v>
      </c>
      <c r="BJ267" s="18" t="s">
        <v>84</v>
      </c>
      <c r="BK267" s="206">
        <f>ROUND(I267*H267,2)</f>
        <v>0</v>
      </c>
      <c r="BL267" s="18" t="s">
        <v>214</v>
      </c>
      <c r="BM267" s="205" t="s">
        <v>542</v>
      </c>
    </row>
    <row r="268" spans="1:65" s="2" customFormat="1" ht="11.25">
      <c r="A268" s="35"/>
      <c r="B268" s="36"/>
      <c r="C268" s="37"/>
      <c r="D268" s="207" t="s">
        <v>167</v>
      </c>
      <c r="E268" s="37"/>
      <c r="F268" s="208" t="s">
        <v>2871</v>
      </c>
      <c r="G268" s="37"/>
      <c r="H268" s="37"/>
      <c r="I268" s="209"/>
      <c r="J268" s="37"/>
      <c r="K268" s="37"/>
      <c r="L268" s="40"/>
      <c r="M268" s="210"/>
      <c r="N268" s="211"/>
      <c r="O268" s="72"/>
      <c r="P268" s="72"/>
      <c r="Q268" s="72"/>
      <c r="R268" s="72"/>
      <c r="S268" s="72"/>
      <c r="T268" s="73"/>
      <c r="U268" s="35"/>
      <c r="V268" s="35"/>
      <c r="W268" s="35"/>
      <c r="X268" s="35"/>
      <c r="Y268" s="35"/>
      <c r="Z268" s="35"/>
      <c r="AA268" s="35"/>
      <c r="AB268" s="35"/>
      <c r="AC268" s="35"/>
      <c r="AD268" s="35"/>
      <c r="AE268" s="35"/>
      <c r="AT268" s="18" t="s">
        <v>167</v>
      </c>
      <c r="AU268" s="18" t="s">
        <v>86</v>
      </c>
    </row>
    <row r="269" spans="1:65" s="2" customFormat="1" ht="37.9" customHeight="1">
      <c r="A269" s="35"/>
      <c r="B269" s="36"/>
      <c r="C269" s="193" t="s">
        <v>331</v>
      </c>
      <c r="D269" s="193" t="s">
        <v>162</v>
      </c>
      <c r="E269" s="194" t="s">
        <v>2872</v>
      </c>
      <c r="F269" s="195" t="s">
        <v>2873</v>
      </c>
      <c r="G269" s="196" t="s">
        <v>312</v>
      </c>
      <c r="H269" s="197">
        <v>3</v>
      </c>
      <c r="I269" s="198"/>
      <c r="J269" s="199">
        <f>ROUND(I269*H269,2)</f>
        <v>0</v>
      </c>
      <c r="K269" s="200"/>
      <c r="L269" s="40"/>
      <c r="M269" s="201" t="s">
        <v>1</v>
      </c>
      <c r="N269" s="202" t="s">
        <v>41</v>
      </c>
      <c r="O269" s="72"/>
      <c r="P269" s="203">
        <f>O269*H269</f>
        <v>0</v>
      </c>
      <c r="Q269" s="203">
        <v>0</v>
      </c>
      <c r="R269" s="203">
        <f>Q269*H269</f>
        <v>0</v>
      </c>
      <c r="S269" s="203">
        <v>0</v>
      </c>
      <c r="T269" s="204">
        <f>S269*H269</f>
        <v>0</v>
      </c>
      <c r="U269" s="35"/>
      <c r="V269" s="35"/>
      <c r="W269" s="35"/>
      <c r="X269" s="35"/>
      <c r="Y269" s="35"/>
      <c r="Z269" s="35"/>
      <c r="AA269" s="35"/>
      <c r="AB269" s="35"/>
      <c r="AC269" s="35"/>
      <c r="AD269" s="35"/>
      <c r="AE269" s="35"/>
      <c r="AR269" s="205" t="s">
        <v>214</v>
      </c>
      <c r="AT269" s="205" t="s">
        <v>162</v>
      </c>
      <c r="AU269" s="205" t="s">
        <v>86</v>
      </c>
      <c r="AY269" s="18" t="s">
        <v>160</v>
      </c>
      <c r="BE269" s="206">
        <f>IF(N269="základní",J269,0)</f>
        <v>0</v>
      </c>
      <c r="BF269" s="206">
        <f>IF(N269="snížená",J269,0)</f>
        <v>0</v>
      </c>
      <c r="BG269" s="206">
        <f>IF(N269="zákl. přenesená",J269,0)</f>
        <v>0</v>
      </c>
      <c r="BH269" s="206">
        <f>IF(N269="sníž. přenesená",J269,0)</f>
        <v>0</v>
      </c>
      <c r="BI269" s="206">
        <f>IF(N269="nulová",J269,0)</f>
        <v>0</v>
      </c>
      <c r="BJ269" s="18" t="s">
        <v>84</v>
      </c>
      <c r="BK269" s="206">
        <f>ROUND(I269*H269,2)</f>
        <v>0</v>
      </c>
      <c r="BL269" s="18" t="s">
        <v>214</v>
      </c>
      <c r="BM269" s="205" t="s">
        <v>548</v>
      </c>
    </row>
    <row r="270" spans="1:65" s="2" customFormat="1" ht="19.5">
      <c r="A270" s="35"/>
      <c r="B270" s="36"/>
      <c r="C270" s="37"/>
      <c r="D270" s="207" t="s">
        <v>167</v>
      </c>
      <c r="E270" s="37"/>
      <c r="F270" s="208" t="s">
        <v>2873</v>
      </c>
      <c r="G270" s="37"/>
      <c r="H270" s="37"/>
      <c r="I270" s="209"/>
      <c r="J270" s="37"/>
      <c r="K270" s="37"/>
      <c r="L270" s="40"/>
      <c r="M270" s="210"/>
      <c r="N270" s="211"/>
      <c r="O270" s="72"/>
      <c r="P270" s="72"/>
      <c r="Q270" s="72"/>
      <c r="R270" s="72"/>
      <c r="S270" s="72"/>
      <c r="T270" s="73"/>
      <c r="U270" s="35"/>
      <c r="V270" s="35"/>
      <c r="W270" s="35"/>
      <c r="X270" s="35"/>
      <c r="Y270" s="35"/>
      <c r="Z270" s="35"/>
      <c r="AA270" s="35"/>
      <c r="AB270" s="35"/>
      <c r="AC270" s="35"/>
      <c r="AD270" s="35"/>
      <c r="AE270" s="35"/>
      <c r="AT270" s="18" t="s">
        <v>167</v>
      </c>
      <c r="AU270" s="18" t="s">
        <v>86</v>
      </c>
    </row>
    <row r="271" spans="1:65" s="2" customFormat="1" ht="16.5" customHeight="1">
      <c r="A271" s="35"/>
      <c r="B271" s="36"/>
      <c r="C271" s="244" t="s">
        <v>561</v>
      </c>
      <c r="D271" s="244" t="s">
        <v>245</v>
      </c>
      <c r="E271" s="245" t="s">
        <v>2874</v>
      </c>
      <c r="F271" s="246" t="s">
        <v>2875</v>
      </c>
      <c r="G271" s="247" t="s">
        <v>2312</v>
      </c>
      <c r="H271" s="248">
        <v>3</v>
      </c>
      <c r="I271" s="249"/>
      <c r="J271" s="250">
        <f>ROUND(I271*H271,2)</f>
        <v>0</v>
      </c>
      <c r="K271" s="251"/>
      <c r="L271" s="252"/>
      <c r="M271" s="253" t="s">
        <v>1</v>
      </c>
      <c r="N271" s="254" t="s">
        <v>41</v>
      </c>
      <c r="O271" s="72"/>
      <c r="P271" s="203">
        <f>O271*H271</f>
        <v>0</v>
      </c>
      <c r="Q271" s="203">
        <v>0</v>
      </c>
      <c r="R271" s="203">
        <f>Q271*H271</f>
        <v>0</v>
      </c>
      <c r="S271" s="203">
        <v>0</v>
      </c>
      <c r="T271" s="204">
        <f>S271*H271</f>
        <v>0</v>
      </c>
      <c r="U271" s="35"/>
      <c r="V271" s="35"/>
      <c r="W271" s="35"/>
      <c r="X271" s="35"/>
      <c r="Y271" s="35"/>
      <c r="Z271" s="35"/>
      <c r="AA271" s="35"/>
      <c r="AB271" s="35"/>
      <c r="AC271" s="35"/>
      <c r="AD271" s="35"/>
      <c r="AE271" s="35"/>
      <c r="AR271" s="205" t="s">
        <v>262</v>
      </c>
      <c r="AT271" s="205" t="s">
        <v>245</v>
      </c>
      <c r="AU271" s="205" t="s">
        <v>86</v>
      </c>
      <c r="AY271" s="18" t="s">
        <v>160</v>
      </c>
      <c r="BE271" s="206">
        <f>IF(N271="základní",J271,0)</f>
        <v>0</v>
      </c>
      <c r="BF271" s="206">
        <f>IF(N271="snížená",J271,0)</f>
        <v>0</v>
      </c>
      <c r="BG271" s="206">
        <f>IF(N271="zákl. přenesená",J271,0)</f>
        <v>0</v>
      </c>
      <c r="BH271" s="206">
        <f>IF(N271="sníž. přenesená",J271,0)</f>
        <v>0</v>
      </c>
      <c r="BI271" s="206">
        <f>IF(N271="nulová",J271,0)</f>
        <v>0</v>
      </c>
      <c r="BJ271" s="18" t="s">
        <v>84</v>
      </c>
      <c r="BK271" s="206">
        <f>ROUND(I271*H271,2)</f>
        <v>0</v>
      </c>
      <c r="BL271" s="18" t="s">
        <v>214</v>
      </c>
      <c r="BM271" s="205" t="s">
        <v>564</v>
      </c>
    </row>
    <row r="272" spans="1:65" s="2" customFormat="1" ht="11.25">
      <c r="A272" s="35"/>
      <c r="B272" s="36"/>
      <c r="C272" s="37"/>
      <c r="D272" s="207" t="s">
        <v>167</v>
      </c>
      <c r="E272" s="37"/>
      <c r="F272" s="208" t="s">
        <v>2875</v>
      </c>
      <c r="G272" s="37"/>
      <c r="H272" s="37"/>
      <c r="I272" s="209"/>
      <c r="J272" s="37"/>
      <c r="K272" s="37"/>
      <c r="L272" s="40"/>
      <c r="M272" s="210"/>
      <c r="N272" s="211"/>
      <c r="O272" s="72"/>
      <c r="P272" s="72"/>
      <c r="Q272" s="72"/>
      <c r="R272" s="72"/>
      <c r="S272" s="72"/>
      <c r="T272" s="73"/>
      <c r="U272" s="35"/>
      <c r="V272" s="35"/>
      <c r="W272" s="35"/>
      <c r="X272" s="35"/>
      <c r="Y272" s="35"/>
      <c r="Z272" s="35"/>
      <c r="AA272" s="35"/>
      <c r="AB272" s="35"/>
      <c r="AC272" s="35"/>
      <c r="AD272" s="35"/>
      <c r="AE272" s="35"/>
      <c r="AT272" s="18" t="s">
        <v>167</v>
      </c>
      <c r="AU272" s="18" t="s">
        <v>86</v>
      </c>
    </row>
    <row r="273" spans="1:65" s="2" customFormat="1" ht="33" customHeight="1">
      <c r="A273" s="35"/>
      <c r="B273" s="36"/>
      <c r="C273" s="193" t="s">
        <v>337</v>
      </c>
      <c r="D273" s="193" t="s">
        <v>162</v>
      </c>
      <c r="E273" s="194" t="s">
        <v>2876</v>
      </c>
      <c r="F273" s="195" t="s">
        <v>2877</v>
      </c>
      <c r="G273" s="196" t="s">
        <v>312</v>
      </c>
      <c r="H273" s="197">
        <v>3</v>
      </c>
      <c r="I273" s="198"/>
      <c r="J273" s="199">
        <f>ROUND(I273*H273,2)</f>
        <v>0</v>
      </c>
      <c r="K273" s="200"/>
      <c r="L273" s="40"/>
      <c r="M273" s="201" t="s">
        <v>1</v>
      </c>
      <c r="N273" s="202" t="s">
        <v>41</v>
      </c>
      <c r="O273" s="72"/>
      <c r="P273" s="203">
        <f>O273*H273</f>
        <v>0</v>
      </c>
      <c r="Q273" s="203">
        <v>0</v>
      </c>
      <c r="R273" s="203">
        <f>Q273*H273</f>
        <v>0</v>
      </c>
      <c r="S273" s="203">
        <v>0</v>
      </c>
      <c r="T273" s="204">
        <f>S273*H273</f>
        <v>0</v>
      </c>
      <c r="U273" s="35"/>
      <c r="V273" s="35"/>
      <c r="W273" s="35"/>
      <c r="X273" s="35"/>
      <c r="Y273" s="35"/>
      <c r="Z273" s="35"/>
      <c r="AA273" s="35"/>
      <c r="AB273" s="35"/>
      <c r="AC273" s="35"/>
      <c r="AD273" s="35"/>
      <c r="AE273" s="35"/>
      <c r="AR273" s="205" t="s">
        <v>214</v>
      </c>
      <c r="AT273" s="205" t="s">
        <v>162</v>
      </c>
      <c r="AU273" s="205" t="s">
        <v>86</v>
      </c>
      <c r="AY273" s="18" t="s">
        <v>160</v>
      </c>
      <c r="BE273" s="206">
        <f>IF(N273="základní",J273,0)</f>
        <v>0</v>
      </c>
      <c r="BF273" s="206">
        <f>IF(N273="snížená",J273,0)</f>
        <v>0</v>
      </c>
      <c r="BG273" s="206">
        <f>IF(N273="zákl. přenesená",J273,0)</f>
        <v>0</v>
      </c>
      <c r="BH273" s="206">
        <f>IF(N273="sníž. přenesená",J273,0)</f>
        <v>0</v>
      </c>
      <c r="BI273" s="206">
        <f>IF(N273="nulová",J273,0)</f>
        <v>0</v>
      </c>
      <c r="BJ273" s="18" t="s">
        <v>84</v>
      </c>
      <c r="BK273" s="206">
        <f>ROUND(I273*H273,2)</f>
        <v>0</v>
      </c>
      <c r="BL273" s="18" t="s">
        <v>214</v>
      </c>
      <c r="BM273" s="205" t="s">
        <v>568</v>
      </c>
    </row>
    <row r="274" spans="1:65" s="2" customFormat="1" ht="29.25">
      <c r="A274" s="35"/>
      <c r="B274" s="36"/>
      <c r="C274" s="37"/>
      <c r="D274" s="207" t="s">
        <v>167</v>
      </c>
      <c r="E274" s="37"/>
      <c r="F274" s="208" t="s">
        <v>2878</v>
      </c>
      <c r="G274" s="37"/>
      <c r="H274" s="37"/>
      <c r="I274" s="209"/>
      <c r="J274" s="37"/>
      <c r="K274" s="37"/>
      <c r="L274" s="40"/>
      <c r="M274" s="210"/>
      <c r="N274" s="211"/>
      <c r="O274" s="72"/>
      <c r="P274" s="72"/>
      <c r="Q274" s="72"/>
      <c r="R274" s="72"/>
      <c r="S274" s="72"/>
      <c r="T274" s="73"/>
      <c r="U274" s="35"/>
      <c r="V274" s="35"/>
      <c r="W274" s="35"/>
      <c r="X274" s="35"/>
      <c r="Y274" s="35"/>
      <c r="Z274" s="35"/>
      <c r="AA274" s="35"/>
      <c r="AB274" s="35"/>
      <c r="AC274" s="35"/>
      <c r="AD274" s="35"/>
      <c r="AE274" s="35"/>
      <c r="AT274" s="18" t="s">
        <v>167</v>
      </c>
      <c r="AU274" s="18" t="s">
        <v>86</v>
      </c>
    </row>
    <row r="275" spans="1:65" s="13" customFormat="1" ht="11.25">
      <c r="B275" s="212"/>
      <c r="C275" s="213"/>
      <c r="D275" s="207" t="s">
        <v>169</v>
      </c>
      <c r="E275" s="214" t="s">
        <v>1</v>
      </c>
      <c r="F275" s="215" t="s">
        <v>2742</v>
      </c>
      <c r="G275" s="213"/>
      <c r="H275" s="214" t="s">
        <v>1</v>
      </c>
      <c r="I275" s="216"/>
      <c r="J275" s="213"/>
      <c r="K275" s="213"/>
      <c r="L275" s="217"/>
      <c r="M275" s="218"/>
      <c r="N275" s="219"/>
      <c r="O275" s="219"/>
      <c r="P275" s="219"/>
      <c r="Q275" s="219"/>
      <c r="R275" s="219"/>
      <c r="S275" s="219"/>
      <c r="T275" s="220"/>
      <c r="AT275" s="221" t="s">
        <v>169</v>
      </c>
      <c r="AU275" s="221" t="s">
        <v>86</v>
      </c>
      <c r="AV275" s="13" t="s">
        <v>84</v>
      </c>
      <c r="AW275" s="13" t="s">
        <v>33</v>
      </c>
      <c r="AX275" s="13" t="s">
        <v>76</v>
      </c>
      <c r="AY275" s="221" t="s">
        <v>160</v>
      </c>
    </row>
    <row r="276" spans="1:65" s="14" customFormat="1" ht="11.25">
      <c r="B276" s="222"/>
      <c r="C276" s="223"/>
      <c r="D276" s="207" t="s">
        <v>169</v>
      </c>
      <c r="E276" s="224" t="s">
        <v>1</v>
      </c>
      <c r="F276" s="225" t="s">
        <v>2879</v>
      </c>
      <c r="G276" s="223"/>
      <c r="H276" s="226">
        <v>3</v>
      </c>
      <c r="I276" s="227"/>
      <c r="J276" s="223"/>
      <c r="K276" s="223"/>
      <c r="L276" s="228"/>
      <c r="M276" s="229"/>
      <c r="N276" s="230"/>
      <c r="O276" s="230"/>
      <c r="P276" s="230"/>
      <c r="Q276" s="230"/>
      <c r="R276" s="230"/>
      <c r="S276" s="230"/>
      <c r="T276" s="231"/>
      <c r="AT276" s="232" t="s">
        <v>169</v>
      </c>
      <c r="AU276" s="232" t="s">
        <v>86</v>
      </c>
      <c r="AV276" s="14" t="s">
        <v>86</v>
      </c>
      <c r="AW276" s="14" t="s">
        <v>33</v>
      </c>
      <c r="AX276" s="14" t="s">
        <v>76</v>
      </c>
      <c r="AY276" s="232" t="s">
        <v>160</v>
      </c>
    </row>
    <row r="277" spans="1:65" s="15" customFormat="1" ht="11.25">
      <c r="B277" s="233"/>
      <c r="C277" s="234"/>
      <c r="D277" s="207" t="s">
        <v>169</v>
      </c>
      <c r="E277" s="235" t="s">
        <v>1</v>
      </c>
      <c r="F277" s="236" t="s">
        <v>172</v>
      </c>
      <c r="G277" s="234"/>
      <c r="H277" s="237">
        <v>3</v>
      </c>
      <c r="I277" s="238"/>
      <c r="J277" s="234"/>
      <c r="K277" s="234"/>
      <c r="L277" s="239"/>
      <c r="M277" s="240"/>
      <c r="N277" s="241"/>
      <c r="O277" s="241"/>
      <c r="P277" s="241"/>
      <c r="Q277" s="241"/>
      <c r="R277" s="241"/>
      <c r="S277" s="241"/>
      <c r="T277" s="242"/>
      <c r="AT277" s="243" t="s">
        <v>169</v>
      </c>
      <c r="AU277" s="243" t="s">
        <v>86</v>
      </c>
      <c r="AV277" s="15" t="s">
        <v>166</v>
      </c>
      <c r="AW277" s="15" t="s">
        <v>33</v>
      </c>
      <c r="AX277" s="15" t="s">
        <v>84</v>
      </c>
      <c r="AY277" s="243" t="s">
        <v>160</v>
      </c>
    </row>
    <row r="278" spans="1:65" s="2" customFormat="1" ht="16.5" customHeight="1">
      <c r="A278" s="35"/>
      <c r="B278" s="36"/>
      <c r="C278" s="244" t="s">
        <v>570</v>
      </c>
      <c r="D278" s="244" t="s">
        <v>245</v>
      </c>
      <c r="E278" s="245" t="s">
        <v>2880</v>
      </c>
      <c r="F278" s="246" t="s">
        <v>2881</v>
      </c>
      <c r="G278" s="247" t="s">
        <v>2312</v>
      </c>
      <c r="H278" s="248">
        <v>3</v>
      </c>
      <c r="I278" s="249"/>
      <c r="J278" s="250">
        <f>ROUND(I278*H278,2)</f>
        <v>0</v>
      </c>
      <c r="K278" s="251"/>
      <c r="L278" s="252"/>
      <c r="M278" s="253" t="s">
        <v>1</v>
      </c>
      <c r="N278" s="254" t="s">
        <v>41</v>
      </c>
      <c r="O278" s="72"/>
      <c r="P278" s="203">
        <f>O278*H278</f>
        <v>0</v>
      </c>
      <c r="Q278" s="203">
        <v>0</v>
      </c>
      <c r="R278" s="203">
        <f>Q278*H278</f>
        <v>0</v>
      </c>
      <c r="S278" s="203">
        <v>0</v>
      </c>
      <c r="T278" s="204">
        <f>S278*H278</f>
        <v>0</v>
      </c>
      <c r="U278" s="35"/>
      <c r="V278" s="35"/>
      <c r="W278" s="35"/>
      <c r="X278" s="35"/>
      <c r="Y278" s="35"/>
      <c r="Z278" s="35"/>
      <c r="AA278" s="35"/>
      <c r="AB278" s="35"/>
      <c r="AC278" s="35"/>
      <c r="AD278" s="35"/>
      <c r="AE278" s="35"/>
      <c r="AR278" s="205" t="s">
        <v>262</v>
      </c>
      <c r="AT278" s="205" t="s">
        <v>245</v>
      </c>
      <c r="AU278" s="205" t="s">
        <v>86</v>
      </c>
      <c r="AY278" s="18" t="s">
        <v>160</v>
      </c>
      <c r="BE278" s="206">
        <f>IF(N278="základní",J278,0)</f>
        <v>0</v>
      </c>
      <c r="BF278" s="206">
        <f>IF(N278="snížená",J278,0)</f>
        <v>0</v>
      </c>
      <c r="BG278" s="206">
        <f>IF(N278="zákl. přenesená",J278,0)</f>
        <v>0</v>
      </c>
      <c r="BH278" s="206">
        <f>IF(N278="sníž. přenesená",J278,0)</f>
        <v>0</v>
      </c>
      <c r="BI278" s="206">
        <f>IF(N278="nulová",J278,0)</f>
        <v>0</v>
      </c>
      <c r="BJ278" s="18" t="s">
        <v>84</v>
      </c>
      <c r="BK278" s="206">
        <f>ROUND(I278*H278,2)</f>
        <v>0</v>
      </c>
      <c r="BL278" s="18" t="s">
        <v>214</v>
      </c>
      <c r="BM278" s="205" t="s">
        <v>573</v>
      </c>
    </row>
    <row r="279" spans="1:65" s="2" customFormat="1" ht="11.25">
      <c r="A279" s="35"/>
      <c r="B279" s="36"/>
      <c r="C279" s="37"/>
      <c r="D279" s="207" t="s">
        <v>167</v>
      </c>
      <c r="E279" s="37"/>
      <c r="F279" s="208" t="s">
        <v>2882</v>
      </c>
      <c r="G279" s="37"/>
      <c r="H279" s="37"/>
      <c r="I279" s="209"/>
      <c r="J279" s="37"/>
      <c r="K279" s="37"/>
      <c r="L279" s="40"/>
      <c r="M279" s="210"/>
      <c r="N279" s="211"/>
      <c r="O279" s="72"/>
      <c r="P279" s="72"/>
      <c r="Q279" s="72"/>
      <c r="R279" s="72"/>
      <c r="S279" s="72"/>
      <c r="T279" s="73"/>
      <c r="U279" s="35"/>
      <c r="V279" s="35"/>
      <c r="W279" s="35"/>
      <c r="X279" s="35"/>
      <c r="Y279" s="35"/>
      <c r="Z279" s="35"/>
      <c r="AA279" s="35"/>
      <c r="AB279" s="35"/>
      <c r="AC279" s="35"/>
      <c r="AD279" s="35"/>
      <c r="AE279" s="35"/>
      <c r="AT279" s="18" t="s">
        <v>167</v>
      </c>
      <c r="AU279" s="18" t="s">
        <v>86</v>
      </c>
    </row>
    <row r="280" spans="1:65" s="2" customFormat="1" ht="33" customHeight="1">
      <c r="A280" s="35"/>
      <c r="B280" s="36"/>
      <c r="C280" s="193" t="s">
        <v>342</v>
      </c>
      <c r="D280" s="193" t="s">
        <v>162</v>
      </c>
      <c r="E280" s="194" t="s">
        <v>2883</v>
      </c>
      <c r="F280" s="195" t="s">
        <v>2884</v>
      </c>
      <c r="G280" s="196" t="s">
        <v>312</v>
      </c>
      <c r="H280" s="197">
        <v>1</v>
      </c>
      <c r="I280" s="198"/>
      <c r="J280" s="199">
        <f>ROUND(I280*H280,2)</f>
        <v>0</v>
      </c>
      <c r="K280" s="200"/>
      <c r="L280" s="40"/>
      <c r="M280" s="201" t="s">
        <v>1</v>
      </c>
      <c r="N280" s="202" t="s">
        <v>41</v>
      </c>
      <c r="O280" s="72"/>
      <c r="P280" s="203">
        <f>O280*H280</f>
        <v>0</v>
      </c>
      <c r="Q280" s="203">
        <v>0</v>
      </c>
      <c r="R280" s="203">
        <f>Q280*H280</f>
        <v>0</v>
      </c>
      <c r="S280" s="203">
        <v>0</v>
      </c>
      <c r="T280" s="204">
        <f>S280*H280</f>
        <v>0</v>
      </c>
      <c r="U280" s="35"/>
      <c r="V280" s="35"/>
      <c r="W280" s="35"/>
      <c r="X280" s="35"/>
      <c r="Y280" s="35"/>
      <c r="Z280" s="35"/>
      <c r="AA280" s="35"/>
      <c r="AB280" s="35"/>
      <c r="AC280" s="35"/>
      <c r="AD280" s="35"/>
      <c r="AE280" s="35"/>
      <c r="AR280" s="205" t="s">
        <v>214</v>
      </c>
      <c r="AT280" s="205" t="s">
        <v>162</v>
      </c>
      <c r="AU280" s="205" t="s">
        <v>86</v>
      </c>
      <c r="AY280" s="18" t="s">
        <v>160</v>
      </c>
      <c r="BE280" s="206">
        <f>IF(N280="základní",J280,0)</f>
        <v>0</v>
      </c>
      <c r="BF280" s="206">
        <f>IF(N280="snížená",J280,0)</f>
        <v>0</v>
      </c>
      <c r="BG280" s="206">
        <f>IF(N280="zákl. přenesená",J280,0)</f>
        <v>0</v>
      </c>
      <c r="BH280" s="206">
        <f>IF(N280="sníž. přenesená",J280,0)</f>
        <v>0</v>
      </c>
      <c r="BI280" s="206">
        <f>IF(N280="nulová",J280,0)</f>
        <v>0</v>
      </c>
      <c r="BJ280" s="18" t="s">
        <v>84</v>
      </c>
      <c r="BK280" s="206">
        <f>ROUND(I280*H280,2)</f>
        <v>0</v>
      </c>
      <c r="BL280" s="18" t="s">
        <v>214</v>
      </c>
      <c r="BM280" s="205" t="s">
        <v>578</v>
      </c>
    </row>
    <row r="281" spans="1:65" s="2" customFormat="1" ht="19.5">
      <c r="A281" s="35"/>
      <c r="B281" s="36"/>
      <c r="C281" s="37"/>
      <c r="D281" s="207" t="s">
        <v>167</v>
      </c>
      <c r="E281" s="37"/>
      <c r="F281" s="208" t="s">
        <v>2885</v>
      </c>
      <c r="G281" s="37"/>
      <c r="H281" s="37"/>
      <c r="I281" s="209"/>
      <c r="J281" s="37"/>
      <c r="K281" s="37"/>
      <c r="L281" s="40"/>
      <c r="M281" s="210"/>
      <c r="N281" s="211"/>
      <c r="O281" s="72"/>
      <c r="P281" s="72"/>
      <c r="Q281" s="72"/>
      <c r="R281" s="72"/>
      <c r="S281" s="72"/>
      <c r="T281" s="73"/>
      <c r="U281" s="35"/>
      <c r="V281" s="35"/>
      <c r="W281" s="35"/>
      <c r="X281" s="35"/>
      <c r="Y281" s="35"/>
      <c r="Z281" s="35"/>
      <c r="AA281" s="35"/>
      <c r="AB281" s="35"/>
      <c r="AC281" s="35"/>
      <c r="AD281" s="35"/>
      <c r="AE281" s="35"/>
      <c r="AT281" s="18" t="s">
        <v>167</v>
      </c>
      <c r="AU281" s="18" t="s">
        <v>86</v>
      </c>
    </row>
    <row r="282" spans="1:65" s="2" customFormat="1" ht="37.9" customHeight="1">
      <c r="A282" s="35"/>
      <c r="B282" s="36"/>
      <c r="C282" s="244" t="s">
        <v>581</v>
      </c>
      <c r="D282" s="244" t="s">
        <v>245</v>
      </c>
      <c r="E282" s="245" t="s">
        <v>2886</v>
      </c>
      <c r="F282" s="246" t="s">
        <v>2887</v>
      </c>
      <c r="G282" s="247" t="s">
        <v>2312</v>
      </c>
      <c r="H282" s="248">
        <v>1</v>
      </c>
      <c r="I282" s="249"/>
      <c r="J282" s="250">
        <f>ROUND(I282*H282,2)</f>
        <v>0</v>
      </c>
      <c r="K282" s="251"/>
      <c r="L282" s="252"/>
      <c r="M282" s="253" t="s">
        <v>1</v>
      </c>
      <c r="N282" s="254" t="s">
        <v>41</v>
      </c>
      <c r="O282" s="72"/>
      <c r="P282" s="203">
        <f>O282*H282</f>
        <v>0</v>
      </c>
      <c r="Q282" s="203">
        <v>0</v>
      </c>
      <c r="R282" s="203">
        <f>Q282*H282</f>
        <v>0</v>
      </c>
      <c r="S282" s="203">
        <v>0</v>
      </c>
      <c r="T282" s="204">
        <f>S282*H282</f>
        <v>0</v>
      </c>
      <c r="U282" s="35"/>
      <c r="V282" s="35"/>
      <c r="W282" s="35"/>
      <c r="X282" s="35"/>
      <c r="Y282" s="35"/>
      <c r="Z282" s="35"/>
      <c r="AA282" s="35"/>
      <c r="AB282" s="35"/>
      <c r="AC282" s="35"/>
      <c r="AD282" s="35"/>
      <c r="AE282" s="35"/>
      <c r="AR282" s="205" t="s">
        <v>262</v>
      </c>
      <c r="AT282" s="205" t="s">
        <v>245</v>
      </c>
      <c r="AU282" s="205" t="s">
        <v>86</v>
      </c>
      <c r="AY282" s="18" t="s">
        <v>160</v>
      </c>
      <c r="BE282" s="206">
        <f>IF(N282="základní",J282,0)</f>
        <v>0</v>
      </c>
      <c r="BF282" s="206">
        <f>IF(N282="snížená",J282,0)</f>
        <v>0</v>
      </c>
      <c r="BG282" s="206">
        <f>IF(N282="zákl. přenesená",J282,0)</f>
        <v>0</v>
      </c>
      <c r="BH282" s="206">
        <f>IF(N282="sníž. přenesená",J282,0)</f>
        <v>0</v>
      </c>
      <c r="BI282" s="206">
        <f>IF(N282="nulová",J282,0)</f>
        <v>0</v>
      </c>
      <c r="BJ282" s="18" t="s">
        <v>84</v>
      </c>
      <c r="BK282" s="206">
        <f>ROUND(I282*H282,2)</f>
        <v>0</v>
      </c>
      <c r="BL282" s="18" t="s">
        <v>214</v>
      </c>
      <c r="BM282" s="205" t="s">
        <v>584</v>
      </c>
    </row>
    <row r="283" spans="1:65" s="2" customFormat="1" ht="19.5">
      <c r="A283" s="35"/>
      <c r="B283" s="36"/>
      <c r="C283" s="37"/>
      <c r="D283" s="207" t="s">
        <v>167</v>
      </c>
      <c r="E283" s="37"/>
      <c r="F283" s="208" t="s">
        <v>2887</v>
      </c>
      <c r="G283" s="37"/>
      <c r="H283" s="37"/>
      <c r="I283" s="209"/>
      <c r="J283" s="37"/>
      <c r="K283" s="37"/>
      <c r="L283" s="40"/>
      <c r="M283" s="210"/>
      <c r="N283" s="211"/>
      <c r="O283" s="72"/>
      <c r="P283" s="72"/>
      <c r="Q283" s="72"/>
      <c r="R283" s="72"/>
      <c r="S283" s="72"/>
      <c r="T283" s="73"/>
      <c r="U283" s="35"/>
      <c r="V283" s="35"/>
      <c r="W283" s="35"/>
      <c r="X283" s="35"/>
      <c r="Y283" s="35"/>
      <c r="Z283" s="35"/>
      <c r="AA283" s="35"/>
      <c r="AB283" s="35"/>
      <c r="AC283" s="35"/>
      <c r="AD283" s="35"/>
      <c r="AE283" s="35"/>
      <c r="AT283" s="18" t="s">
        <v>167</v>
      </c>
      <c r="AU283" s="18" t="s">
        <v>86</v>
      </c>
    </row>
    <row r="284" spans="1:65" s="2" customFormat="1" ht="24.2" customHeight="1">
      <c r="A284" s="35"/>
      <c r="B284" s="36"/>
      <c r="C284" s="193" t="s">
        <v>350</v>
      </c>
      <c r="D284" s="193" t="s">
        <v>162</v>
      </c>
      <c r="E284" s="194" t="s">
        <v>2888</v>
      </c>
      <c r="F284" s="195" t="s">
        <v>2889</v>
      </c>
      <c r="G284" s="196" t="s">
        <v>312</v>
      </c>
      <c r="H284" s="197">
        <v>1</v>
      </c>
      <c r="I284" s="198"/>
      <c r="J284" s="199">
        <f>ROUND(I284*H284,2)</f>
        <v>0</v>
      </c>
      <c r="K284" s="200"/>
      <c r="L284" s="40"/>
      <c r="M284" s="201" t="s">
        <v>1</v>
      </c>
      <c r="N284" s="202" t="s">
        <v>41</v>
      </c>
      <c r="O284" s="72"/>
      <c r="P284" s="203">
        <f>O284*H284</f>
        <v>0</v>
      </c>
      <c r="Q284" s="203">
        <v>0</v>
      </c>
      <c r="R284" s="203">
        <f>Q284*H284</f>
        <v>0</v>
      </c>
      <c r="S284" s="203">
        <v>0</v>
      </c>
      <c r="T284" s="204">
        <f>S284*H284</f>
        <v>0</v>
      </c>
      <c r="U284" s="35"/>
      <c r="V284" s="35"/>
      <c r="W284" s="35"/>
      <c r="X284" s="35"/>
      <c r="Y284" s="35"/>
      <c r="Z284" s="35"/>
      <c r="AA284" s="35"/>
      <c r="AB284" s="35"/>
      <c r="AC284" s="35"/>
      <c r="AD284" s="35"/>
      <c r="AE284" s="35"/>
      <c r="AR284" s="205" t="s">
        <v>214</v>
      </c>
      <c r="AT284" s="205" t="s">
        <v>162</v>
      </c>
      <c r="AU284" s="205" t="s">
        <v>86</v>
      </c>
      <c r="AY284" s="18" t="s">
        <v>160</v>
      </c>
      <c r="BE284" s="206">
        <f>IF(N284="základní",J284,0)</f>
        <v>0</v>
      </c>
      <c r="BF284" s="206">
        <f>IF(N284="snížená",J284,0)</f>
        <v>0</v>
      </c>
      <c r="BG284" s="206">
        <f>IF(N284="zákl. přenesená",J284,0)</f>
        <v>0</v>
      </c>
      <c r="BH284" s="206">
        <f>IF(N284="sníž. přenesená",J284,0)</f>
        <v>0</v>
      </c>
      <c r="BI284" s="206">
        <f>IF(N284="nulová",J284,0)</f>
        <v>0</v>
      </c>
      <c r="BJ284" s="18" t="s">
        <v>84</v>
      </c>
      <c r="BK284" s="206">
        <f>ROUND(I284*H284,2)</f>
        <v>0</v>
      </c>
      <c r="BL284" s="18" t="s">
        <v>214</v>
      </c>
      <c r="BM284" s="205" t="s">
        <v>589</v>
      </c>
    </row>
    <row r="285" spans="1:65" s="2" customFormat="1" ht="11.25">
      <c r="A285" s="35"/>
      <c r="B285" s="36"/>
      <c r="C285" s="37"/>
      <c r="D285" s="207" t="s">
        <v>167</v>
      </c>
      <c r="E285" s="37"/>
      <c r="F285" s="208" t="s">
        <v>2890</v>
      </c>
      <c r="G285" s="37"/>
      <c r="H285" s="37"/>
      <c r="I285" s="209"/>
      <c r="J285" s="37"/>
      <c r="K285" s="37"/>
      <c r="L285" s="40"/>
      <c r="M285" s="210"/>
      <c r="N285" s="211"/>
      <c r="O285" s="72"/>
      <c r="P285" s="72"/>
      <c r="Q285" s="72"/>
      <c r="R285" s="72"/>
      <c r="S285" s="72"/>
      <c r="T285" s="73"/>
      <c r="U285" s="35"/>
      <c r="V285" s="35"/>
      <c r="W285" s="35"/>
      <c r="X285" s="35"/>
      <c r="Y285" s="35"/>
      <c r="Z285" s="35"/>
      <c r="AA285" s="35"/>
      <c r="AB285" s="35"/>
      <c r="AC285" s="35"/>
      <c r="AD285" s="35"/>
      <c r="AE285" s="35"/>
      <c r="AT285" s="18" t="s">
        <v>167</v>
      </c>
      <c r="AU285" s="18" t="s">
        <v>86</v>
      </c>
    </row>
    <row r="286" spans="1:65" s="2" customFormat="1" ht="19.5">
      <c r="A286" s="35"/>
      <c r="B286" s="36"/>
      <c r="C286" s="37"/>
      <c r="D286" s="207" t="s">
        <v>510</v>
      </c>
      <c r="E286" s="37"/>
      <c r="F286" s="255" t="s">
        <v>2891</v>
      </c>
      <c r="G286" s="37"/>
      <c r="H286" s="37"/>
      <c r="I286" s="209"/>
      <c r="J286" s="37"/>
      <c r="K286" s="37"/>
      <c r="L286" s="40"/>
      <c r="M286" s="210"/>
      <c r="N286" s="211"/>
      <c r="O286" s="72"/>
      <c r="P286" s="72"/>
      <c r="Q286" s="72"/>
      <c r="R286" s="72"/>
      <c r="S286" s="72"/>
      <c r="T286" s="73"/>
      <c r="U286" s="35"/>
      <c r="V286" s="35"/>
      <c r="W286" s="35"/>
      <c r="X286" s="35"/>
      <c r="Y286" s="35"/>
      <c r="Z286" s="35"/>
      <c r="AA286" s="35"/>
      <c r="AB286" s="35"/>
      <c r="AC286" s="35"/>
      <c r="AD286" s="35"/>
      <c r="AE286" s="35"/>
      <c r="AT286" s="18" t="s">
        <v>510</v>
      </c>
      <c r="AU286" s="18" t="s">
        <v>86</v>
      </c>
    </row>
    <row r="287" spans="1:65" s="2" customFormat="1" ht="16.5" customHeight="1">
      <c r="A287" s="35"/>
      <c r="B287" s="36"/>
      <c r="C287" s="244" t="s">
        <v>593</v>
      </c>
      <c r="D287" s="244" t="s">
        <v>245</v>
      </c>
      <c r="E287" s="245" t="s">
        <v>2892</v>
      </c>
      <c r="F287" s="246" t="s">
        <v>2893</v>
      </c>
      <c r="G287" s="247" t="s">
        <v>2312</v>
      </c>
      <c r="H287" s="248">
        <v>1</v>
      </c>
      <c r="I287" s="249"/>
      <c r="J287" s="250">
        <f>ROUND(I287*H287,2)</f>
        <v>0</v>
      </c>
      <c r="K287" s="251"/>
      <c r="L287" s="252"/>
      <c r="M287" s="253" t="s">
        <v>1</v>
      </c>
      <c r="N287" s="254" t="s">
        <v>41</v>
      </c>
      <c r="O287" s="72"/>
      <c r="P287" s="203">
        <f>O287*H287</f>
        <v>0</v>
      </c>
      <c r="Q287" s="203">
        <v>0</v>
      </c>
      <c r="R287" s="203">
        <f>Q287*H287</f>
        <v>0</v>
      </c>
      <c r="S287" s="203">
        <v>0</v>
      </c>
      <c r="T287" s="204">
        <f>S287*H287</f>
        <v>0</v>
      </c>
      <c r="U287" s="35"/>
      <c r="V287" s="35"/>
      <c r="W287" s="35"/>
      <c r="X287" s="35"/>
      <c r="Y287" s="35"/>
      <c r="Z287" s="35"/>
      <c r="AA287" s="35"/>
      <c r="AB287" s="35"/>
      <c r="AC287" s="35"/>
      <c r="AD287" s="35"/>
      <c r="AE287" s="35"/>
      <c r="AR287" s="205" t="s">
        <v>262</v>
      </c>
      <c r="AT287" s="205" t="s">
        <v>245</v>
      </c>
      <c r="AU287" s="205" t="s">
        <v>86</v>
      </c>
      <c r="AY287" s="18" t="s">
        <v>160</v>
      </c>
      <c r="BE287" s="206">
        <f>IF(N287="základní",J287,0)</f>
        <v>0</v>
      </c>
      <c r="BF287" s="206">
        <f>IF(N287="snížená",J287,0)</f>
        <v>0</v>
      </c>
      <c r="BG287" s="206">
        <f>IF(N287="zákl. přenesená",J287,0)</f>
        <v>0</v>
      </c>
      <c r="BH287" s="206">
        <f>IF(N287="sníž. přenesená",J287,0)</f>
        <v>0</v>
      </c>
      <c r="BI287" s="206">
        <f>IF(N287="nulová",J287,0)</f>
        <v>0</v>
      </c>
      <c r="BJ287" s="18" t="s">
        <v>84</v>
      </c>
      <c r="BK287" s="206">
        <f>ROUND(I287*H287,2)</f>
        <v>0</v>
      </c>
      <c r="BL287" s="18" t="s">
        <v>214</v>
      </c>
      <c r="BM287" s="205" t="s">
        <v>596</v>
      </c>
    </row>
    <row r="288" spans="1:65" s="2" customFormat="1" ht="11.25">
      <c r="A288" s="35"/>
      <c r="B288" s="36"/>
      <c r="C288" s="37"/>
      <c r="D288" s="207" t="s">
        <v>167</v>
      </c>
      <c r="E288" s="37"/>
      <c r="F288" s="208" t="s">
        <v>2893</v>
      </c>
      <c r="G288" s="37"/>
      <c r="H288" s="37"/>
      <c r="I288" s="209"/>
      <c r="J288" s="37"/>
      <c r="K288" s="37"/>
      <c r="L288" s="40"/>
      <c r="M288" s="210"/>
      <c r="N288" s="211"/>
      <c r="O288" s="72"/>
      <c r="P288" s="72"/>
      <c r="Q288" s="72"/>
      <c r="R288" s="72"/>
      <c r="S288" s="72"/>
      <c r="T288" s="73"/>
      <c r="U288" s="35"/>
      <c r="V288" s="35"/>
      <c r="W288" s="35"/>
      <c r="X288" s="35"/>
      <c r="Y288" s="35"/>
      <c r="Z288" s="35"/>
      <c r="AA288" s="35"/>
      <c r="AB288" s="35"/>
      <c r="AC288" s="35"/>
      <c r="AD288" s="35"/>
      <c r="AE288" s="35"/>
      <c r="AT288" s="18" t="s">
        <v>167</v>
      </c>
      <c r="AU288" s="18" t="s">
        <v>86</v>
      </c>
    </row>
    <row r="289" spans="1:65" s="2" customFormat="1" ht="24.2" customHeight="1">
      <c r="A289" s="35"/>
      <c r="B289" s="36"/>
      <c r="C289" s="193" t="s">
        <v>374</v>
      </c>
      <c r="D289" s="193" t="s">
        <v>162</v>
      </c>
      <c r="E289" s="194" t="s">
        <v>2894</v>
      </c>
      <c r="F289" s="195" t="s">
        <v>2895</v>
      </c>
      <c r="G289" s="196" t="s">
        <v>312</v>
      </c>
      <c r="H289" s="197">
        <v>1</v>
      </c>
      <c r="I289" s="198"/>
      <c r="J289" s="199">
        <f>ROUND(I289*H289,2)</f>
        <v>0</v>
      </c>
      <c r="K289" s="200"/>
      <c r="L289" s="40"/>
      <c r="M289" s="201" t="s">
        <v>1</v>
      </c>
      <c r="N289" s="202" t="s">
        <v>41</v>
      </c>
      <c r="O289" s="72"/>
      <c r="P289" s="203">
        <f>O289*H289</f>
        <v>0</v>
      </c>
      <c r="Q289" s="203">
        <v>0</v>
      </c>
      <c r="R289" s="203">
        <f>Q289*H289</f>
        <v>0</v>
      </c>
      <c r="S289" s="203">
        <v>0</v>
      </c>
      <c r="T289" s="204">
        <f>S289*H289</f>
        <v>0</v>
      </c>
      <c r="U289" s="35"/>
      <c r="V289" s="35"/>
      <c r="W289" s="35"/>
      <c r="X289" s="35"/>
      <c r="Y289" s="35"/>
      <c r="Z289" s="35"/>
      <c r="AA289" s="35"/>
      <c r="AB289" s="35"/>
      <c r="AC289" s="35"/>
      <c r="AD289" s="35"/>
      <c r="AE289" s="35"/>
      <c r="AR289" s="205" t="s">
        <v>214</v>
      </c>
      <c r="AT289" s="205" t="s">
        <v>162</v>
      </c>
      <c r="AU289" s="205" t="s">
        <v>86</v>
      </c>
      <c r="AY289" s="18" t="s">
        <v>160</v>
      </c>
      <c r="BE289" s="206">
        <f>IF(N289="základní",J289,0)</f>
        <v>0</v>
      </c>
      <c r="BF289" s="206">
        <f>IF(N289="snížená",J289,0)</f>
        <v>0</v>
      </c>
      <c r="BG289" s="206">
        <f>IF(N289="zákl. přenesená",J289,0)</f>
        <v>0</v>
      </c>
      <c r="BH289" s="206">
        <f>IF(N289="sníž. přenesená",J289,0)</f>
        <v>0</v>
      </c>
      <c r="BI289" s="206">
        <f>IF(N289="nulová",J289,0)</f>
        <v>0</v>
      </c>
      <c r="BJ289" s="18" t="s">
        <v>84</v>
      </c>
      <c r="BK289" s="206">
        <f>ROUND(I289*H289,2)</f>
        <v>0</v>
      </c>
      <c r="BL289" s="18" t="s">
        <v>214</v>
      </c>
      <c r="BM289" s="205" t="s">
        <v>604</v>
      </c>
    </row>
    <row r="290" spans="1:65" s="2" customFormat="1" ht="19.5">
      <c r="A290" s="35"/>
      <c r="B290" s="36"/>
      <c r="C290" s="37"/>
      <c r="D290" s="207" t="s">
        <v>167</v>
      </c>
      <c r="E290" s="37"/>
      <c r="F290" s="208" t="s">
        <v>2896</v>
      </c>
      <c r="G290" s="37"/>
      <c r="H290" s="37"/>
      <c r="I290" s="209"/>
      <c r="J290" s="37"/>
      <c r="K290" s="37"/>
      <c r="L290" s="40"/>
      <c r="M290" s="210"/>
      <c r="N290" s="211"/>
      <c r="O290" s="72"/>
      <c r="P290" s="72"/>
      <c r="Q290" s="72"/>
      <c r="R290" s="72"/>
      <c r="S290" s="72"/>
      <c r="T290" s="73"/>
      <c r="U290" s="35"/>
      <c r="V290" s="35"/>
      <c r="W290" s="35"/>
      <c r="X290" s="35"/>
      <c r="Y290" s="35"/>
      <c r="Z290" s="35"/>
      <c r="AA290" s="35"/>
      <c r="AB290" s="35"/>
      <c r="AC290" s="35"/>
      <c r="AD290" s="35"/>
      <c r="AE290" s="35"/>
      <c r="AT290" s="18" t="s">
        <v>167</v>
      </c>
      <c r="AU290" s="18" t="s">
        <v>86</v>
      </c>
    </row>
    <row r="291" spans="1:65" s="13" customFormat="1" ht="11.25">
      <c r="B291" s="212"/>
      <c r="C291" s="213"/>
      <c r="D291" s="207" t="s">
        <v>169</v>
      </c>
      <c r="E291" s="214" t="s">
        <v>1</v>
      </c>
      <c r="F291" s="215" t="s">
        <v>2742</v>
      </c>
      <c r="G291" s="213"/>
      <c r="H291" s="214" t="s">
        <v>1</v>
      </c>
      <c r="I291" s="216"/>
      <c r="J291" s="213"/>
      <c r="K291" s="213"/>
      <c r="L291" s="217"/>
      <c r="M291" s="218"/>
      <c r="N291" s="219"/>
      <c r="O291" s="219"/>
      <c r="P291" s="219"/>
      <c r="Q291" s="219"/>
      <c r="R291" s="219"/>
      <c r="S291" s="219"/>
      <c r="T291" s="220"/>
      <c r="AT291" s="221" t="s">
        <v>169</v>
      </c>
      <c r="AU291" s="221" t="s">
        <v>86</v>
      </c>
      <c r="AV291" s="13" t="s">
        <v>84</v>
      </c>
      <c r="AW291" s="13" t="s">
        <v>33</v>
      </c>
      <c r="AX291" s="13" t="s">
        <v>76</v>
      </c>
      <c r="AY291" s="221" t="s">
        <v>160</v>
      </c>
    </row>
    <row r="292" spans="1:65" s="14" customFormat="1" ht="11.25">
      <c r="B292" s="222"/>
      <c r="C292" s="223"/>
      <c r="D292" s="207" t="s">
        <v>169</v>
      </c>
      <c r="E292" s="224" t="s">
        <v>1</v>
      </c>
      <c r="F292" s="225" t="s">
        <v>2755</v>
      </c>
      <c r="G292" s="223"/>
      <c r="H292" s="226">
        <v>1</v>
      </c>
      <c r="I292" s="227"/>
      <c r="J292" s="223"/>
      <c r="K292" s="223"/>
      <c r="L292" s="228"/>
      <c r="M292" s="229"/>
      <c r="N292" s="230"/>
      <c r="O292" s="230"/>
      <c r="P292" s="230"/>
      <c r="Q292" s="230"/>
      <c r="R292" s="230"/>
      <c r="S292" s="230"/>
      <c r="T292" s="231"/>
      <c r="AT292" s="232" t="s">
        <v>169</v>
      </c>
      <c r="AU292" s="232" t="s">
        <v>86</v>
      </c>
      <c r="AV292" s="14" t="s">
        <v>86</v>
      </c>
      <c r="AW292" s="14" t="s">
        <v>33</v>
      </c>
      <c r="AX292" s="14" t="s">
        <v>76</v>
      </c>
      <c r="AY292" s="232" t="s">
        <v>160</v>
      </c>
    </row>
    <row r="293" spans="1:65" s="15" customFormat="1" ht="11.25">
      <c r="B293" s="233"/>
      <c r="C293" s="234"/>
      <c r="D293" s="207" t="s">
        <v>169</v>
      </c>
      <c r="E293" s="235" t="s">
        <v>1</v>
      </c>
      <c r="F293" s="236" t="s">
        <v>172</v>
      </c>
      <c r="G293" s="234"/>
      <c r="H293" s="237">
        <v>1</v>
      </c>
      <c r="I293" s="238"/>
      <c r="J293" s="234"/>
      <c r="K293" s="234"/>
      <c r="L293" s="239"/>
      <c r="M293" s="240"/>
      <c r="N293" s="241"/>
      <c r="O293" s="241"/>
      <c r="P293" s="241"/>
      <c r="Q293" s="241"/>
      <c r="R293" s="241"/>
      <c r="S293" s="241"/>
      <c r="T293" s="242"/>
      <c r="AT293" s="243" t="s">
        <v>169</v>
      </c>
      <c r="AU293" s="243" t="s">
        <v>86</v>
      </c>
      <c r="AV293" s="15" t="s">
        <v>166</v>
      </c>
      <c r="AW293" s="15" t="s">
        <v>33</v>
      </c>
      <c r="AX293" s="15" t="s">
        <v>84</v>
      </c>
      <c r="AY293" s="243" t="s">
        <v>160</v>
      </c>
    </row>
    <row r="294" spans="1:65" s="2" customFormat="1" ht="16.5" customHeight="1">
      <c r="A294" s="35"/>
      <c r="B294" s="36"/>
      <c r="C294" s="244" t="s">
        <v>608</v>
      </c>
      <c r="D294" s="244" t="s">
        <v>245</v>
      </c>
      <c r="E294" s="245" t="s">
        <v>2897</v>
      </c>
      <c r="F294" s="246" t="s">
        <v>2898</v>
      </c>
      <c r="G294" s="247" t="s">
        <v>2312</v>
      </c>
      <c r="H294" s="248">
        <v>1</v>
      </c>
      <c r="I294" s="249"/>
      <c r="J294" s="250">
        <f>ROUND(I294*H294,2)</f>
        <v>0</v>
      </c>
      <c r="K294" s="251"/>
      <c r="L294" s="252"/>
      <c r="M294" s="253" t="s">
        <v>1</v>
      </c>
      <c r="N294" s="254" t="s">
        <v>41</v>
      </c>
      <c r="O294" s="72"/>
      <c r="P294" s="203">
        <f>O294*H294</f>
        <v>0</v>
      </c>
      <c r="Q294" s="203">
        <v>0</v>
      </c>
      <c r="R294" s="203">
        <f>Q294*H294</f>
        <v>0</v>
      </c>
      <c r="S294" s="203">
        <v>0</v>
      </c>
      <c r="T294" s="204">
        <f>S294*H294</f>
        <v>0</v>
      </c>
      <c r="U294" s="35"/>
      <c r="V294" s="35"/>
      <c r="W294" s="35"/>
      <c r="X294" s="35"/>
      <c r="Y294" s="35"/>
      <c r="Z294" s="35"/>
      <c r="AA294" s="35"/>
      <c r="AB294" s="35"/>
      <c r="AC294" s="35"/>
      <c r="AD294" s="35"/>
      <c r="AE294" s="35"/>
      <c r="AR294" s="205" t="s">
        <v>262</v>
      </c>
      <c r="AT294" s="205" t="s">
        <v>245</v>
      </c>
      <c r="AU294" s="205" t="s">
        <v>86</v>
      </c>
      <c r="AY294" s="18" t="s">
        <v>160</v>
      </c>
      <c r="BE294" s="206">
        <f>IF(N294="základní",J294,0)</f>
        <v>0</v>
      </c>
      <c r="BF294" s="206">
        <f>IF(N294="snížená",J294,0)</f>
        <v>0</v>
      </c>
      <c r="BG294" s="206">
        <f>IF(N294="zákl. přenesená",J294,0)</f>
        <v>0</v>
      </c>
      <c r="BH294" s="206">
        <f>IF(N294="sníž. přenesená",J294,0)</f>
        <v>0</v>
      </c>
      <c r="BI294" s="206">
        <f>IF(N294="nulová",J294,0)</f>
        <v>0</v>
      </c>
      <c r="BJ294" s="18" t="s">
        <v>84</v>
      </c>
      <c r="BK294" s="206">
        <f>ROUND(I294*H294,2)</f>
        <v>0</v>
      </c>
      <c r="BL294" s="18" t="s">
        <v>214</v>
      </c>
      <c r="BM294" s="205" t="s">
        <v>611</v>
      </c>
    </row>
    <row r="295" spans="1:65" s="2" customFormat="1" ht="11.25">
      <c r="A295" s="35"/>
      <c r="B295" s="36"/>
      <c r="C295" s="37"/>
      <c r="D295" s="207" t="s">
        <v>167</v>
      </c>
      <c r="E295" s="37"/>
      <c r="F295" s="208" t="s">
        <v>2898</v>
      </c>
      <c r="G295" s="37"/>
      <c r="H295" s="37"/>
      <c r="I295" s="209"/>
      <c r="J295" s="37"/>
      <c r="K295" s="37"/>
      <c r="L295" s="40"/>
      <c r="M295" s="210"/>
      <c r="N295" s="211"/>
      <c r="O295" s="72"/>
      <c r="P295" s="72"/>
      <c r="Q295" s="72"/>
      <c r="R295" s="72"/>
      <c r="S295" s="72"/>
      <c r="T295" s="73"/>
      <c r="U295" s="35"/>
      <c r="V295" s="35"/>
      <c r="W295" s="35"/>
      <c r="X295" s="35"/>
      <c r="Y295" s="35"/>
      <c r="Z295" s="35"/>
      <c r="AA295" s="35"/>
      <c r="AB295" s="35"/>
      <c r="AC295" s="35"/>
      <c r="AD295" s="35"/>
      <c r="AE295" s="35"/>
      <c r="AT295" s="18" t="s">
        <v>167</v>
      </c>
      <c r="AU295" s="18" t="s">
        <v>86</v>
      </c>
    </row>
    <row r="296" spans="1:65" s="2" customFormat="1" ht="16.5" customHeight="1">
      <c r="A296" s="35"/>
      <c r="B296" s="36"/>
      <c r="C296" s="193" t="s">
        <v>389</v>
      </c>
      <c r="D296" s="193" t="s">
        <v>162</v>
      </c>
      <c r="E296" s="194" t="s">
        <v>2899</v>
      </c>
      <c r="F296" s="195" t="s">
        <v>2900</v>
      </c>
      <c r="G296" s="196" t="s">
        <v>312</v>
      </c>
      <c r="H296" s="197">
        <v>1</v>
      </c>
      <c r="I296" s="198"/>
      <c r="J296" s="199">
        <f>ROUND(I296*H296,2)</f>
        <v>0</v>
      </c>
      <c r="K296" s="200"/>
      <c r="L296" s="40"/>
      <c r="M296" s="201" t="s">
        <v>1</v>
      </c>
      <c r="N296" s="202" t="s">
        <v>41</v>
      </c>
      <c r="O296" s="72"/>
      <c r="P296" s="203">
        <f>O296*H296</f>
        <v>0</v>
      </c>
      <c r="Q296" s="203">
        <v>0</v>
      </c>
      <c r="R296" s="203">
        <f>Q296*H296</f>
        <v>0</v>
      </c>
      <c r="S296" s="203">
        <v>0</v>
      </c>
      <c r="T296" s="204">
        <f>S296*H296</f>
        <v>0</v>
      </c>
      <c r="U296" s="35"/>
      <c r="V296" s="35"/>
      <c r="W296" s="35"/>
      <c r="X296" s="35"/>
      <c r="Y296" s="35"/>
      <c r="Z296" s="35"/>
      <c r="AA296" s="35"/>
      <c r="AB296" s="35"/>
      <c r="AC296" s="35"/>
      <c r="AD296" s="35"/>
      <c r="AE296" s="35"/>
      <c r="AR296" s="205" t="s">
        <v>214</v>
      </c>
      <c r="AT296" s="205" t="s">
        <v>162</v>
      </c>
      <c r="AU296" s="205" t="s">
        <v>86</v>
      </c>
      <c r="AY296" s="18" t="s">
        <v>160</v>
      </c>
      <c r="BE296" s="206">
        <f>IF(N296="základní",J296,0)</f>
        <v>0</v>
      </c>
      <c r="BF296" s="206">
        <f>IF(N296="snížená",J296,0)</f>
        <v>0</v>
      </c>
      <c r="BG296" s="206">
        <f>IF(N296="zákl. přenesená",J296,0)</f>
        <v>0</v>
      </c>
      <c r="BH296" s="206">
        <f>IF(N296="sníž. přenesená",J296,0)</f>
        <v>0</v>
      </c>
      <c r="BI296" s="206">
        <f>IF(N296="nulová",J296,0)</f>
        <v>0</v>
      </c>
      <c r="BJ296" s="18" t="s">
        <v>84</v>
      </c>
      <c r="BK296" s="206">
        <f>ROUND(I296*H296,2)</f>
        <v>0</v>
      </c>
      <c r="BL296" s="18" t="s">
        <v>214</v>
      </c>
      <c r="BM296" s="205" t="s">
        <v>615</v>
      </c>
    </row>
    <row r="297" spans="1:65" s="2" customFormat="1" ht="11.25">
      <c r="A297" s="35"/>
      <c r="B297" s="36"/>
      <c r="C297" s="37"/>
      <c r="D297" s="207" t="s">
        <v>167</v>
      </c>
      <c r="E297" s="37"/>
      <c r="F297" s="208" t="s">
        <v>2901</v>
      </c>
      <c r="G297" s="37"/>
      <c r="H297" s="37"/>
      <c r="I297" s="209"/>
      <c r="J297" s="37"/>
      <c r="K297" s="37"/>
      <c r="L297" s="40"/>
      <c r="M297" s="210"/>
      <c r="N297" s="211"/>
      <c r="O297" s="72"/>
      <c r="P297" s="72"/>
      <c r="Q297" s="72"/>
      <c r="R297" s="72"/>
      <c r="S297" s="72"/>
      <c r="T297" s="73"/>
      <c r="U297" s="35"/>
      <c r="V297" s="35"/>
      <c r="W297" s="35"/>
      <c r="X297" s="35"/>
      <c r="Y297" s="35"/>
      <c r="Z297" s="35"/>
      <c r="AA297" s="35"/>
      <c r="AB297" s="35"/>
      <c r="AC297" s="35"/>
      <c r="AD297" s="35"/>
      <c r="AE297" s="35"/>
      <c r="AT297" s="18" t="s">
        <v>167</v>
      </c>
      <c r="AU297" s="18" t="s">
        <v>86</v>
      </c>
    </row>
    <row r="298" spans="1:65" s="2" customFormat="1" ht="19.5">
      <c r="A298" s="35"/>
      <c r="B298" s="36"/>
      <c r="C298" s="37"/>
      <c r="D298" s="207" t="s">
        <v>510</v>
      </c>
      <c r="E298" s="37"/>
      <c r="F298" s="255" t="s">
        <v>2902</v>
      </c>
      <c r="G298" s="37"/>
      <c r="H298" s="37"/>
      <c r="I298" s="209"/>
      <c r="J298" s="37"/>
      <c r="K298" s="37"/>
      <c r="L298" s="40"/>
      <c r="M298" s="210"/>
      <c r="N298" s="211"/>
      <c r="O298" s="72"/>
      <c r="P298" s="72"/>
      <c r="Q298" s="72"/>
      <c r="R298" s="72"/>
      <c r="S298" s="72"/>
      <c r="T298" s="73"/>
      <c r="U298" s="35"/>
      <c r="V298" s="35"/>
      <c r="W298" s="35"/>
      <c r="X298" s="35"/>
      <c r="Y298" s="35"/>
      <c r="Z298" s="35"/>
      <c r="AA298" s="35"/>
      <c r="AB298" s="35"/>
      <c r="AC298" s="35"/>
      <c r="AD298" s="35"/>
      <c r="AE298" s="35"/>
      <c r="AT298" s="18" t="s">
        <v>510</v>
      </c>
      <c r="AU298" s="18" t="s">
        <v>86</v>
      </c>
    </row>
    <row r="299" spans="1:65" s="2" customFormat="1" ht="21.75" customHeight="1">
      <c r="A299" s="35"/>
      <c r="B299" s="36"/>
      <c r="C299" s="244" t="s">
        <v>619</v>
      </c>
      <c r="D299" s="244" t="s">
        <v>245</v>
      </c>
      <c r="E299" s="245" t="s">
        <v>2903</v>
      </c>
      <c r="F299" s="246" t="s">
        <v>2904</v>
      </c>
      <c r="G299" s="247" t="s">
        <v>2312</v>
      </c>
      <c r="H299" s="248">
        <v>1</v>
      </c>
      <c r="I299" s="249"/>
      <c r="J299" s="250">
        <f>ROUND(I299*H299,2)</f>
        <v>0</v>
      </c>
      <c r="K299" s="251"/>
      <c r="L299" s="252"/>
      <c r="M299" s="253" t="s">
        <v>1</v>
      </c>
      <c r="N299" s="254" t="s">
        <v>41</v>
      </c>
      <c r="O299" s="72"/>
      <c r="P299" s="203">
        <f>O299*H299</f>
        <v>0</v>
      </c>
      <c r="Q299" s="203">
        <v>0</v>
      </c>
      <c r="R299" s="203">
        <f>Q299*H299</f>
        <v>0</v>
      </c>
      <c r="S299" s="203">
        <v>0</v>
      </c>
      <c r="T299" s="204">
        <f>S299*H299</f>
        <v>0</v>
      </c>
      <c r="U299" s="35"/>
      <c r="V299" s="35"/>
      <c r="W299" s="35"/>
      <c r="X299" s="35"/>
      <c r="Y299" s="35"/>
      <c r="Z299" s="35"/>
      <c r="AA299" s="35"/>
      <c r="AB299" s="35"/>
      <c r="AC299" s="35"/>
      <c r="AD299" s="35"/>
      <c r="AE299" s="35"/>
      <c r="AR299" s="205" t="s">
        <v>262</v>
      </c>
      <c r="AT299" s="205" t="s">
        <v>245</v>
      </c>
      <c r="AU299" s="205" t="s">
        <v>86</v>
      </c>
      <c r="AY299" s="18" t="s">
        <v>160</v>
      </c>
      <c r="BE299" s="206">
        <f>IF(N299="základní",J299,0)</f>
        <v>0</v>
      </c>
      <c r="BF299" s="206">
        <f>IF(N299="snížená",J299,0)</f>
        <v>0</v>
      </c>
      <c r="BG299" s="206">
        <f>IF(N299="zákl. přenesená",J299,0)</f>
        <v>0</v>
      </c>
      <c r="BH299" s="206">
        <f>IF(N299="sníž. přenesená",J299,0)</f>
        <v>0</v>
      </c>
      <c r="BI299" s="206">
        <f>IF(N299="nulová",J299,0)</f>
        <v>0</v>
      </c>
      <c r="BJ299" s="18" t="s">
        <v>84</v>
      </c>
      <c r="BK299" s="206">
        <f>ROUND(I299*H299,2)</f>
        <v>0</v>
      </c>
      <c r="BL299" s="18" t="s">
        <v>214</v>
      </c>
      <c r="BM299" s="205" t="s">
        <v>622</v>
      </c>
    </row>
    <row r="300" spans="1:65" s="2" customFormat="1" ht="11.25">
      <c r="A300" s="35"/>
      <c r="B300" s="36"/>
      <c r="C300" s="37"/>
      <c r="D300" s="207" t="s">
        <v>167</v>
      </c>
      <c r="E300" s="37"/>
      <c r="F300" s="208" t="s">
        <v>2904</v>
      </c>
      <c r="G300" s="37"/>
      <c r="H300" s="37"/>
      <c r="I300" s="209"/>
      <c r="J300" s="37"/>
      <c r="K300" s="37"/>
      <c r="L300" s="40"/>
      <c r="M300" s="210"/>
      <c r="N300" s="211"/>
      <c r="O300" s="72"/>
      <c r="P300" s="72"/>
      <c r="Q300" s="72"/>
      <c r="R300" s="72"/>
      <c r="S300" s="72"/>
      <c r="T300" s="73"/>
      <c r="U300" s="35"/>
      <c r="V300" s="35"/>
      <c r="W300" s="35"/>
      <c r="X300" s="35"/>
      <c r="Y300" s="35"/>
      <c r="Z300" s="35"/>
      <c r="AA300" s="35"/>
      <c r="AB300" s="35"/>
      <c r="AC300" s="35"/>
      <c r="AD300" s="35"/>
      <c r="AE300" s="35"/>
      <c r="AT300" s="18" t="s">
        <v>167</v>
      </c>
      <c r="AU300" s="18" t="s">
        <v>86</v>
      </c>
    </row>
    <row r="301" spans="1:65" s="2" customFormat="1" ht="33" customHeight="1">
      <c r="A301" s="35"/>
      <c r="B301" s="36"/>
      <c r="C301" s="193" t="s">
        <v>394</v>
      </c>
      <c r="D301" s="193" t="s">
        <v>162</v>
      </c>
      <c r="E301" s="194" t="s">
        <v>2905</v>
      </c>
      <c r="F301" s="195" t="s">
        <v>2906</v>
      </c>
      <c r="G301" s="196" t="s">
        <v>312</v>
      </c>
      <c r="H301" s="197">
        <v>5</v>
      </c>
      <c r="I301" s="198"/>
      <c r="J301" s="199">
        <f>ROUND(I301*H301,2)</f>
        <v>0</v>
      </c>
      <c r="K301" s="200"/>
      <c r="L301" s="40"/>
      <c r="M301" s="201" t="s">
        <v>1</v>
      </c>
      <c r="N301" s="202" t="s">
        <v>41</v>
      </c>
      <c r="O301" s="72"/>
      <c r="P301" s="203">
        <f>O301*H301</f>
        <v>0</v>
      </c>
      <c r="Q301" s="203">
        <v>0</v>
      </c>
      <c r="R301" s="203">
        <f>Q301*H301</f>
        <v>0</v>
      </c>
      <c r="S301" s="203">
        <v>0</v>
      </c>
      <c r="T301" s="204">
        <f>S301*H301</f>
        <v>0</v>
      </c>
      <c r="U301" s="35"/>
      <c r="V301" s="35"/>
      <c r="W301" s="35"/>
      <c r="X301" s="35"/>
      <c r="Y301" s="35"/>
      <c r="Z301" s="35"/>
      <c r="AA301" s="35"/>
      <c r="AB301" s="35"/>
      <c r="AC301" s="35"/>
      <c r="AD301" s="35"/>
      <c r="AE301" s="35"/>
      <c r="AR301" s="205" t="s">
        <v>214</v>
      </c>
      <c r="AT301" s="205" t="s">
        <v>162</v>
      </c>
      <c r="AU301" s="205" t="s">
        <v>86</v>
      </c>
      <c r="AY301" s="18" t="s">
        <v>160</v>
      </c>
      <c r="BE301" s="206">
        <f>IF(N301="základní",J301,0)</f>
        <v>0</v>
      </c>
      <c r="BF301" s="206">
        <f>IF(N301="snížená",J301,0)</f>
        <v>0</v>
      </c>
      <c r="BG301" s="206">
        <f>IF(N301="zákl. přenesená",J301,0)</f>
        <v>0</v>
      </c>
      <c r="BH301" s="206">
        <f>IF(N301="sníž. přenesená",J301,0)</f>
        <v>0</v>
      </c>
      <c r="BI301" s="206">
        <f>IF(N301="nulová",J301,0)</f>
        <v>0</v>
      </c>
      <c r="BJ301" s="18" t="s">
        <v>84</v>
      </c>
      <c r="BK301" s="206">
        <f>ROUND(I301*H301,2)</f>
        <v>0</v>
      </c>
      <c r="BL301" s="18" t="s">
        <v>214</v>
      </c>
      <c r="BM301" s="205" t="s">
        <v>633</v>
      </c>
    </row>
    <row r="302" spans="1:65" s="2" customFormat="1" ht="29.25">
      <c r="A302" s="35"/>
      <c r="B302" s="36"/>
      <c r="C302" s="37"/>
      <c r="D302" s="207" t="s">
        <v>167</v>
      </c>
      <c r="E302" s="37"/>
      <c r="F302" s="208" t="s">
        <v>2907</v>
      </c>
      <c r="G302" s="37"/>
      <c r="H302" s="37"/>
      <c r="I302" s="209"/>
      <c r="J302" s="37"/>
      <c r="K302" s="37"/>
      <c r="L302" s="40"/>
      <c r="M302" s="210"/>
      <c r="N302" s="211"/>
      <c r="O302" s="72"/>
      <c r="P302" s="72"/>
      <c r="Q302" s="72"/>
      <c r="R302" s="72"/>
      <c r="S302" s="72"/>
      <c r="T302" s="73"/>
      <c r="U302" s="35"/>
      <c r="V302" s="35"/>
      <c r="W302" s="35"/>
      <c r="X302" s="35"/>
      <c r="Y302" s="35"/>
      <c r="Z302" s="35"/>
      <c r="AA302" s="35"/>
      <c r="AB302" s="35"/>
      <c r="AC302" s="35"/>
      <c r="AD302" s="35"/>
      <c r="AE302" s="35"/>
      <c r="AT302" s="18" t="s">
        <v>167</v>
      </c>
      <c r="AU302" s="18" t="s">
        <v>86</v>
      </c>
    </row>
    <row r="303" spans="1:65" s="13" customFormat="1" ht="11.25">
      <c r="B303" s="212"/>
      <c r="C303" s="213"/>
      <c r="D303" s="207" t="s">
        <v>169</v>
      </c>
      <c r="E303" s="214" t="s">
        <v>1</v>
      </c>
      <c r="F303" s="215" t="s">
        <v>2742</v>
      </c>
      <c r="G303" s="213"/>
      <c r="H303" s="214" t="s">
        <v>1</v>
      </c>
      <c r="I303" s="216"/>
      <c r="J303" s="213"/>
      <c r="K303" s="213"/>
      <c r="L303" s="217"/>
      <c r="M303" s="218"/>
      <c r="N303" s="219"/>
      <c r="O303" s="219"/>
      <c r="P303" s="219"/>
      <c r="Q303" s="219"/>
      <c r="R303" s="219"/>
      <c r="S303" s="219"/>
      <c r="T303" s="220"/>
      <c r="AT303" s="221" t="s">
        <v>169</v>
      </c>
      <c r="AU303" s="221" t="s">
        <v>86</v>
      </c>
      <c r="AV303" s="13" t="s">
        <v>84</v>
      </c>
      <c r="AW303" s="13" t="s">
        <v>33</v>
      </c>
      <c r="AX303" s="13" t="s">
        <v>76</v>
      </c>
      <c r="AY303" s="221" t="s">
        <v>160</v>
      </c>
    </row>
    <row r="304" spans="1:65" s="14" customFormat="1" ht="11.25">
      <c r="B304" s="222"/>
      <c r="C304" s="223"/>
      <c r="D304" s="207" t="s">
        <v>169</v>
      </c>
      <c r="E304" s="224" t="s">
        <v>1</v>
      </c>
      <c r="F304" s="225" t="s">
        <v>2908</v>
      </c>
      <c r="G304" s="223"/>
      <c r="H304" s="226">
        <v>5</v>
      </c>
      <c r="I304" s="227"/>
      <c r="J304" s="223"/>
      <c r="K304" s="223"/>
      <c r="L304" s="228"/>
      <c r="M304" s="229"/>
      <c r="N304" s="230"/>
      <c r="O304" s="230"/>
      <c r="P304" s="230"/>
      <c r="Q304" s="230"/>
      <c r="R304" s="230"/>
      <c r="S304" s="230"/>
      <c r="T304" s="231"/>
      <c r="AT304" s="232" t="s">
        <v>169</v>
      </c>
      <c r="AU304" s="232" t="s">
        <v>86</v>
      </c>
      <c r="AV304" s="14" t="s">
        <v>86</v>
      </c>
      <c r="AW304" s="14" t="s">
        <v>33</v>
      </c>
      <c r="AX304" s="14" t="s">
        <v>76</v>
      </c>
      <c r="AY304" s="232" t="s">
        <v>160</v>
      </c>
    </row>
    <row r="305" spans="1:65" s="15" customFormat="1" ht="11.25">
      <c r="B305" s="233"/>
      <c r="C305" s="234"/>
      <c r="D305" s="207" t="s">
        <v>169</v>
      </c>
      <c r="E305" s="235" t="s">
        <v>1</v>
      </c>
      <c r="F305" s="236" t="s">
        <v>172</v>
      </c>
      <c r="G305" s="234"/>
      <c r="H305" s="237">
        <v>5</v>
      </c>
      <c r="I305" s="238"/>
      <c r="J305" s="234"/>
      <c r="K305" s="234"/>
      <c r="L305" s="239"/>
      <c r="M305" s="240"/>
      <c r="N305" s="241"/>
      <c r="O305" s="241"/>
      <c r="P305" s="241"/>
      <c r="Q305" s="241"/>
      <c r="R305" s="241"/>
      <c r="S305" s="241"/>
      <c r="T305" s="242"/>
      <c r="AT305" s="243" t="s">
        <v>169</v>
      </c>
      <c r="AU305" s="243" t="s">
        <v>86</v>
      </c>
      <c r="AV305" s="15" t="s">
        <v>166</v>
      </c>
      <c r="AW305" s="15" t="s">
        <v>33</v>
      </c>
      <c r="AX305" s="15" t="s">
        <v>84</v>
      </c>
      <c r="AY305" s="243" t="s">
        <v>160</v>
      </c>
    </row>
    <row r="306" spans="1:65" s="2" customFormat="1" ht="44.25" customHeight="1">
      <c r="A306" s="35"/>
      <c r="B306" s="36"/>
      <c r="C306" s="244" t="s">
        <v>636</v>
      </c>
      <c r="D306" s="244" t="s">
        <v>245</v>
      </c>
      <c r="E306" s="245" t="s">
        <v>2909</v>
      </c>
      <c r="F306" s="246" t="s">
        <v>2910</v>
      </c>
      <c r="G306" s="247" t="s">
        <v>312</v>
      </c>
      <c r="H306" s="248">
        <v>1</v>
      </c>
      <c r="I306" s="249"/>
      <c r="J306" s="250">
        <f>ROUND(I306*H306,2)</f>
        <v>0</v>
      </c>
      <c r="K306" s="251"/>
      <c r="L306" s="252"/>
      <c r="M306" s="253" t="s">
        <v>1</v>
      </c>
      <c r="N306" s="254" t="s">
        <v>41</v>
      </c>
      <c r="O306" s="72"/>
      <c r="P306" s="203">
        <f>O306*H306</f>
        <v>0</v>
      </c>
      <c r="Q306" s="203">
        <v>0</v>
      </c>
      <c r="R306" s="203">
        <f>Q306*H306</f>
        <v>0</v>
      </c>
      <c r="S306" s="203">
        <v>0</v>
      </c>
      <c r="T306" s="204">
        <f>S306*H306</f>
        <v>0</v>
      </c>
      <c r="U306" s="35"/>
      <c r="V306" s="35"/>
      <c r="W306" s="35"/>
      <c r="X306" s="35"/>
      <c r="Y306" s="35"/>
      <c r="Z306" s="35"/>
      <c r="AA306" s="35"/>
      <c r="AB306" s="35"/>
      <c r="AC306" s="35"/>
      <c r="AD306" s="35"/>
      <c r="AE306" s="35"/>
      <c r="AR306" s="205" t="s">
        <v>262</v>
      </c>
      <c r="AT306" s="205" t="s">
        <v>245</v>
      </c>
      <c r="AU306" s="205" t="s">
        <v>86</v>
      </c>
      <c r="AY306" s="18" t="s">
        <v>160</v>
      </c>
      <c r="BE306" s="206">
        <f>IF(N306="základní",J306,0)</f>
        <v>0</v>
      </c>
      <c r="BF306" s="206">
        <f>IF(N306="snížená",J306,0)</f>
        <v>0</v>
      </c>
      <c r="BG306" s="206">
        <f>IF(N306="zákl. přenesená",J306,0)</f>
        <v>0</v>
      </c>
      <c r="BH306" s="206">
        <f>IF(N306="sníž. přenesená",J306,0)</f>
        <v>0</v>
      </c>
      <c r="BI306" s="206">
        <f>IF(N306="nulová",J306,0)</f>
        <v>0</v>
      </c>
      <c r="BJ306" s="18" t="s">
        <v>84</v>
      </c>
      <c r="BK306" s="206">
        <f>ROUND(I306*H306,2)</f>
        <v>0</v>
      </c>
      <c r="BL306" s="18" t="s">
        <v>214</v>
      </c>
      <c r="BM306" s="205" t="s">
        <v>639</v>
      </c>
    </row>
    <row r="307" spans="1:65" s="2" customFormat="1" ht="29.25">
      <c r="A307" s="35"/>
      <c r="B307" s="36"/>
      <c r="C307" s="37"/>
      <c r="D307" s="207" t="s">
        <v>167</v>
      </c>
      <c r="E307" s="37"/>
      <c r="F307" s="208" t="s">
        <v>2910</v>
      </c>
      <c r="G307" s="37"/>
      <c r="H307" s="37"/>
      <c r="I307" s="209"/>
      <c r="J307" s="37"/>
      <c r="K307" s="37"/>
      <c r="L307" s="40"/>
      <c r="M307" s="210"/>
      <c r="N307" s="211"/>
      <c r="O307" s="72"/>
      <c r="P307" s="72"/>
      <c r="Q307" s="72"/>
      <c r="R307" s="72"/>
      <c r="S307" s="72"/>
      <c r="T307" s="73"/>
      <c r="U307" s="35"/>
      <c r="V307" s="35"/>
      <c r="W307" s="35"/>
      <c r="X307" s="35"/>
      <c r="Y307" s="35"/>
      <c r="Z307" s="35"/>
      <c r="AA307" s="35"/>
      <c r="AB307" s="35"/>
      <c r="AC307" s="35"/>
      <c r="AD307" s="35"/>
      <c r="AE307" s="35"/>
      <c r="AT307" s="18" t="s">
        <v>167</v>
      </c>
      <c r="AU307" s="18" t="s">
        <v>86</v>
      </c>
    </row>
    <row r="308" spans="1:65" s="2" customFormat="1" ht="24.2" customHeight="1">
      <c r="A308" s="35"/>
      <c r="B308" s="36"/>
      <c r="C308" s="244" t="s">
        <v>403</v>
      </c>
      <c r="D308" s="244" t="s">
        <v>245</v>
      </c>
      <c r="E308" s="245" t="s">
        <v>2911</v>
      </c>
      <c r="F308" s="246" t="s">
        <v>2912</v>
      </c>
      <c r="G308" s="247" t="s">
        <v>312</v>
      </c>
      <c r="H308" s="248">
        <v>5</v>
      </c>
      <c r="I308" s="249"/>
      <c r="J308" s="250">
        <f>ROUND(I308*H308,2)</f>
        <v>0</v>
      </c>
      <c r="K308" s="251"/>
      <c r="L308" s="252"/>
      <c r="M308" s="253" t="s">
        <v>1</v>
      </c>
      <c r="N308" s="254" t="s">
        <v>41</v>
      </c>
      <c r="O308" s="72"/>
      <c r="P308" s="203">
        <f>O308*H308</f>
        <v>0</v>
      </c>
      <c r="Q308" s="203">
        <v>0</v>
      </c>
      <c r="R308" s="203">
        <f>Q308*H308</f>
        <v>0</v>
      </c>
      <c r="S308" s="203">
        <v>0</v>
      </c>
      <c r="T308" s="204">
        <f>S308*H308</f>
        <v>0</v>
      </c>
      <c r="U308" s="35"/>
      <c r="V308" s="35"/>
      <c r="W308" s="35"/>
      <c r="X308" s="35"/>
      <c r="Y308" s="35"/>
      <c r="Z308" s="35"/>
      <c r="AA308" s="35"/>
      <c r="AB308" s="35"/>
      <c r="AC308" s="35"/>
      <c r="AD308" s="35"/>
      <c r="AE308" s="35"/>
      <c r="AR308" s="205" t="s">
        <v>262</v>
      </c>
      <c r="AT308" s="205" t="s">
        <v>245</v>
      </c>
      <c r="AU308" s="205" t="s">
        <v>86</v>
      </c>
      <c r="AY308" s="18" t="s">
        <v>160</v>
      </c>
      <c r="BE308" s="206">
        <f>IF(N308="základní",J308,0)</f>
        <v>0</v>
      </c>
      <c r="BF308" s="206">
        <f>IF(N308="snížená",J308,0)</f>
        <v>0</v>
      </c>
      <c r="BG308" s="206">
        <f>IF(N308="zákl. přenesená",J308,0)</f>
        <v>0</v>
      </c>
      <c r="BH308" s="206">
        <f>IF(N308="sníž. přenesená",J308,0)</f>
        <v>0</v>
      </c>
      <c r="BI308" s="206">
        <f>IF(N308="nulová",J308,0)</f>
        <v>0</v>
      </c>
      <c r="BJ308" s="18" t="s">
        <v>84</v>
      </c>
      <c r="BK308" s="206">
        <f>ROUND(I308*H308,2)</f>
        <v>0</v>
      </c>
      <c r="BL308" s="18" t="s">
        <v>214</v>
      </c>
      <c r="BM308" s="205" t="s">
        <v>644</v>
      </c>
    </row>
    <row r="309" spans="1:65" s="2" customFormat="1" ht="11.25">
      <c r="A309" s="35"/>
      <c r="B309" s="36"/>
      <c r="C309" s="37"/>
      <c r="D309" s="207" t="s">
        <v>167</v>
      </c>
      <c r="E309" s="37"/>
      <c r="F309" s="208" t="s">
        <v>2912</v>
      </c>
      <c r="G309" s="37"/>
      <c r="H309" s="37"/>
      <c r="I309" s="209"/>
      <c r="J309" s="37"/>
      <c r="K309" s="37"/>
      <c r="L309" s="40"/>
      <c r="M309" s="210"/>
      <c r="N309" s="211"/>
      <c r="O309" s="72"/>
      <c r="P309" s="72"/>
      <c r="Q309" s="72"/>
      <c r="R309" s="72"/>
      <c r="S309" s="72"/>
      <c r="T309" s="73"/>
      <c r="U309" s="35"/>
      <c r="V309" s="35"/>
      <c r="W309" s="35"/>
      <c r="X309" s="35"/>
      <c r="Y309" s="35"/>
      <c r="Z309" s="35"/>
      <c r="AA309" s="35"/>
      <c r="AB309" s="35"/>
      <c r="AC309" s="35"/>
      <c r="AD309" s="35"/>
      <c r="AE309" s="35"/>
      <c r="AT309" s="18" t="s">
        <v>167</v>
      </c>
      <c r="AU309" s="18" t="s">
        <v>86</v>
      </c>
    </row>
    <row r="310" spans="1:65" s="2" customFormat="1" ht="33" customHeight="1">
      <c r="A310" s="35"/>
      <c r="B310" s="36"/>
      <c r="C310" s="193" t="s">
        <v>648</v>
      </c>
      <c r="D310" s="193" t="s">
        <v>162</v>
      </c>
      <c r="E310" s="194" t="s">
        <v>2913</v>
      </c>
      <c r="F310" s="195" t="s">
        <v>2914</v>
      </c>
      <c r="G310" s="196" t="s">
        <v>312</v>
      </c>
      <c r="H310" s="197">
        <v>9</v>
      </c>
      <c r="I310" s="198"/>
      <c r="J310" s="199">
        <f>ROUND(I310*H310,2)</f>
        <v>0</v>
      </c>
      <c r="K310" s="200"/>
      <c r="L310" s="40"/>
      <c r="M310" s="201" t="s">
        <v>1</v>
      </c>
      <c r="N310" s="202" t="s">
        <v>41</v>
      </c>
      <c r="O310" s="72"/>
      <c r="P310" s="203">
        <f>O310*H310</f>
        <v>0</v>
      </c>
      <c r="Q310" s="203">
        <v>0</v>
      </c>
      <c r="R310" s="203">
        <f>Q310*H310</f>
        <v>0</v>
      </c>
      <c r="S310" s="203">
        <v>0</v>
      </c>
      <c r="T310" s="204">
        <f>S310*H310</f>
        <v>0</v>
      </c>
      <c r="U310" s="35"/>
      <c r="V310" s="35"/>
      <c r="W310" s="35"/>
      <c r="X310" s="35"/>
      <c r="Y310" s="35"/>
      <c r="Z310" s="35"/>
      <c r="AA310" s="35"/>
      <c r="AB310" s="35"/>
      <c r="AC310" s="35"/>
      <c r="AD310" s="35"/>
      <c r="AE310" s="35"/>
      <c r="AR310" s="205" t="s">
        <v>214</v>
      </c>
      <c r="AT310" s="205" t="s">
        <v>162</v>
      </c>
      <c r="AU310" s="205" t="s">
        <v>86</v>
      </c>
      <c r="AY310" s="18" t="s">
        <v>160</v>
      </c>
      <c r="BE310" s="206">
        <f>IF(N310="základní",J310,0)</f>
        <v>0</v>
      </c>
      <c r="BF310" s="206">
        <f>IF(N310="snížená",J310,0)</f>
        <v>0</v>
      </c>
      <c r="BG310" s="206">
        <f>IF(N310="zákl. přenesená",J310,0)</f>
        <v>0</v>
      </c>
      <c r="BH310" s="206">
        <f>IF(N310="sníž. přenesená",J310,0)</f>
        <v>0</v>
      </c>
      <c r="BI310" s="206">
        <f>IF(N310="nulová",J310,0)</f>
        <v>0</v>
      </c>
      <c r="BJ310" s="18" t="s">
        <v>84</v>
      </c>
      <c r="BK310" s="206">
        <f>ROUND(I310*H310,2)</f>
        <v>0</v>
      </c>
      <c r="BL310" s="18" t="s">
        <v>214</v>
      </c>
      <c r="BM310" s="205" t="s">
        <v>651</v>
      </c>
    </row>
    <row r="311" spans="1:65" s="2" customFormat="1" ht="29.25">
      <c r="A311" s="35"/>
      <c r="B311" s="36"/>
      <c r="C311" s="37"/>
      <c r="D311" s="207" t="s">
        <v>167</v>
      </c>
      <c r="E311" s="37"/>
      <c r="F311" s="208" t="s">
        <v>2915</v>
      </c>
      <c r="G311" s="37"/>
      <c r="H311" s="37"/>
      <c r="I311" s="209"/>
      <c r="J311" s="37"/>
      <c r="K311" s="37"/>
      <c r="L311" s="40"/>
      <c r="M311" s="210"/>
      <c r="N311" s="211"/>
      <c r="O311" s="72"/>
      <c r="P311" s="72"/>
      <c r="Q311" s="72"/>
      <c r="R311" s="72"/>
      <c r="S311" s="72"/>
      <c r="T311" s="73"/>
      <c r="U311" s="35"/>
      <c r="V311" s="35"/>
      <c r="W311" s="35"/>
      <c r="X311" s="35"/>
      <c r="Y311" s="35"/>
      <c r="Z311" s="35"/>
      <c r="AA311" s="35"/>
      <c r="AB311" s="35"/>
      <c r="AC311" s="35"/>
      <c r="AD311" s="35"/>
      <c r="AE311" s="35"/>
      <c r="AT311" s="18" t="s">
        <v>167</v>
      </c>
      <c r="AU311" s="18" t="s">
        <v>86</v>
      </c>
    </row>
    <row r="312" spans="1:65" s="14" customFormat="1" ht="11.25">
      <c r="B312" s="222"/>
      <c r="C312" s="223"/>
      <c r="D312" s="207" t="s">
        <v>169</v>
      </c>
      <c r="E312" s="224" t="s">
        <v>1</v>
      </c>
      <c r="F312" s="225" t="s">
        <v>2916</v>
      </c>
      <c r="G312" s="223"/>
      <c r="H312" s="226">
        <v>9</v>
      </c>
      <c r="I312" s="227"/>
      <c r="J312" s="223"/>
      <c r="K312" s="223"/>
      <c r="L312" s="228"/>
      <c r="M312" s="229"/>
      <c r="N312" s="230"/>
      <c r="O312" s="230"/>
      <c r="P312" s="230"/>
      <c r="Q312" s="230"/>
      <c r="R312" s="230"/>
      <c r="S312" s="230"/>
      <c r="T312" s="231"/>
      <c r="AT312" s="232" t="s">
        <v>169</v>
      </c>
      <c r="AU312" s="232" t="s">
        <v>86</v>
      </c>
      <c r="AV312" s="14" t="s">
        <v>86</v>
      </c>
      <c r="AW312" s="14" t="s">
        <v>33</v>
      </c>
      <c r="AX312" s="14" t="s">
        <v>76</v>
      </c>
      <c r="AY312" s="232" t="s">
        <v>160</v>
      </c>
    </row>
    <row r="313" spans="1:65" s="15" customFormat="1" ht="11.25">
      <c r="B313" s="233"/>
      <c r="C313" s="234"/>
      <c r="D313" s="207" t="s">
        <v>169</v>
      </c>
      <c r="E313" s="235" t="s">
        <v>1</v>
      </c>
      <c r="F313" s="236" t="s">
        <v>172</v>
      </c>
      <c r="G313" s="234"/>
      <c r="H313" s="237">
        <v>9</v>
      </c>
      <c r="I313" s="238"/>
      <c r="J313" s="234"/>
      <c r="K313" s="234"/>
      <c r="L313" s="239"/>
      <c r="M313" s="240"/>
      <c r="N313" s="241"/>
      <c r="O313" s="241"/>
      <c r="P313" s="241"/>
      <c r="Q313" s="241"/>
      <c r="R313" s="241"/>
      <c r="S313" s="241"/>
      <c r="T313" s="242"/>
      <c r="AT313" s="243" t="s">
        <v>169</v>
      </c>
      <c r="AU313" s="243" t="s">
        <v>86</v>
      </c>
      <c r="AV313" s="15" t="s">
        <v>166</v>
      </c>
      <c r="AW313" s="15" t="s">
        <v>33</v>
      </c>
      <c r="AX313" s="15" t="s">
        <v>84</v>
      </c>
      <c r="AY313" s="243" t="s">
        <v>160</v>
      </c>
    </row>
    <row r="314" spans="1:65" s="2" customFormat="1" ht="24.2" customHeight="1">
      <c r="A314" s="35"/>
      <c r="B314" s="36"/>
      <c r="C314" s="244" t="s">
        <v>409</v>
      </c>
      <c r="D314" s="244" t="s">
        <v>245</v>
      </c>
      <c r="E314" s="245" t="s">
        <v>2917</v>
      </c>
      <c r="F314" s="246" t="s">
        <v>2918</v>
      </c>
      <c r="G314" s="247" t="s">
        <v>312</v>
      </c>
      <c r="H314" s="248">
        <v>2</v>
      </c>
      <c r="I314" s="249"/>
      <c r="J314" s="250">
        <f>ROUND(I314*H314,2)</f>
        <v>0</v>
      </c>
      <c r="K314" s="251"/>
      <c r="L314" s="252"/>
      <c r="M314" s="253" t="s">
        <v>1</v>
      </c>
      <c r="N314" s="254" t="s">
        <v>41</v>
      </c>
      <c r="O314" s="72"/>
      <c r="P314" s="203">
        <f>O314*H314</f>
        <v>0</v>
      </c>
      <c r="Q314" s="203">
        <v>0</v>
      </c>
      <c r="R314" s="203">
        <f>Q314*H314</f>
        <v>0</v>
      </c>
      <c r="S314" s="203">
        <v>0</v>
      </c>
      <c r="T314" s="204">
        <f>S314*H314</f>
        <v>0</v>
      </c>
      <c r="U314" s="35"/>
      <c r="V314" s="35"/>
      <c r="W314" s="35"/>
      <c r="X314" s="35"/>
      <c r="Y314" s="35"/>
      <c r="Z314" s="35"/>
      <c r="AA314" s="35"/>
      <c r="AB314" s="35"/>
      <c r="AC314" s="35"/>
      <c r="AD314" s="35"/>
      <c r="AE314" s="35"/>
      <c r="AR314" s="205" t="s">
        <v>262</v>
      </c>
      <c r="AT314" s="205" t="s">
        <v>245</v>
      </c>
      <c r="AU314" s="205" t="s">
        <v>86</v>
      </c>
      <c r="AY314" s="18" t="s">
        <v>160</v>
      </c>
      <c r="BE314" s="206">
        <f>IF(N314="základní",J314,0)</f>
        <v>0</v>
      </c>
      <c r="BF314" s="206">
        <f>IF(N314="snížená",J314,0)</f>
        <v>0</v>
      </c>
      <c r="BG314" s="206">
        <f>IF(N314="zákl. přenesená",J314,0)</f>
        <v>0</v>
      </c>
      <c r="BH314" s="206">
        <f>IF(N314="sníž. přenesená",J314,0)</f>
        <v>0</v>
      </c>
      <c r="BI314" s="206">
        <f>IF(N314="nulová",J314,0)</f>
        <v>0</v>
      </c>
      <c r="BJ314" s="18" t="s">
        <v>84</v>
      </c>
      <c r="BK314" s="206">
        <f>ROUND(I314*H314,2)</f>
        <v>0</v>
      </c>
      <c r="BL314" s="18" t="s">
        <v>214</v>
      </c>
      <c r="BM314" s="205" t="s">
        <v>655</v>
      </c>
    </row>
    <row r="315" spans="1:65" s="2" customFormat="1" ht="11.25">
      <c r="A315" s="35"/>
      <c r="B315" s="36"/>
      <c r="C315" s="37"/>
      <c r="D315" s="207" t="s">
        <v>167</v>
      </c>
      <c r="E315" s="37"/>
      <c r="F315" s="208" t="s">
        <v>2918</v>
      </c>
      <c r="G315" s="37"/>
      <c r="H315" s="37"/>
      <c r="I315" s="209"/>
      <c r="J315" s="37"/>
      <c r="K315" s="37"/>
      <c r="L315" s="40"/>
      <c r="M315" s="210"/>
      <c r="N315" s="211"/>
      <c r="O315" s="72"/>
      <c r="P315" s="72"/>
      <c r="Q315" s="72"/>
      <c r="R315" s="72"/>
      <c r="S315" s="72"/>
      <c r="T315" s="73"/>
      <c r="U315" s="35"/>
      <c r="V315" s="35"/>
      <c r="W315" s="35"/>
      <c r="X315" s="35"/>
      <c r="Y315" s="35"/>
      <c r="Z315" s="35"/>
      <c r="AA315" s="35"/>
      <c r="AB315" s="35"/>
      <c r="AC315" s="35"/>
      <c r="AD315" s="35"/>
      <c r="AE315" s="35"/>
      <c r="AT315" s="18" t="s">
        <v>167</v>
      </c>
      <c r="AU315" s="18" t="s">
        <v>86</v>
      </c>
    </row>
    <row r="316" spans="1:65" s="13" customFormat="1" ht="11.25">
      <c r="B316" s="212"/>
      <c r="C316" s="213"/>
      <c r="D316" s="207" t="s">
        <v>169</v>
      </c>
      <c r="E316" s="214" t="s">
        <v>1</v>
      </c>
      <c r="F316" s="215" t="s">
        <v>2742</v>
      </c>
      <c r="G316" s="213"/>
      <c r="H316" s="214" t="s">
        <v>1</v>
      </c>
      <c r="I316" s="216"/>
      <c r="J316" s="213"/>
      <c r="K316" s="213"/>
      <c r="L316" s="217"/>
      <c r="M316" s="218"/>
      <c r="N316" s="219"/>
      <c r="O316" s="219"/>
      <c r="P316" s="219"/>
      <c r="Q316" s="219"/>
      <c r="R316" s="219"/>
      <c r="S316" s="219"/>
      <c r="T316" s="220"/>
      <c r="AT316" s="221" t="s">
        <v>169</v>
      </c>
      <c r="AU316" s="221" t="s">
        <v>86</v>
      </c>
      <c r="AV316" s="13" t="s">
        <v>84</v>
      </c>
      <c r="AW316" s="13" t="s">
        <v>33</v>
      </c>
      <c r="AX316" s="13" t="s">
        <v>76</v>
      </c>
      <c r="AY316" s="221" t="s">
        <v>160</v>
      </c>
    </row>
    <row r="317" spans="1:65" s="14" customFormat="1" ht="11.25">
      <c r="B317" s="222"/>
      <c r="C317" s="223"/>
      <c r="D317" s="207" t="s">
        <v>169</v>
      </c>
      <c r="E317" s="224" t="s">
        <v>1</v>
      </c>
      <c r="F317" s="225" t="s">
        <v>2835</v>
      </c>
      <c r="G317" s="223"/>
      <c r="H317" s="226">
        <v>2</v>
      </c>
      <c r="I317" s="227"/>
      <c r="J317" s="223"/>
      <c r="K317" s="223"/>
      <c r="L317" s="228"/>
      <c r="M317" s="229"/>
      <c r="N317" s="230"/>
      <c r="O317" s="230"/>
      <c r="P317" s="230"/>
      <c r="Q317" s="230"/>
      <c r="R317" s="230"/>
      <c r="S317" s="230"/>
      <c r="T317" s="231"/>
      <c r="AT317" s="232" t="s">
        <v>169</v>
      </c>
      <c r="AU317" s="232" t="s">
        <v>86</v>
      </c>
      <c r="AV317" s="14" t="s">
        <v>86</v>
      </c>
      <c r="AW317" s="14" t="s">
        <v>33</v>
      </c>
      <c r="AX317" s="14" t="s">
        <v>76</v>
      </c>
      <c r="AY317" s="232" t="s">
        <v>160</v>
      </c>
    </row>
    <row r="318" spans="1:65" s="15" customFormat="1" ht="11.25">
      <c r="B318" s="233"/>
      <c r="C318" s="234"/>
      <c r="D318" s="207" t="s">
        <v>169</v>
      </c>
      <c r="E318" s="235" t="s">
        <v>1</v>
      </c>
      <c r="F318" s="236" t="s">
        <v>172</v>
      </c>
      <c r="G318" s="234"/>
      <c r="H318" s="237">
        <v>2</v>
      </c>
      <c r="I318" s="238"/>
      <c r="J318" s="234"/>
      <c r="K318" s="234"/>
      <c r="L318" s="239"/>
      <c r="M318" s="240"/>
      <c r="N318" s="241"/>
      <c r="O318" s="241"/>
      <c r="P318" s="241"/>
      <c r="Q318" s="241"/>
      <c r="R318" s="241"/>
      <c r="S318" s="241"/>
      <c r="T318" s="242"/>
      <c r="AT318" s="243" t="s">
        <v>169</v>
      </c>
      <c r="AU318" s="243" t="s">
        <v>86</v>
      </c>
      <c r="AV318" s="15" t="s">
        <v>166</v>
      </c>
      <c r="AW318" s="15" t="s">
        <v>33</v>
      </c>
      <c r="AX318" s="15" t="s">
        <v>84</v>
      </c>
      <c r="AY318" s="243" t="s">
        <v>160</v>
      </c>
    </row>
    <row r="319" spans="1:65" s="2" customFormat="1" ht="24.2" customHeight="1">
      <c r="A319" s="35"/>
      <c r="B319" s="36"/>
      <c r="C319" s="244" t="s">
        <v>661</v>
      </c>
      <c r="D319" s="244" t="s">
        <v>245</v>
      </c>
      <c r="E319" s="245" t="s">
        <v>2919</v>
      </c>
      <c r="F319" s="246" t="s">
        <v>2920</v>
      </c>
      <c r="G319" s="247" t="s">
        <v>312</v>
      </c>
      <c r="H319" s="248">
        <v>2</v>
      </c>
      <c r="I319" s="249"/>
      <c r="J319" s="250">
        <f>ROUND(I319*H319,2)</f>
        <v>0</v>
      </c>
      <c r="K319" s="251"/>
      <c r="L319" s="252"/>
      <c r="M319" s="253" t="s">
        <v>1</v>
      </c>
      <c r="N319" s="254" t="s">
        <v>41</v>
      </c>
      <c r="O319" s="72"/>
      <c r="P319" s="203">
        <f>O319*H319</f>
        <v>0</v>
      </c>
      <c r="Q319" s="203">
        <v>0</v>
      </c>
      <c r="R319" s="203">
        <f>Q319*H319</f>
        <v>0</v>
      </c>
      <c r="S319" s="203">
        <v>0</v>
      </c>
      <c r="T319" s="204">
        <f>S319*H319</f>
        <v>0</v>
      </c>
      <c r="U319" s="35"/>
      <c r="V319" s="35"/>
      <c r="W319" s="35"/>
      <c r="X319" s="35"/>
      <c r="Y319" s="35"/>
      <c r="Z319" s="35"/>
      <c r="AA319" s="35"/>
      <c r="AB319" s="35"/>
      <c r="AC319" s="35"/>
      <c r="AD319" s="35"/>
      <c r="AE319" s="35"/>
      <c r="AR319" s="205" t="s">
        <v>262</v>
      </c>
      <c r="AT319" s="205" t="s">
        <v>245</v>
      </c>
      <c r="AU319" s="205" t="s">
        <v>86</v>
      </c>
      <c r="AY319" s="18" t="s">
        <v>160</v>
      </c>
      <c r="BE319" s="206">
        <f>IF(N319="základní",J319,0)</f>
        <v>0</v>
      </c>
      <c r="BF319" s="206">
        <f>IF(N319="snížená",J319,0)</f>
        <v>0</v>
      </c>
      <c r="BG319" s="206">
        <f>IF(N319="zákl. přenesená",J319,0)</f>
        <v>0</v>
      </c>
      <c r="BH319" s="206">
        <f>IF(N319="sníž. přenesená",J319,0)</f>
        <v>0</v>
      </c>
      <c r="BI319" s="206">
        <f>IF(N319="nulová",J319,0)</f>
        <v>0</v>
      </c>
      <c r="BJ319" s="18" t="s">
        <v>84</v>
      </c>
      <c r="BK319" s="206">
        <f>ROUND(I319*H319,2)</f>
        <v>0</v>
      </c>
      <c r="BL319" s="18" t="s">
        <v>214</v>
      </c>
      <c r="BM319" s="205" t="s">
        <v>664</v>
      </c>
    </row>
    <row r="320" spans="1:65" s="2" customFormat="1" ht="19.5">
      <c r="A320" s="35"/>
      <c r="B320" s="36"/>
      <c r="C320" s="37"/>
      <c r="D320" s="207" t="s">
        <v>167</v>
      </c>
      <c r="E320" s="37"/>
      <c r="F320" s="208" t="s">
        <v>2920</v>
      </c>
      <c r="G320" s="37"/>
      <c r="H320" s="37"/>
      <c r="I320" s="209"/>
      <c r="J320" s="37"/>
      <c r="K320" s="37"/>
      <c r="L320" s="40"/>
      <c r="M320" s="210"/>
      <c r="N320" s="211"/>
      <c r="O320" s="72"/>
      <c r="P320" s="72"/>
      <c r="Q320" s="72"/>
      <c r="R320" s="72"/>
      <c r="S320" s="72"/>
      <c r="T320" s="73"/>
      <c r="U320" s="35"/>
      <c r="V320" s="35"/>
      <c r="W320" s="35"/>
      <c r="X320" s="35"/>
      <c r="Y320" s="35"/>
      <c r="Z320" s="35"/>
      <c r="AA320" s="35"/>
      <c r="AB320" s="35"/>
      <c r="AC320" s="35"/>
      <c r="AD320" s="35"/>
      <c r="AE320" s="35"/>
      <c r="AT320" s="18" t="s">
        <v>167</v>
      </c>
      <c r="AU320" s="18" t="s">
        <v>86</v>
      </c>
    </row>
    <row r="321" spans="1:65" s="2" customFormat="1" ht="24.2" customHeight="1">
      <c r="A321" s="35"/>
      <c r="B321" s="36"/>
      <c r="C321" s="244" t="s">
        <v>415</v>
      </c>
      <c r="D321" s="244" t="s">
        <v>245</v>
      </c>
      <c r="E321" s="245" t="s">
        <v>2921</v>
      </c>
      <c r="F321" s="246" t="s">
        <v>2922</v>
      </c>
      <c r="G321" s="247" t="s">
        <v>312</v>
      </c>
      <c r="H321" s="248">
        <v>2</v>
      </c>
      <c r="I321" s="249"/>
      <c r="J321" s="250">
        <f>ROUND(I321*H321,2)</f>
        <v>0</v>
      </c>
      <c r="K321" s="251"/>
      <c r="L321" s="252"/>
      <c r="M321" s="253" t="s">
        <v>1</v>
      </c>
      <c r="N321" s="254" t="s">
        <v>41</v>
      </c>
      <c r="O321" s="72"/>
      <c r="P321" s="203">
        <f>O321*H321</f>
        <v>0</v>
      </c>
      <c r="Q321" s="203">
        <v>0</v>
      </c>
      <c r="R321" s="203">
        <f>Q321*H321</f>
        <v>0</v>
      </c>
      <c r="S321" s="203">
        <v>0</v>
      </c>
      <c r="T321" s="204">
        <f>S321*H321</f>
        <v>0</v>
      </c>
      <c r="U321" s="35"/>
      <c r="V321" s="35"/>
      <c r="W321" s="35"/>
      <c r="X321" s="35"/>
      <c r="Y321" s="35"/>
      <c r="Z321" s="35"/>
      <c r="AA321" s="35"/>
      <c r="AB321" s="35"/>
      <c r="AC321" s="35"/>
      <c r="AD321" s="35"/>
      <c r="AE321" s="35"/>
      <c r="AR321" s="205" t="s">
        <v>262</v>
      </c>
      <c r="AT321" s="205" t="s">
        <v>245</v>
      </c>
      <c r="AU321" s="205" t="s">
        <v>86</v>
      </c>
      <c r="AY321" s="18" t="s">
        <v>160</v>
      </c>
      <c r="BE321" s="206">
        <f>IF(N321="základní",J321,0)</f>
        <v>0</v>
      </c>
      <c r="BF321" s="206">
        <f>IF(N321="snížená",J321,0)</f>
        <v>0</v>
      </c>
      <c r="BG321" s="206">
        <f>IF(N321="zákl. přenesená",J321,0)</f>
        <v>0</v>
      </c>
      <c r="BH321" s="206">
        <f>IF(N321="sníž. přenesená",J321,0)</f>
        <v>0</v>
      </c>
      <c r="BI321" s="206">
        <f>IF(N321="nulová",J321,0)</f>
        <v>0</v>
      </c>
      <c r="BJ321" s="18" t="s">
        <v>84</v>
      </c>
      <c r="BK321" s="206">
        <f>ROUND(I321*H321,2)</f>
        <v>0</v>
      </c>
      <c r="BL321" s="18" t="s">
        <v>214</v>
      </c>
      <c r="BM321" s="205" t="s">
        <v>670</v>
      </c>
    </row>
    <row r="322" spans="1:65" s="2" customFormat="1" ht="19.5">
      <c r="A322" s="35"/>
      <c r="B322" s="36"/>
      <c r="C322" s="37"/>
      <c r="D322" s="207" t="s">
        <v>167</v>
      </c>
      <c r="E322" s="37"/>
      <c r="F322" s="208" t="s">
        <v>2922</v>
      </c>
      <c r="G322" s="37"/>
      <c r="H322" s="37"/>
      <c r="I322" s="209"/>
      <c r="J322" s="37"/>
      <c r="K322" s="37"/>
      <c r="L322" s="40"/>
      <c r="M322" s="210"/>
      <c r="N322" s="211"/>
      <c r="O322" s="72"/>
      <c r="P322" s="72"/>
      <c r="Q322" s="72"/>
      <c r="R322" s="72"/>
      <c r="S322" s="72"/>
      <c r="T322" s="73"/>
      <c r="U322" s="35"/>
      <c r="V322" s="35"/>
      <c r="W322" s="35"/>
      <c r="X322" s="35"/>
      <c r="Y322" s="35"/>
      <c r="Z322" s="35"/>
      <c r="AA322" s="35"/>
      <c r="AB322" s="35"/>
      <c r="AC322" s="35"/>
      <c r="AD322" s="35"/>
      <c r="AE322" s="35"/>
      <c r="AT322" s="18" t="s">
        <v>167</v>
      </c>
      <c r="AU322" s="18" t="s">
        <v>86</v>
      </c>
    </row>
    <row r="323" spans="1:65" s="2" customFormat="1" ht="24.2" customHeight="1">
      <c r="A323" s="35"/>
      <c r="B323" s="36"/>
      <c r="C323" s="244" t="s">
        <v>674</v>
      </c>
      <c r="D323" s="244" t="s">
        <v>245</v>
      </c>
      <c r="E323" s="245" t="s">
        <v>2923</v>
      </c>
      <c r="F323" s="246" t="s">
        <v>2924</v>
      </c>
      <c r="G323" s="247" t="s">
        <v>312</v>
      </c>
      <c r="H323" s="248">
        <v>2</v>
      </c>
      <c r="I323" s="249"/>
      <c r="J323" s="250">
        <f>ROUND(I323*H323,2)</f>
        <v>0</v>
      </c>
      <c r="K323" s="251"/>
      <c r="L323" s="252"/>
      <c r="M323" s="253" t="s">
        <v>1</v>
      </c>
      <c r="N323" s="254" t="s">
        <v>41</v>
      </c>
      <c r="O323" s="72"/>
      <c r="P323" s="203">
        <f>O323*H323</f>
        <v>0</v>
      </c>
      <c r="Q323" s="203">
        <v>0</v>
      </c>
      <c r="R323" s="203">
        <f>Q323*H323</f>
        <v>0</v>
      </c>
      <c r="S323" s="203">
        <v>0</v>
      </c>
      <c r="T323" s="204">
        <f>S323*H323</f>
        <v>0</v>
      </c>
      <c r="U323" s="35"/>
      <c r="V323" s="35"/>
      <c r="W323" s="35"/>
      <c r="X323" s="35"/>
      <c r="Y323" s="35"/>
      <c r="Z323" s="35"/>
      <c r="AA323" s="35"/>
      <c r="AB323" s="35"/>
      <c r="AC323" s="35"/>
      <c r="AD323" s="35"/>
      <c r="AE323" s="35"/>
      <c r="AR323" s="205" t="s">
        <v>262</v>
      </c>
      <c r="AT323" s="205" t="s">
        <v>245</v>
      </c>
      <c r="AU323" s="205" t="s">
        <v>86</v>
      </c>
      <c r="AY323" s="18" t="s">
        <v>160</v>
      </c>
      <c r="BE323" s="206">
        <f>IF(N323="základní",J323,0)</f>
        <v>0</v>
      </c>
      <c r="BF323" s="206">
        <f>IF(N323="snížená",J323,0)</f>
        <v>0</v>
      </c>
      <c r="BG323" s="206">
        <f>IF(N323="zákl. přenesená",J323,0)</f>
        <v>0</v>
      </c>
      <c r="BH323" s="206">
        <f>IF(N323="sníž. přenesená",J323,0)</f>
        <v>0</v>
      </c>
      <c r="BI323" s="206">
        <f>IF(N323="nulová",J323,0)</f>
        <v>0</v>
      </c>
      <c r="BJ323" s="18" t="s">
        <v>84</v>
      </c>
      <c r="BK323" s="206">
        <f>ROUND(I323*H323,2)</f>
        <v>0</v>
      </c>
      <c r="BL323" s="18" t="s">
        <v>214</v>
      </c>
      <c r="BM323" s="205" t="s">
        <v>677</v>
      </c>
    </row>
    <row r="324" spans="1:65" s="2" customFormat="1" ht="19.5">
      <c r="A324" s="35"/>
      <c r="B324" s="36"/>
      <c r="C324" s="37"/>
      <c r="D324" s="207" t="s">
        <v>167</v>
      </c>
      <c r="E324" s="37"/>
      <c r="F324" s="208" t="s">
        <v>2924</v>
      </c>
      <c r="G324" s="37"/>
      <c r="H324" s="37"/>
      <c r="I324" s="209"/>
      <c r="J324" s="37"/>
      <c r="K324" s="37"/>
      <c r="L324" s="40"/>
      <c r="M324" s="210"/>
      <c r="N324" s="211"/>
      <c r="O324" s="72"/>
      <c r="P324" s="72"/>
      <c r="Q324" s="72"/>
      <c r="R324" s="72"/>
      <c r="S324" s="72"/>
      <c r="T324" s="73"/>
      <c r="U324" s="35"/>
      <c r="V324" s="35"/>
      <c r="W324" s="35"/>
      <c r="X324" s="35"/>
      <c r="Y324" s="35"/>
      <c r="Z324" s="35"/>
      <c r="AA324" s="35"/>
      <c r="AB324" s="35"/>
      <c r="AC324" s="35"/>
      <c r="AD324" s="35"/>
      <c r="AE324" s="35"/>
      <c r="AT324" s="18" t="s">
        <v>167</v>
      </c>
      <c r="AU324" s="18" t="s">
        <v>86</v>
      </c>
    </row>
    <row r="325" spans="1:65" s="2" customFormat="1" ht="37.9" customHeight="1">
      <c r="A325" s="35"/>
      <c r="B325" s="36"/>
      <c r="C325" s="193" t="s">
        <v>421</v>
      </c>
      <c r="D325" s="193" t="s">
        <v>162</v>
      </c>
      <c r="E325" s="194" t="s">
        <v>2925</v>
      </c>
      <c r="F325" s="195" t="s">
        <v>2926</v>
      </c>
      <c r="G325" s="196" t="s">
        <v>312</v>
      </c>
      <c r="H325" s="197">
        <v>37</v>
      </c>
      <c r="I325" s="198"/>
      <c r="J325" s="199">
        <f>ROUND(I325*H325,2)</f>
        <v>0</v>
      </c>
      <c r="K325" s="200"/>
      <c r="L325" s="40"/>
      <c r="M325" s="201" t="s">
        <v>1</v>
      </c>
      <c r="N325" s="202" t="s">
        <v>41</v>
      </c>
      <c r="O325" s="72"/>
      <c r="P325" s="203">
        <f>O325*H325</f>
        <v>0</v>
      </c>
      <c r="Q325" s="203">
        <v>0</v>
      </c>
      <c r="R325" s="203">
        <f>Q325*H325</f>
        <v>0</v>
      </c>
      <c r="S325" s="203">
        <v>0</v>
      </c>
      <c r="T325" s="204">
        <f>S325*H325</f>
        <v>0</v>
      </c>
      <c r="U325" s="35"/>
      <c r="V325" s="35"/>
      <c r="W325" s="35"/>
      <c r="X325" s="35"/>
      <c r="Y325" s="35"/>
      <c r="Z325" s="35"/>
      <c r="AA325" s="35"/>
      <c r="AB325" s="35"/>
      <c r="AC325" s="35"/>
      <c r="AD325" s="35"/>
      <c r="AE325" s="35"/>
      <c r="AR325" s="205" t="s">
        <v>214</v>
      </c>
      <c r="AT325" s="205" t="s">
        <v>162</v>
      </c>
      <c r="AU325" s="205" t="s">
        <v>86</v>
      </c>
      <c r="AY325" s="18" t="s">
        <v>160</v>
      </c>
      <c r="BE325" s="206">
        <f>IF(N325="základní",J325,0)</f>
        <v>0</v>
      </c>
      <c r="BF325" s="206">
        <f>IF(N325="snížená",J325,0)</f>
        <v>0</v>
      </c>
      <c r="BG325" s="206">
        <f>IF(N325="zákl. přenesená",J325,0)</f>
        <v>0</v>
      </c>
      <c r="BH325" s="206">
        <f>IF(N325="sníž. přenesená",J325,0)</f>
        <v>0</v>
      </c>
      <c r="BI325" s="206">
        <f>IF(N325="nulová",J325,0)</f>
        <v>0</v>
      </c>
      <c r="BJ325" s="18" t="s">
        <v>84</v>
      </c>
      <c r="BK325" s="206">
        <f>ROUND(I325*H325,2)</f>
        <v>0</v>
      </c>
      <c r="BL325" s="18" t="s">
        <v>214</v>
      </c>
      <c r="BM325" s="205" t="s">
        <v>683</v>
      </c>
    </row>
    <row r="326" spans="1:65" s="2" customFormat="1" ht="29.25">
      <c r="A326" s="35"/>
      <c r="B326" s="36"/>
      <c r="C326" s="37"/>
      <c r="D326" s="207" t="s">
        <v>167</v>
      </c>
      <c r="E326" s="37"/>
      <c r="F326" s="208" t="s">
        <v>2927</v>
      </c>
      <c r="G326" s="37"/>
      <c r="H326" s="37"/>
      <c r="I326" s="209"/>
      <c r="J326" s="37"/>
      <c r="K326" s="37"/>
      <c r="L326" s="40"/>
      <c r="M326" s="210"/>
      <c r="N326" s="211"/>
      <c r="O326" s="72"/>
      <c r="P326" s="72"/>
      <c r="Q326" s="72"/>
      <c r="R326" s="72"/>
      <c r="S326" s="72"/>
      <c r="T326" s="73"/>
      <c r="U326" s="35"/>
      <c r="V326" s="35"/>
      <c r="W326" s="35"/>
      <c r="X326" s="35"/>
      <c r="Y326" s="35"/>
      <c r="Z326" s="35"/>
      <c r="AA326" s="35"/>
      <c r="AB326" s="35"/>
      <c r="AC326" s="35"/>
      <c r="AD326" s="35"/>
      <c r="AE326" s="35"/>
      <c r="AT326" s="18" t="s">
        <v>167</v>
      </c>
      <c r="AU326" s="18" t="s">
        <v>86</v>
      </c>
    </row>
    <row r="327" spans="1:65" s="13" customFormat="1" ht="11.25">
      <c r="B327" s="212"/>
      <c r="C327" s="213"/>
      <c r="D327" s="207" t="s">
        <v>169</v>
      </c>
      <c r="E327" s="214" t="s">
        <v>1</v>
      </c>
      <c r="F327" s="215" t="s">
        <v>2742</v>
      </c>
      <c r="G327" s="213"/>
      <c r="H327" s="214" t="s">
        <v>1</v>
      </c>
      <c r="I327" s="216"/>
      <c r="J327" s="213"/>
      <c r="K327" s="213"/>
      <c r="L327" s="217"/>
      <c r="M327" s="218"/>
      <c r="N327" s="219"/>
      <c r="O327" s="219"/>
      <c r="P327" s="219"/>
      <c r="Q327" s="219"/>
      <c r="R327" s="219"/>
      <c r="S327" s="219"/>
      <c r="T327" s="220"/>
      <c r="AT327" s="221" t="s">
        <v>169</v>
      </c>
      <c r="AU327" s="221" t="s">
        <v>86</v>
      </c>
      <c r="AV327" s="13" t="s">
        <v>84</v>
      </c>
      <c r="AW327" s="13" t="s">
        <v>33</v>
      </c>
      <c r="AX327" s="13" t="s">
        <v>76</v>
      </c>
      <c r="AY327" s="221" t="s">
        <v>160</v>
      </c>
    </row>
    <row r="328" spans="1:65" s="14" customFormat="1" ht="11.25">
      <c r="B328" s="222"/>
      <c r="C328" s="223"/>
      <c r="D328" s="207" t="s">
        <v>169</v>
      </c>
      <c r="E328" s="224" t="s">
        <v>1</v>
      </c>
      <c r="F328" s="225" t="s">
        <v>2928</v>
      </c>
      <c r="G328" s="223"/>
      <c r="H328" s="226">
        <v>37</v>
      </c>
      <c r="I328" s="227"/>
      <c r="J328" s="223"/>
      <c r="K328" s="223"/>
      <c r="L328" s="228"/>
      <c r="M328" s="229"/>
      <c r="N328" s="230"/>
      <c r="O328" s="230"/>
      <c r="P328" s="230"/>
      <c r="Q328" s="230"/>
      <c r="R328" s="230"/>
      <c r="S328" s="230"/>
      <c r="T328" s="231"/>
      <c r="AT328" s="232" t="s">
        <v>169</v>
      </c>
      <c r="AU328" s="232" t="s">
        <v>86</v>
      </c>
      <c r="AV328" s="14" t="s">
        <v>86</v>
      </c>
      <c r="AW328" s="14" t="s">
        <v>33</v>
      </c>
      <c r="AX328" s="14" t="s">
        <v>76</v>
      </c>
      <c r="AY328" s="232" t="s">
        <v>160</v>
      </c>
    </row>
    <row r="329" spans="1:65" s="15" customFormat="1" ht="11.25">
      <c r="B329" s="233"/>
      <c r="C329" s="234"/>
      <c r="D329" s="207" t="s">
        <v>169</v>
      </c>
      <c r="E329" s="235" t="s">
        <v>1</v>
      </c>
      <c r="F329" s="236" t="s">
        <v>172</v>
      </c>
      <c r="G329" s="234"/>
      <c r="H329" s="237">
        <v>37</v>
      </c>
      <c r="I329" s="238"/>
      <c r="J329" s="234"/>
      <c r="K329" s="234"/>
      <c r="L329" s="239"/>
      <c r="M329" s="240"/>
      <c r="N329" s="241"/>
      <c r="O329" s="241"/>
      <c r="P329" s="241"/>
      <c r="Q329" s="241"/>
      <c r="R329" s="241"/>
      <c r="S329" s="241"/>
      <c r="T329" s="242"/>
      <c r="AT329" s="243" t="s">
        <v>169</v>
      </c>
      <c r="AU329" s="243" t="s">
        <v>86</v>
      </c>
      <c r="AV329" s="15" t="s">
        <v>166</v>
      </c>
      <c r="AW329" s="15" t="s">
        <v>33</v>
      </c>
      <c r="AX329" s="15" t="s">
        <v>84</v>
      </c>
      <c r="AY329" s="243" t="s">
        <v>160</v>
      </c>
    </row>
    <row r="330" spans="1:65" s="2" customFormat="1" ht="24.2" customHeight="1">
      <c r="A330" s="35"/>
      <c r="B330" s="36"/>
      <c r="C330" s="244" t="s">
        <v>691</v>
      </c>
      <c r="D330" s="244" t="s">
        <v>245</v>
      </c>
      <c r="E330" s="245" t="s">
        <v>2929</v>
      </c>
      <c r="F330" s="246" t="s">
        <v>2930</v>
      </c>
      <c r="G330" s="247" t="s">
        <v>312</v>
      </c>
      <c r="H330" s="248">
        <v>8</v>
      </c>
      <c r="I330" s="249"/>
      <c r="J330" s="250">
        <f>ROUND(I330*H330,2)</f>
        <v>0</v>
      </c>
      <c r="K330" s="251"/>
      <c r="L330" s="252"/>
      <c r="M330" s="253" t="s">
        <v>1</v>
      </c>
      <c r="N330" s="254" t="s">
        <v>41</v>
      </c>
      <c r="O330" s="72"/>
      <c r="P330" s="203">
        <f>O330*H330</f>
        <v>0</v>
      </c>
      <c r="Q330" s="203">
        <v>0</v>
      </c>
      <c r="R330" s="203">
        <f>Q330*H330</f>
        <v>0</v>
      </c>
      <c r="S330" s="203">
        <v>0</v>
      </c>
      <c r="T330" s="204">
        <f>S330*H330</f>
        <v>0</v>
      </c>
      <c r="U330" s="35"/>
      <c r="V330" s="35"/>
      <c r="W330" s="35"/>
      <c r="X330" s="35"/>
      <c r="Y330" s="35"/>
      <c r="Z330" s="35"/>
      <c r="AA330" s="35"/>
      <c r="AB330" s="35"/>
      <c r="AC330" s="35"/>
      <c r="AD330" s="35"/>
      <c r="AE330" s="35"/>
      <c r="AR330" s="205" t="s">
        <v>262</v>
      </c>
      <c r="AT330" s="205" t="s">
        <v>245</v>
      </c>
      <c r="AU330" s="205" t="s">
        <v>86</v>
      </c>
      <c r="AY330" s="18" t="s">
        <v>160</v>
      </c>
      <c r="BE330" s="206">
        <f>IF(N330="základní",J330,0)</f>
        <v>0</v>
      </c>
      <c r="BF330" s="206">
        <f>IF(N330="snížená",J330,0)</f>
        <v>0</v>
      </c>
      <c r="BG330" s="206">
        <f>IF(N330="zákl. přenesená",J330,0)</f>
        <v>0</v>
      </c>
      <c r="BH330" s="206">
        <f>IF(N330="sníž. přenesená",J330,0)</f>
        <v>0</v>
      </c>
      <c r="BI330" s="206">
        <f>IF(N330="nulová",J330,0)</f>
        <v>0</v>
      </c>
      <c r="BJ330" s="18" t="s">
        <v>84</v>
      </c>
      <c r="BK330" s="206">
        <f>ROUND(I330*H330,2)</f>
        <v>0</v>
      </c>
      <c r="BL330" s="18" t="s">
        <v>214</v>
      </c>
      <c r="BM330" s="205" t="s">
        <v>694</v>
      </c>
    </row>
    <row r="331" spans="1:65" s="2" customFormat="1" ht="19.5">
      <c r="A331" s="35"/>
      <c r="B331" s="36"/>
      <c r="C331" s="37"/>
      <c r="D331" s="207" t="s">
        <v>167</v>
      </c>
      <c r="E331" s="37"/>
      <c r="F331" s="208" t="s">
        <v>2930</v>
      </c>
      <c r="G331" s="37"/>
      <c r="H331" s="37"/>
      <c r="I331" s="209"/>
      <c r="J331" s="37"/>
      <c r="K331" s="37"/>
      <c r="L331" s="40"/>
      <c r="M331" s="210"/>
      <c r="N331" s="211"/>
      <c r="O331" s="72"/>
      <c r="P331" s="72"/>
      <c r="Q331" s="72"/>
      <c r="R331" s="72"/>
      <c r="S331" s="72"/>
      <c r="T331" s="73"/>
      <c r="U331" s="35"/>
      <c r="V331" s="35"/>
      <c r="W331" s="35"/>
      <c r="X331" s="35"/>
      <c r="Y331" s="35"/>
      <c r="Z331" s="35"/>
      <c r="AA331" s="35"/>
      <c r="AB331" s="35"/>
      <c r="AC331" s="35"/>
      <c r="AD331" s="35"/>
      <c r="AE331" s="35"/>
      <c r="AT331" s="18" t="s">
        <v>167</v>
      </c>
      <c r="AU331" s="18" t="s">
        <v>86</v>
      </c>
    </row>
    <row r="332" spans="1:65" s="2" customFormat="1" ht="24.2" customHeight="1">
      <c r="A332" s="35"/>
      <c r="B332" s="36"/>
      <c r="C332" s="244" t="s">
        <v>427</v>
      </c>
      <c r="D332" s="244" t="s">
        <v>245</v>
      </c>
      <c r="E332" s="245" t="s">
        <v>2931</v>
      </c>
      <c r="F332" s="246" t="s">
        <v>2932</v>
      </c>
      <c r="G332" s="247" t="s">
        <v>312</v>
      </c>
      <c r="H332" s="248">
        <v>2</v>
      </c>
      <c r="I332" s="249"/>
      <c r="J332" s="250">
        <f>ROUND(I332*H332,2)</f>
        <v>0</v>
      </c>
      <c r="K332" s="251"/>
      <c r="L332" s="252"/>
      <c r="M332" s="253" t="s">
        <v>1</v>
      </c>
      <c r="N332" s="254" t="s">
        <v>41</v>
      </c>
      <c r="O332" s="72"/>
      <c r="P332" s="203">
        <f>O332*H332</f>
        <v>0</v>
      </c>
      <c r="Q332" s="203">
        <v>0</v>
      </c>
      <c r="R332" s="203">
        <f>Q332*H332</f>
        <v>0</v>
      </c>
      <c r="S332" s="203">
        <v>0</v>
      </c>
      <c r="T332" s="204">
        <f>S332*H332</f>
        <v>0</v>
      </c>
      <c r="U332" s="35"/>
      <c r="V332" s="35"/>
      <c r="W332" s="35"/>
      <c r="X332" s="35"/>
      <c r="Y332" s="35"/>
      <c r="Z332" s="35"/>
      <c r="AA332" s="35"/>
      <c r="AB332" s="35"/>
      <c r="AC332" s="35"/>
      <c r="AD332" s="35"/>
      <c r="AE332" s="35"/>
      <c r="AR332" s="205" t="s">
        <v>262</v>
      </c>
      <c r="AT332" s="205" t="s">
        <v>245</v>
      </c>
      <c r="AU332" s="205" t="s">
        <v>86</v>
      </c>
      <c r="AY332" s="18" t="s">
        <v>160</v>
      </c>
      <c r="BE332" s="206">
        <f>IF(N332="základní",J332,0)</f>
        <v>0</v>
      </c>
      <c r="BF332" s="206">
        <f>IF(N332="snížená",J332,0)</f>
        <v>0</v>
      </c>
      <c r="BG332" s="206">
        <f>IF(N332="zákl. přenesená",J332,0)</f>
        <v>0</v>
      </c>
      <c r="BH332" s="206">
        <f>IF(N332="sníž. přenesená",J332,0)</f>
        <v>0</v>
      </c>
      <c r="BI332" s="206">
        <f>IF(N332="nulová",J332,0)</f>
        <v>0</v>
      </c>
      <c r="BJ332" s="18" t="s">
        <v>84</v>
      </c>
      <c r="BK332" s="206">
        <f>ROUND(I332*H332,2)</f>
        <v>0</v>
      </c>
      <c r="BL332" s="18" t="s">
        <v>214</v>
      </c>
      <c r="BM332" s="205" t="s">
        <v>698</v>
      </c>
    </row>
    <row r="333" spans="1:65" s="2" customFormat="1" ht="11.25">
      <c r="A333" s="35"/>
      <c r="B333" s="36"/>
      <c r="C333" s="37"/>
      <c r="D333" s="207" t="s">
        <v>167</v>
      </c>
      <c r="E333" s="37"/>
      <c r="F333" s="208" t="s">
        <v>2932</v>
      </c>
      <c r="G333" s="37"/>
      <c r="H333" s="37"/>
      <c r="I333" s="209"/>
      <c r="J333" s="37"/>
      <c r="K333" s="37"/>
      <c r="L333" s="40"/>
      <c r="M333" s="210"/>
      <c r="N333" s="211"/>
      <c r="O333" s="72"/>
      <c r="P333" s="72"/>
      <c r="Q333" s="72"/>
      <c r="R333" s="72"/>
      <c r="S333" s="72"/>
      <c r="T333" s="73"/>
      <c r="U333" s="35"/>
      <c r="V333" s="35"/>
      <c r="W333" s="35"/>
      <c r="X333" s="35"/>
      <c r="Y333" s="35"/>
      <c r="Z333" s="35"/>
      <c r="AA333" s="35"/>
      <c r="AB333" s="35"/>
      <c r="AC333" s="35"/>
      <c r="AD333" s="35"/>
      <c r="AE333" s="35"/>
      <c r="AT333" s="18" t="s">
        <v>167</v>
      </c>
      <c r="AU333" s="18" t="s">
        <v>86</v>
      </c>
    </row>
    <row r="334" spans="1:65" s="2" customFormat="1" ht="24.2" customHeight="1">
      <c r="A334" s="35"/>
      <c r="B334" s="36"/>
      <c r="C334" s="244" t="s">
        <v>702</v>
      </c>
      <c r="D334" s="244" t="s">
        <v>245</v>
      </c>
      <c r="E334" s="245" t="s">
        <v>2933</v>
      </c>
      <c r="F334" s="246" t="s">
        <v>2934</v>
      </c>
      <c r="G334" s="247" t="s">
        <v>312</v>
      </c>
      <c r="H334" s="248">
        <v>18</v>
      </c>
      <c r="I334" s="249"/>
      <c r="J334" s="250">
        <f>ROUND(I334*H334,2)</f>
        <v>0</v>
      </c>
      <c r="K334" s="251"/>
      <c r="L334" s="252"/>
      <c r="M334" s="253" t="s">
        <v>1</v>
      </c>
      <c r="N334" s="254" t="s">
        <v>41</v>
      </c>
      <c r="O334" s="72"/>
      <c r="P334" s="203">
        <f>O334*H334</f>
        <v>0</v>
      </c>
      <c r="Q334" s="203">
        <v>0</v>
      </c>
      <c r="R334" s="203">
        <f>Q334*H334</f>
        <v>0</v>
      </c>
      <c r="S334" s="203">
        <v>0</v>
      </c>
      <c r="T334" s="204">
        <f>S334*H334</f>
        <v>0</v>
      </c>
      <c r="U334" s="35"/>
      <c r="V334" s="35"/>
      <c r="W334" s="35"/>
      <c r="X334" s="35"/>
      <c r="Y334" s="35"/>
      <c r="Z334" s="35"/>
      <c r="AA334" s="35"/>
      <c r="AB334" s="35"/>
      <c r="AC334" s="35"/>
      <c r="AD334" s="35"/>
      <c r="AE334" s="35"/>
      <c r="AR334" s="205" t="s">
        <v>262</v>
      </c>
      <c r="AT334" s="205" t="s">
        <v>245</v>
      </c>
      <c r="AU334" s="205" t="s">
        <v>86</v>
      </c>
      <c r="AY334" s="18" t="s">
        <v>160</v>
      </c>
      <c r="BE334" s="206">
        <f>IF(N334="základní",J334,0)</f>
        <v>0</v>
      </c>
      <c r="BF334" s="206">
        <f>IF(N334="snížená",J334,0)</f>
        <v>0</v>
      </c>
      <c r="BG334" s="206">
        <f>IF(N334="zákl. přenesená",J334,0)</f>
        <v>0</v>
      </c>
      <c r="BH334" s="206">
        <f>IF(N334="sníž. přenesená",J334,0)</f>
        <v>0</v>
      </c>
      <c r="BI334" s="206">
        <f>IF(N334="nulová",J334,0)</f>
        <v>0</v>
      </c>
      <c r="BJ334" s="18" t="s">
        <v>84</v>
      </c>
      <c r="BK334" s="206">
        <f>ROUND(I334*H334,2)</f>
        <v>0</v>
      </c>
      <c r="BL334" s="18" t="s">
        <v>214</v>
      </c>
      <c r="BM334" s="205" t="s">
        <v>705</v>
      </c>
    </row>
    <row r="335" spans="1:65" s="2" customFormat="1" ht="11.25">
      <c r="A335" s="35"/>
      <c r="B335" s="36"/>
      <c r="C335" s="37"/>
      <c r="D335" s="207" t="s">
        <v>167</v>
      </c>
      <c r="E335" s="37"/>
      <c r="F335" s="208" t="s">
        <v>2934</v>
      </c>
      <c r="G335" s="37"/>
      <c r="H335" s="37"/>
      <c r="I335" s="209"/>
      <c r="J335" s="37"/>
      <c r="K335" s="37"/>
      <c r="L335" s="40"/>
      <c r="M335" s="210"/>
      <c r="N335" s="211"/>
      <c r="O335" s="72"/>
      <c r="P335" s="72"/>
      <c r="Q335" s="72"/>
      <c r="R335" s="72"/>
      <c r="S335" s="72"/>
      <c r="T335" s="73"/>
      <c r="U335" s="35"/>
      <c r="V335" s="35"/>
      <c r="W335" s="35"/>
      <c r="X335" s="35"/>
      <c r="Y335" s="35"/>
      <c r="Z335" s="35"/>
      <c r="AA335" s="35"/>
      <c r="AB335" s="35"/>
      <c r="AC335" s="35"/>
      <c r="AD335" s="35"/>
      <c r="AE335" s="35"/>
      <c r="AT335" s="18" t="s">
        <v>167</v>
      </c>
      <c r="AU335" s="18" t="s">
        <v>86</v>
      </c>
    </row>
    <row r="336" spans="1:65" s="2" customFormat="1" ht="24.2" customHeight="1">
      <c r="A336" s="35"/>
      <c r="B336" s="36"/>
      <c r="C336" s="244" t="s">
        <v>432</v>
      </c>
      <c r="D336" s="244" t="s">
        <v>245</v>
      </c>
      <c r="E336" s="245" t="s">
        <v>2935</v>
      </c>
      <c r="F336" s="246" t="s">
        <v>2936</v>
      </c>
      <c r="G336" s="247" t="s">
        <v>312</v>
      </c>
      <c r="H336" s="248">
        <v>9</v>
      </c>
      <c r="I336" s="249"/>
      <c r="J336" s="250">
        <f>ROUND(I336*H336,2)</f>
        <v>0</v>
      </c>
      <c r="K336" s="251"/>
      <c r="L336" s="252"/>
      <c r="M336" s="253" t="s">
        <v>1</v>
      </c>
      <c r="N336" s="254" t="s">
        <v>41</v>
      </c>
      <c r="O336" s="72"/>
      <c r="P336" s="203">
        <f>O336*H336</f>
        <v>0</v>
      </c>
      <c r="Q336" s="203">
        <v>0</v>
      </c>
      <c r="R336" s="203">
        <f>Q336*H336</f>
        <v>0</v>
      </c>
      <c r="S336" s="203">
        <v>0</v>
      </c>
      <c r="T336" s="204">
        <f>S336*H336</f>
        <v>0</v>
      </c>
      <c r="U336" s="35"/>
      <c r="V336" s="35"/>
      <c r="W336" s="35"/>
      <c r="X336" s="35"/>
      <c r="Y336" s="35"/>
      <c r="Z336" s="35"/>
      <c r="AA336" s="35"/>
      <c r="AB336" s="35"/>
      <c r="AC336" s="35"/>
      <c r="AD336" s="35"/>
      <c r="AE336" s="35"/>
      <c r="AR336" s="205" t="s">
        <v>262</v>
      </c>
      <c r="AT336" s="205" t="s">
        <v>245</v>
      </c>
      <c r="AU336" s="205" t="s">
        <v>86</v>
      </c>
      <c r="AY336" s="18" t="s">
        <v>160</v>
      </c>
      <c r="BE336" s="206">
        <f>IF(N336="základní",J336,0)</f>
        <v>0</v>
      </c>
      <c r="BF336" s="206">
        <f>IF(N336="snížená",J336,0)</f>
        <v>0</v>
      </c>
      <c r="BG336" s="206">
        <f>IF(N336="zákl. přenesená",J336,0)</f>
        <v>0</v>
      </c>
      <c r="BH336" s="206">
        <f>IF(N336="sníž. přenesená",J336,0)</f>
        <v>0</v>
      </c>
      <c r="BI336" s="206">
        <f>IF(N336="nulová",J336,0)</f>
        <v>0</v>
      </c>
      <c r="BJ336" s="18" t="s">
        <v>84</v>
      </c>
      <c r="BK336" s="206">
        <f>ROUND(I336*H336,2)</f>
        <v>0</v>
      </c>
      <c r="BL336" s="18" t="s">
        <v>214</v>
      </c>
      <c r="BM336" s="205" t="s">
        <v>709</v>
      </c>
    </row>
    <row r="337" spans="1:65" s="2" customFormat="1" ht="11.25">
      <c r="A337" s="35"/>
      <c r="B337" s="36"/>
      <c r="C337" s="37"/>
      <c r="D337" s="207" t="s">
        <v>167</v>
      </c>
      <c r="E337" s="37"/>
      <c r="F337" s="208" t="s">
        <v>2936</v>
      </c>
      <c r="G337" s="37"/>
      <c r="H337" s="37"/>
      <c r="I337" s="209"/>
      <c r="J337" s="37"/>
      <c r="K337" s="37"/>
      <c r="L337" s="40"/>
      <c r="M337" s="210"/>
      <c r="N337" s="211"/>
      <c r="O337" s="72"/>
      <c r="P337" s="72"/>
      <c r="Q337" s="72"/>
      <c r="R337" s="72"/>
      <c r="S337" s="72"/>
      <c r="T337" s="73"/>
      <c r="U337" s="35"/>
      <c r="V337" s="35"/>
      <c r="W337" s="35"/>
      <c r="X337" s="35"/>
      <c r="Y337" s="35"/>
      <c r="Z337" s="35"/>
      <c r="AA337" s="35"/>
      <c r="AB337" s="35"/>
      <c r="AC337" s="35"/>
      <c r="AD337" s="35"/>
      <c r="AE337" s="35"/>
      <c r="AT337" s="18" t="s">
        <v>167</v>
      </c>
      <c r="AU337" s="18" t="s">
        <v>86</v>
      </c>
    </row>
    <row r="338" spans="1:65" s="2" customFormat="1" ht="24.2" customHeight="1">
      <c r="A338" s="35"/>
      <c r="B338" s="36"/>
      <c r="C338" s="193" t="s">
        <v>712</v>
      </c>
      <c r="D338" s="193" t="s">
        <v>162</v>
      </c>
      <c r="E338" s="194" t="s">
        <v>2937</v>
      </c>
      <c r="F338" s="195" t="s">
        <v>2938</v>
      </c>
      <c r="G338" s="196" t="s">
        <v>312</v>
      </c>
      <c r="H338" s="197">
        <v>5</v>
      </c>
      <c r="I338" s="198"/>
      <c r="J338" s="199">
        <f>ROUND(I338*H338,2)</f>
        <v>0</v>
      </c>
      <c r="K338" s="200"/>
      <c r="L338" s="40"/>
      <c r="M338" s="201" t="s">
        <v>1</v>
      </c>
      <c r="N338" s="202" t="s">
        <v>41</v>
      </c>
      <c r="O338" s="72"/>
      <c r="P338" s="203">
        <f>O338*H338</f>
        <v>0</v>
      </c>
      <c r="Q338" s="203">
        <v>0</v>
      </c>
      <c r="R338" s="203">
        <f>Q338*H338</f>
        <v>0</v>
      </c>
      <c r="S338" s="203">
        <v>0</v>
      </c>
      <c r="T338" s="204">
        <f>S338*H338</f>
        <v>0</v>
      </c>
      <c r="U338" s="35"/>
      <c r="V338" s="35"/>
      <c r="W338" s="35"/>
      <c r="X338" s="35"/>
      <c r="Y338" s="35"/>
      <c r="Z338" s="35"/>
      <c r="AA338" s="35"/>
      <c r="AB338" s="35"/>
      <c r="AC338" s="35"/>
      <c r="AD338" s="35"/>
      <c r="AE338" s="35"/>
      <c r="AR338" s="205" t="s">
        <v>214</v>
      </c>
      <c r="AT338" s="205" t="s">
        <v>162</v>
      </c>
      <c r="AU338" s="205" t="s">
        <v>86</v>
      </c>
      <c r="AY338" s="18" t="s">
        <v>160</v>
      </c>
      <c r="BE338" s="206">
        <f>IF(N338="základní",J338,0)</f>
        <v>0</v>
      </c>
      <c r="BF338" s="206">
        <f>IF(N338="snížená",J338,0)</f>
        <v>0</v>
      </c>
      <c r="BG338" s="206">
        <f>IF(N338="zákl. přenesená",J338,0)</f>
        <v>0</v>
      </c>
      <c r="BH338" s="206">
        <f>IF(N338="sníž. přenesená",J338,0)</f>
        <v>0</v>
      </c>
      <c r="BI338" s="206">
        <f>IF(N338="nulová",J338,0)</f>
        <v>0</v>
      </c>
      <c r="BJ338" s="18" t="s">
        <v>84</v>
      </c>
      <c r="BK338" s="206">
        <f>ROUND(I338*H338,2)</f>
        <v>0</v>
      </c>
      <c r="BL338" s="18" t="s">
        <v>214</v>
      </c>
      <c r="BM338" s="205" t="s">
        <v>715</v>
      </c>
    </row>
    <row r="339" spans="1:65" s="2" customFormat="1" ht="19.5">
      <c r="A339" s="35"/>
      <c r="B339" s="36"/>
      <c r="C339" s="37"/>
      <c r="D339" s="207" t="s">
        <v>167</v>
      </c>
      <c r="E339" s="37"/>
      <c r="F339" s="208" t="s">
        <v>2939</v>
      </c>
      <c r="G339" s="37"/>
      <c r="H339" s="37"/>
      <c r="I339" s="209"/>
      <c r="J339" s="37"/>
      <c r="K339" s="37"/>
      <c r="L339" s="40"/>
      <c r="M339" s="210"/>
      <c r="N339" s="211"/>
      <c r="O339" s="72"/>
      <c r="P339" s="72"/>
      <c r="Q339" s="72"/>
      <c r="R339" s="72"/>
      <c r="S339" s="72"/>
      <c r="T339" s="73"/>
      <c r="U339" s="35"/>
      <c r="V339" s="35"/>
      <c r="W339" s="35"/>
      <c r="X339" s="35"/>
      <c r="Y339" s="35"/>
      <c r="Z339" s="35"/>
      <c r="AA339" s="35"/>
      <c r="AB339" s="35"/>
      <c r="AC339" s="35"/>
      <c r="AD339" s="35"/>
      <c r="AE339" s="35"/>
      <c r="AT339" s="18" t="s">
        <v>167</v>
      </c>
      <c r="AU339" s="18" t="s">
        <v>86</v>
      </c>
    </row>
    <row r="340" spans="1:65" s="2" customFormat="1" ht="19.5">
      <c r="A340" s="35"/>
      <c r="B340" s="36"/>
      <c r="C340" s="37"/>
      <c r="D340" s="207" t="s">
        <v>510</v>
      </c>
      <c r="E340" s="37"/>
      <c r="F340" s="255" t="s">
        <v>2940</v>
      </c>
      <c r="G340" s="37"/>
      <c r="H340" s="37"/>
      <c r="I340" s="209"/>
      <c r="J340" s="37"/>
      <c r="K340" s="37"/>
      <c r="L340" s="40"/>
      <c r="M340" s="210"/>
      <c r="N340" s="211"/>
      <c r="O340" s="72"/>
      <c r="P340" s="72"/>
      <c r="Q340" s="72"/>
      <c r="R340" s="72"/>
      <c r="S340" s="72"/>
      <c r="T340" s="73"/>
      <c r="U340" s="35"/>
      <c r="V340" s="35"/>
      <c r="W340" s="35"/>
      <c r="X340" s="35"/>
      <c r="Y340" s="35"/>
      <c r="Z340" s="35"/>
      <c r="AA340" s="35"/>
      <c r="AB340" s="35"/>
      <c r="AC340" s="35"/>
      <c r="AD340" s="35"/>
      <c r="AE340" s="35"/>
      <c r="AT340" s="18" t="s">
        <v>510</v>
      </c>
      <c r="AU340" s="18" t="s">
        <v>86</v>
      </c>
    </row>
    <row r="341" spans="1:65" s="2" customFormat="1" ht="24.2" customHeight="1">
      <c r="A341" s="35"/>
      <c r="B341" s="36"/>
      <c r="C341" s="244" t="s">
        <v>438</v>
      </c>
      <c r="D341" s="244" t="s">
        <v>245</v>
      </c>
      <c r="E341" s="245" t="s">
        <v>2941</v>
      </c>
      <c r="F341" s="246" t="s">
        <v>2942</v>
      </c>
      <c r="G341" s="247" t="s">
        <v>312</v>
      </c>
      <c r="H341" s="248">
        <v>5</v>
      </c>
      <c r="I341" s="249"/>
      <c r="J341" s="250">
        <f>ROUND(I341*H341,2)</f>
        <v>0</v>
      </c>
      <c r="K341" s="251"/>
      <c r="L341" s="252"/>
      <c r="M341" s="253" t="s">
        <v>1</v>
      </c>
      <c r="N341" s="254" t="s">
        <v>41</v>
      </c>
      <c r="O341" s="72"/>
      <c r="P341" s="203">
        <f>O341*H341</f>
        <v>0</v>
      </c>
      <c r="Q341" s="203">
        <v>0</v>
      </c>
      <c r="R341" s="203">
        <f>Q341*H341</f>
        <v>0</v>
      </c>
      <c r="S341" s="203">
        <v>0</v>
      </c>
      <c r="T341" s="204">
        <f>S341*H341</f>
        <v>0</v>
      </c>
      <c r="U341" s="35"/>
      <c r="V341" s="35"/>
      <c r="W341" s="35"/>
      <c r="X341" s="35"/>
      <c r="Y341" s="35"/>
      <c r="Z341" s="35"/>
      <c r="AA341" s="35"/>
      <c r="AB341" s="35"/>
      <c r="AC341" s="35"/>
      <c r="AD341" s="35"/>
      <c r="AE341" s="35"/>
      <c r="AR341" s="205" t="s">
        <v>262</v>
      </c>
      <c r="AT341" s="205" t="s">
        <v>245</v>
      </c>
      <c r="AU341" s="205" t="s">
        <v>86</v>
      </c>
      <c r="AY341" s="18" t="s">
        <v>160</v>
      </c>
      <c r="BE341" s="206">
        <f>IF(N341="základní",J341,0)</f>
        <v>0</v>
      </c>
      <c r="BF341" s="206">
        <f>IF(N341="snížená",J341,0)</f>
        <v>0</v>
      </c>
      <c r="BG341" s="206">
        <f>IF(N341="zákl. přenesená",J341,0)</f>
        <v>0</v>
      </c>
      <c r="BH341" s="206">
        <f>IF(N341="sníž. přenesená",J341,0)</f>
        <v>0</v>
      </c>
      <c r="BI341" s="206">
        <f>IF(N341="nulová",J341,0)</f>
        <v>0</v>
      </c>
      <c r="BJ341" s="18" t="s">
        <v>84</v>
      </c>
      <c r="BK341" s="206">
        <f>ROUND(I341*H341,2)</f>
        <v>0</v>
      </c>
      <c r="BL341" s="18" t="s">
        <v>214</v>
      </c>
      <c r="BM341" s="205" t="s">
        <v>720</v>
      </c>
    </row>
    <row r="342" spans="1:65" s="2" customFormat="1" ht="19.5">
      <c r="A342" s="35"/>
      <c r="B342" s="36"/>
      <c r="C342" s="37"/>
      <c r="D342" s="207" t="s">
        <v>167</v>
      </c>
      <c r="E342" s="37"/>
      <c r="F342" s="208" t="s">
        <v>2942</v>
      </c>
      <c r="G342" s="37"/>
      <c r="H342" s="37"/>
      <c r="I342" s="209"/>
      <c r="J342" s="37"/>
      <c r="K342" s="37"/>
      <c r="L342" s="40"/>
      <c r="M342" s="210"/>
      <c r="N342" s="211"/>
      <c r="O342" s="72"/>
      <c r="P342" s="72"/>
      <c r="Q342" s="72"/>
      <c r="R342" s="72"/>
      <c r="S342" s="72"/>
      <c r="T342" s="73"/>
      <c r="U342" s="35"/>
      <c r="V342" s="35"/>
      <c r="W342" s="35"/>
      <c r="X342" s="35"/>
      <c r="Y342" s="35"/>
      <c r="Z342" s="35"/>
      <c r="AA342" s="35"/>
      <c r="AB342" s="35"/>
      <c r="AC342" s="35"/>
      <c r="AD342" s="35"/>
      <c r="AE342" s="35"/>
      <c r="AT342" s="18" t="s">
        <v>167</v>
      </c>
      <c r="AU342" s="18" t="s">
        <v>86</v>
      </c>
    </row>
    <row r="343" spans="1:65" s="2" customFormat="1" ht="33" customHeight="1">
      <c r="A343" s="35"/>
      <c r="B343" s="36"/>
      <c r="C343" s="193" t="s">
        <v>727</v>
      </c>
      <c r="D343" s="193" t="s">
        <v>162</v>
      </c>
      <c r="E343" s="194" t="s">
        <v>2943</v>
      </c>
      <c r="F343" s="195" t="s">
        <v>2944</v>
      </c>
      <c r="G343" s="196" t="s">
        <v>181</v>
      </c>
      <c r="H343" s="197">
        <v>150</v>
      </c>
      <c r="I343" s="198"/>
      <c r="J343" s="199">
        <f>ROUND(I343*H343,2)</f>
        <v>0</v>
      </c>
      <c r="K343" s="200"/>
      <c r="L343" s="40"/>
      <c r="M343" s="201" t="s">
        <v>1</v>
      </c>
      <c r="N343" s="202" t="s">
        <v>41</v>
      </c>
      <c r="O343" s="72"/>
      <c r="P343" s="203">
        <f>O343*H343</f>
        <v>0</v>
      </c>
      <c r="Q343" s="203">
        <v>0</v>
      </c>
      <c r="R343" s="203">
        <f>Q343*H343</f>
        <v>0</v>
      </c>
      <c r="S343" s="203">
        <v>0</v>
      </c>
      <c r="T343" s="204">
        <f>S343*H343</f>
        <v>0</v>
      </c>
      <c r="U343" s="35"/>
      <c r="V343" s="35"/>
      <c r="W343" s="35"/>
      <c r="X343" s="35"/>
      <c r="Y343" s="35"/>
      <c r="Z343" s="35"/>
      <c r="AA343" s="35"/>
      <c r="AB343" s="35"/>
      <c r="AC343" s="35"/>
      <c r="AD343" s="35"/>
      <c r="AE343" s="35"/>
      <c r="AR343" s="205" t="s">
        <v>214</v>
      </c>
      <c r="AT343" s="205" t="s">
        <v>162</v>
      </c>
      <c r="AU343" s="205" t="s">
        <v>86</v>
      </c>
      <c r="AY343" s="18" t="s">
        <v>160</v>
      </c>
      <c r="BE343" s="206">
        <f>IF(N343="základní",J343,0)</f>
        <v>0</v>
      </c>
      <c r="BF343" s="206">
        <f>IF(N343="snížená",J343,0)</f>
        <v>0</v>
      </c>
      <c r="BG343" s="206">
        <f>IF(N343="zákl. přenesená",J343,0)</f>
        <v>0</v>
      </c>
      <c r="BH343" s="206">
        <f>IF(N343="sníž. přenesená",J343,0)</f>
        <v>0</v>
      </c>
      <c r="BI343" s="206">
        <f>IF(N343="nulová",J343,0)</f>
        <v>0</v>
      </c>
      <c r="BJ343" s="18" t="s">
        <v>84</v>
      </c>
      <c r="BK343" s="206">
        <f>ROUND(I343*H343,2)</f>
        <v>0</v>
      </c>
      <c r="BL343" s="18" t="s">
        <v>214</v>
      </c>
      <c r="BM343" s="205" t="s">
        <v>730</v>
      </c>
    </row>
    <row r="344" spans="1:65" s="2" customFormat="1" ht="29.25">
      <c r="A344" s="35"/>
      <c r="B344" s="36"/>
      <c r="C344" s="37"/>
      <c r="D344" s="207" t="s">
        <v>167</v>
      </c>
      <c r="E344" s="37"/>
      <c r="F344" s="208" t="s">
        <v>2945</v>
      </c>
      <c r="G344" s="37"/>
      <c r="H344" s="37"/>
      <c r="I344" s="209"/>
      <c r="J344" s="37"/>
      <c r="K344" s="37"/>
      <c r="L344" s="40"/>
      <c r="M344" s="210"/>
      <c r="N344" s="211"/>
      <c r="O344" s="72"/>
      <c r="P344" s="72"/>
      <c r="Q344" s="72"/>
      <c r="R344" s="72"/>
      <c r="S344" s="72"/>
      <c r="T344" s="73"/>
      <c r="U344" s="35"/>
      <c r="V344" s="35"/>
      <c r="W344" s="35"/>
      <c r="X344" s="35"/>
      <c r="Y344" s="35"/>
      <c r="Z344" s="35"/>
      <c r="AA344" s="35"/>
      <c r="AB344" s="35"/>
      <c r="AC344" s="35"/>
      <c r="AD344" s="35"/>
      <c r="AE344" s="35"/>
      <c r="AT344" s="18" t="s">
        <v>167</v>
      </c>
      <c r="AU344" s="18" t="s">
        <v>86</v>
      </c>
    </row>
    <row r="345" spans="1:65" s="14" customFormat="1" ht="11.25">
      <c r="B345" s="222"/>
      <c r="C345" s="223"/>
      <c r="D345" s="207" t="s">
        <v>169</v>
      </c>
      <c r="E345" s="224" t="s">
        <v>1</v>
      </c>
      <c r="F345" s="225" t="s">
        <v>2946</v>
      </c>
      <c r="G345" s="223"/>
      <c r="H345" s="226">
        <v>150</v>
      </c>
      <c r="I345" s="227"/>
      <c r="J345" s="223"/>
      <c r="K345" s="223"/>
      <c r="L345" s="228"/>
      <c r="M345" s="229"/>
      <c r="N345" s="230"/>
      <c r="O345" s="230"/>
      <c r="P345" s="230"/>
      <c r="Q345" s="230"/>
      <c r="R345" s="230"/>
      <c r="S345" s="230"/>
      <c r="T345" s="231"/>
      <c r="AT345" s="232" t="s">
        <v>169</v>
      </c>
      <c r="AU345" s="232" t="s">
        <v>86</v>
      </c>
      <c r="AV345" s="14" t="s">
        <v>86</v>
      </c>
      <c r="AW345" s="14" t="s">
        <v>33</v>
      </c>
      <c r="AX345" s="14" t="s">
        <v>76</v>
      </c>
      <c r="AY345" s="232" t="s">
        <v>160</v>
      </c>
    </row>
    <row r="346" spans="1:65" s="15" customFormat="1" ht="11.25">
      <c r="B346" s="233"/>
      <c r="C346" s="234"/>
      <c r="D346" s="207" t="s">
        <v>169</v>
      </c>
      <c r="E346" s="235" t="s">
        <v>1</v>
      </c>
      <c r="F346" s="236" t="s">
        <v>172</v>
      </c>
      <c r="G346" s="234"/>
      <c r="H346" s="237">
        <v>150</v>
      </c>
      <c r="I346" s="238"/>
      <c r="J346" s="234"/>
      <c r="K346" s="234"/>
      <c r="L346" s="239"/>
      <c r="M346" s="240"/>
      <c r="N346" s="241"/>
      <c r="O346" s="241"/>
      <c r="P346" s="241"/>
      <c r="Q346" s="241"/>
      <c r="R346" s="241"/>
      <c r="S346" s="241"/>
      <c r="T346" s="242"/>
      <c r="AT346" s="243" t="s">
        <v>169</v>
      </c>
      <c r="AU346" s="243" t="s">
        <v>86</v>
      </c>
      <c r="AV346" s="15" t="s">
        <v>166</v>
      </c>
      <c r="AW346" s="15" t="s">
        <v>33</v>
      </c>
      <c r="AX346" s="15" t="s">
        <v>84</v>
      </c>
      <c r="AY346" s="243" t="s">
        <v>160</v>
      </c>
    </row>
    <row r="347" spans="1:65" s="2" customFormat="1" ht="16.5" customHeight="1">
      <c r="A347" s="35"/>
      <c r="B347" s="36"/>
      <c r="C347" s="244" t="s">
        <v>452</v>
      </c>
      <c r="D347" s="244" t="s">
        <v>245</v>
      </c>
      <c r="E347" s="245" t="s">
        <v>2947</v>
      </c>
      <c r="F347" s="246" t="s">
        <v>2948</v>
      </c>
      <c r="G347" s="247" t="s">
        <v>181</v>
      </c>
      <c r="H347" s="248">
        <v>100</v>
      </c>
      <c r="I347" s="249"/>
      <c r="J347" s="250">
        <f>ROUND(I347*H347,2)</f>
        <v>0</v>
      </c>
      <c r="K347" s="251"/>
      <c r="L347" s="252"/>
      <c r="M347" s="253" t="s">
        <v>1</v>
      </c>
      <c r="N347" s="254" t="s">
        <v>41</v>
      </c>
      <c r="O347" s="72"/>
      <c r="P347" s="203">
        <f>O347*H347</f>
        <v>0</v>
      </c>
      <c r="Q347" s="203">
        <v>0</v>
      </c>
      <c r="R347" s="203">
        <f>Q347*H347</f>
        <v>0</v>
      </c>
      <c r="S347" s="203">
        <v>0</v>
      </c>
      <c r="T347" s="204">
        <f>S347*H347</f>
        <v>0</v>
      </c>
      <c r="U347" s="35"/>
      <c r="V347" s="35"/>
      <c r="W347" s="35"/>
      <c r="X347" s="35"/>
      <c r="Y347" s="35"/>
      <c r="Z347" s="35"/>
      <c r="AA347" s="35"/>
      <c r="AB347" s="35"/>
      <c r="AC347" s="35"/>
      <c r="AD347" s="35"/>
      <c r="AE347" s="35"/>
      <c r="AR347" s="205" t="s">
        <v>262</v>
      </c>
      <c r="AT347" s="205" t="s">
        <v>245</v>
      </c>
      <c r="AU347" s="205" t="s">
        <v>86</v>
      </c>
      <c r="AY347" s="18" t="s">
        <v>160</v>
      </c>
      <c r="BE347" s="206">
        <f>IF(N347="základní",J347,0)</f>
        <v>0</v>
      </c>
      <c r="BF347" s="206">
        <f>IF(N347="snížená",J347,0)</f>
        <v>0</v>
      </c>
      <c r="BG347" s="206">
        <f>IF(N347="zákl. přenesená",J347,0)</f>
        <v>0</v>
      </c>
      <c r="BH347" s="206">
        <f>IF(N347="sníž. přenesená",J347,0)</f>
        <v>0</v>
      </c>
      <c r="BI347" s="206">
        <f>IF(N347="nulová",J347,0)</f>
        <v>0</v>
      </c>
      <c r="BJ347" s="18" t="s">
        <v>84</v>
      </c>
      <c r="BK347" s="206">
        <f>ROUND(I347*H347,2)</f>
        <v>0</v>
      </c>
      <c r="BL347" s="18" t="s">
        <v>214</v>
      </c>
      <c r="BM347" s="205" t="s">
        <v>738</v>
      </c>
    </row>
    <row r="348" spans="1:65" s="2" customFormat="1" ht="11.25">
      <c r="A348" s="35"/>
      <c r="B348" s="36"/>
      <c r="C348" s="37"/>
      <c r="D348" s="207" t="s">
        <v>167</v>
      </c>
      <c r="E348" s="37"/>
      <c r="F348" s="208" t="s">
        <v>2948</v>
      </c>
      <c r="G348" s="37"/>
      <c r="H348" s="37"/>
      <c r="I348" s="209"/>
      <c r="J348" s="37"/>
      <c r="K348" s="37"/>
      <c r="L348" s="40"/>
      <c r="M348" s="210"/>
      <c r="N348" s="211"/>
      <c r="O348" s="72"/>
      <c r="P348" s="72"/>
      <c r="Q348" s="72"/>
      <c r="R348" s="72"/>
      <c r="S348" s="72"/>
      <c r="T348" s="73"/>
      <c r="U348" s="35"/>
      <c r="V348" s="35"/>
      <c r="W348" s="35"/>
      <c r="X348" s="35"/>
      <c r="Y348" s="35"/>
      <c r="Z348" s="35"/>
      <c r="AA348" s="35"/>
      <c r="AB348" s="35"/>
      <c r="AC348" s="35"/>
      <c r="AD348" s="35"/>
      <c r="AE348" s="35"/>
      <c r="AT348" s="18" t="s">
        <v>167</v>
      </c>
      <c r="AU348" s="18" t="s">
        <v>86</v>
      </c>
    </row>
    <row r="349" spans="1:65" s="2" customFormat="1" ht="16.5" customHeight="1">
      <c r="A349" s="35"/>
      <c r="B349" s="36"/>
      <c r="C349" s="244" t="s">
        <v>740</v>
      </c>
      <c r="D349" s="244" t="s">
        <v>245</v>
      </c>
      <c r="E349" s="245" t="s">
        <v>2949</v>
      </c>
      <c r="F349" s="246" t="s">
        <v>2950</v>
      </c>
      <c r="G349" s="247" t="s">
        <v>181</v>
      </c>
      <c r="H349" s="248">
        <v>50</v>
      </c>
      <c r="I349" s="249"/>
      <c r="J349" s="250">
        <f>ROUND(I349*H349,2)</f>
        <v>0</v>
      </c>
      <c r="K349" s="251"/>
      <c r="L349" s="252"/>
      <c r="M349" s="253" t="s">
        <v>1</v>
      </c>
      <c r="N349" s="254" t="s">
        <v>41</v>
      </c>
      <c r="O349" s="72"/>
      <c r="P349" s="203">
        <f>O349*H349</f>
        <v>0</v>
      </c>
      <c r="Q349" s="203">
        <v>0</v>
      </c>
      <c r="R349" s="203">
        <f>Q349*H349</f>
        <v>0</v>
      </c>
      <c r="S349" s="203">
        <v>0</v>
      </c>
      <c r="T349" s="204">
        <f>S349*H349</f>
        <v>0</v>
      </c>
      <c r="U349" s="35"/>
      <c r="V349" s="35"/>
      <c r="W349" s="35"/>
      <c r="X349" s="35"/>
      <c r="Y349" s="35"/>
      <c r="Z349" s="35"/>
      <c r="AA349" s="35"/>
      <c r="AB349" s="35"/>
      <c r="AC349" s="35"/>
      <c r="AD349" s="35"/>
      <c r="AE349" s="35"/>
      <c r="AR349" s="205" t="s">
        <v>262</v>
      </c>
      <c r="AT349" s="205" t="s">
        <v>245</v>
      </c>
      <c r="AU349" s="205" t="s">
        <v>86</v>
      </c>
      <c r="AY349" s="18" t="s">
        <v>160</v>
      </c>
      <c r="BE349" s="206">
        <f>IF(N349="základní",J349,0)</f>
        <v>0</v>
      </c>
      <c r="BF349" s="206">
        <f>IF(N349="snížená",J349,0)</f>
        <v>0</v>
      </c>
      <c r="BG349" s="206">
        <f>IF(N349="zákl. přenesená",J349,0)</f>
        <v>0</v>
      </c>
      <c r="BH349" s="206">
        <f>IF(N349="sníž. přenesená",J349,0)</f>
        <v>0</v>
      </c>
      <c r="BI349" s="206">
        <f>IF(N349="nulová",J349,0)</f>
        <v>0</v>
      </c>
      <c r="BJ349" s="18" t="s">
        <v>84</v>
      </c>
      <c r="BK349" s="206">
        <f>ROUND(I349*H349,2)</f>
        <v>0</v>
      </c>
      <c r="BL349" s="18" t="s">
        <v>214</v>
      </c>
      <c r="BM349" s="205" t="s">
        <v>743</v>
      </c>
    </row>
    <row r="350" spans="1:65" s="2" customFormat="1" ht="11.25">
      <c r="A350" s="35"/>
      <c r="B350" s="36"/>
      <c r="C350" s="37"/>
      <c r="D350" s="207" t="s">
        <v>167</v>
      </c>
      <c r="E350" s="37"/>
      <c r="F350" s="208" t="s">
        <v>2950</v>
      </c>
      <c r="G350" s="37"/>
      <c r="H350" s="37"/>
      <c r="I350" s="209"/>
      <c r="J350" s="37"/>
      <c r="K350" s="37"/>
      <c r="L350" s="40"/>
      <c r="M350" s="210"/>
      <c r="N350" s="211"/>
      <c r="O350" s="72"/>
      <c r="P350" s="72"/>
      <c r="Q350" s="72"/>
      <c r="R350" s="72"/>
      <c r="S350" s="72"/>
      <c r="T350" s="73"/>
      <c r="U350" s="35"/>
      <c r="V350" s="35"/>
      <c r="W350" s="35"/>
      <c r="X350" s="35"/>
      <c r="Y350" s="35"/>
      <c r="Z350" s="35"/>
      <c r="AA350" s="35"/>
      <c r="AB350" s="35"/>
      <c r="AC350" s="35"/>
      <c r="AD350" s="35"/>
      <c r="AE350" s="35"/>
      <c r="AT350" s="18" t="s">
        <v>167</v>
      </c>
      <c r="AU350" s="18" t="s">
        <v>86</v>
      </c>
    </row>
    <row r="351" spans="1:65" s="14" customFormat="1" ht="11.25">
      <c r="B351" s="222"/>
      <c r="C351" s="223"/>
      <c r="D351" s="207" t="s">
        <v>169</v>
      </c>
      <c r="E351" s="224" t="s">
        <v>1</v>
      </c>
      <c r="F351" s="225" t="s">
        <v>2951</v>
      </c>
      <c r="G351" s="223"/>
      <c r="H351" s="226">
        <v>50</v>
      </c>
      <c r="I351" s="227"/>
      <c r="J351" s="223"/>
      <c r="K351" s="223"/>
      <c r="L351" s="228"/>
      <c r="M351" s="229"/>
      <c r="N351" s="230"/>
      <c r="O351" s="230"/>
      <c r="P351" s="230"/>
      <c r="Q351" s="230"/>
      <c r="R351" s="230"/>
      <c r="S351" s="230"/>
      <c r="T351" s="231"/>
      <c r="AT351" s="232" t="s">
        <v>169</v>
      </c>
      <c r="AU351" s="232" t="s">
        <v>86</v>
      </c>
      <c r="AV351" s="14" t="s">
        <v>86</v>
      </c>
      <c r="AW351" s="14" t="s">
        <v>33</v>
      </c>
      <c r="AX351" s="14" t="s">
        <v>76</v>
      </c>
      <c r="AY351" s="232" t="s">
        <v>160</v>
      </c>
    </row>
    <row r="352" spans="1:65" s="15" customFormat="1" ht="11.25">
      <c r="B352" s="233"/>
      <c r="C352" s="234"/>
      <c r="D352" s="207" t="s">
        <v>169</v>
      </c>
      <c r="E352" s="235" t="s">
        <v>1</v>
      </c>
      <c r="F352" s="236" t="s">
        <v>172</v>
      </c>
      <c r="G352" s="234"/>
      <c r="H352" s="237">
        <v>50</v>
      </c>
      <c r="I352" s="238"/>
      <c r="J352" s="234"/>
      <c r="K352" s="234"/>
      <c r="L352" s="239"/>
      <c r="M352" s="240"/>
      <c r="N352" s="241"/>
      <c r="O352" s="241"/>
      <c r="P352" s="241"/>
      <c r="Q352" s="241"/>
      <c r="R352" s="241"/>
      <c r="S352" s="241"/>
      <c r="T352" s="242"/>
      <c r="AT352" s="243" t="s">
        <v>169</v>
      </c>
      <c r="AU352" s="243" t="s">
        <v>86</v>
      </c>
      <c r="AV352" s="15" t="s">
        <v>166</v>
      </c>
      <c r="AW352" s="15" t="s">
        <v>33</v>
      </c>
      <c r="AX352" s="15" t="s">
        <v>84</v>
      </c>
      <c r="AY352" s="243" t="s">
        <v>160</v>
      </c>
    </row>
    <row r="353" spans="1:65" s="2" customFormat="1" ht="16.5" customHeight="1">
      <c r="A353" s="35"/>
      <c r="B353" s="36"/>
      <c r="C353" s="193" t="s">
        <v>468</v>
      </c>
      <c r="D353" s="193" t="s">
        <v>162</v>
      </c>
      <c r="E353" s="194" t="s">
        <v>2952</v>
      </c>
      <c r="F353" s="195" t="s">
        <v>2953</v>
      </c>
      <c r="G353" s="196" t="s">
        <v>312</v>
      </c>
      <c r="H353" s="197">
        <v>20</v>
      </c>
      <c r="I353" s="198"/>
      <c r="J353" s="199">
        <f>ROUND(I353*H353,2)</f>
        <v>0</v>
      </c>
      <c r="K353" s="200"/>
      <c r="L353" s="40"/>
      <c r="M353" s="201" t="s">
        <v>1</v>
      </c>
      <c r="N353" s="202" t="s">
        <v>41</v>
      </c>
      <c r="O353" s="72"/>
      <c r="P353" s="203">
        <f>O353*H353</f>
        <v>0</v>
      </c>
      <c r="Q353" s="203">
        <v>0</v>
      </c>
      <c r="R353" s="203">
        <f>Q353*H353</f>
        <v>0</v>
      </c>
      <c r="S353" s="203">
        <v>0</v>
      </c>
      <c r="T353" s="204">
        <f>S353*H353</f>
        <v>0</v>
      </c>
      <c r="U353" s="35"/>
      <c r="V353" s="35"/>
      <c r="W353" s="35"/>
      <c r="X353" s="35"/>
      <c r="Y353" s="35"/>
      <c r="Z353" s="35"/>
      <c r="AA353" s="35"/>
      <c r="AB353" s="35"/>
      <c r="AC353" s="35"/>
      <c r="AD353" s="35"/>
      <c r="AE353" s="35"/>
      <c r="AR353" s="205" t="s">
        <v>214</v>
      </c>
      <c r="AT353" s="205" t="s">
        <v>162</v>
      </c>
      <c r="AU353" s="205" t="s">
        <v>86</v>
      </c>
      <c r="AY353" s="18" t="s">
        <v>160</v>
      </c>
      <c r="BE353" s="206">
        <f>IF(N353="základní",J353,0)</f>
        <v>0</v>
      </c>
      <c r="BF353" s="206">
        <f>IF(N353="snížená",J353,0)</f>
        <v>0</v>
      </c>
      <c r="BG353" s="206">
        <f>IF(N353="zákl. přenesená",J353,0)</f>
        <v>0</v>
      </c>
      <c r="BH353" s="206">
        <f>IF(N353="sníž. přenesená",J353,0)</f>
        <v>0</v>
      </c>
      <c r="BI353" s="206">
        <f>IF(N353="nulová",J353,0)</f>
        <v>0</v>
      </c>
      <c r="BJ353" s="18" t="s">
        <v>84</v>
      </c>
      <c r="BK353" s="206">
        <f>ROUND(I353*H353,2)</f>
        <v>0</v>
      </c>
      <c r="BL353" s="18" t="s">
        <v>214</v>
      </c>
      <c r="BM353" s="205" t="s">
        <v>753</v>
      </c>
    </row>
    <row r="354" spans="1:65" s="2" customFormat="1" ht="11.25">
      <c r="A354" s="35"/>
      <c r="B354" s="36"/>
      <c r="C354" s="37"/>
      <c r="D354" s="207" t="s">
        <v>167</v>
      </c>
      <c r="E354" s="37"/>
      <c r="F354" s="208" t="s">
        <v>2954</v>
      </c>
      <c r="G354" s="37"/>
      <c r="H354" s="37"/>
      <c r="I354" s="209"/>
      <c r="J354" s="37"/>
      <c r="K354" s="37"/>
      <c r="L354" s="40"/>
      <c r="M354" s="210"/>
      <c r="N354" s="211"/>
      <c r="O354" s="72"/>
      <c r="P354" s="72"/>
      <c r="Q354" s="72"/>
      <c r="R354" s="72"/>
      <c r="S354" s="72"/>
      <c r="T354" s="73"/>
      <c r="U354" s="35"/>
      <c r="V354" s="35"/>
      <c r="W354" s="35"/>
      <c r="X354" s="35"/>
      <c r="Y354" s="35"/>
      <c r="Z354" s="35"/>
      <c r="AA354" s="35"/>
      <c r="AB354" s="35"/>
      <c r="AC354" s="35"/>
      <c r="AD354" s="35"/>
      <c r="AE354" s="35"/>
      <c r="AT354" s="18" t="s">
        <v>167</v>
      </c>
      <c r="AU354" s="18" t="s">
        <v>86</v>
      </c>
    </row>
    <row r="355" spans="1:65" s="14" customFormat="1" ht="11.25">
      <c r="B355" s="222"/>
      <c r="C355" s="223"/>
      <c r="D355" s="207" t="s">
        <v>169</v>
      </c>
      <c r="E355" s="224" t="s">
        <v>1</v>
      </c>
      <c r="F355" s="225" t="s">
        <v>2955</v>
      </c>
      <c r="G355" s="223"/>
      <c r="H355" s="226">
        <v>20</v>
      </c>
      <c r="I355" s="227"/>
      <c r="J355" s="223"/>
      <c r="K355" s="223"/>
      <c r="L355" s="228"/>
      <c r="M355" s="229"/>
      <c r="N355" s="230"/>
      <c r="O355" s="230"/>
      <c r="P355" s="230"/>
      <c r="Q355" s="230"/>
      <c r="R355" s="230"/>
      <c r="S355" s="230"/>
      <c r="T355" s="231"/>
      <c r="AT355" s="232" t="s">
        <v>169</v>
      </c>
      <c r="AU355" s="232" t="s">
        <v>86</v>
      </c>
      <c r="AV355" s="14" t="s">
        <v>86</v>
      </c>
      <c r="AW355" s="14" t="s">
        <v>33</v>
      </c>
      <c r="AX355" s="14" t="s">
        <v>76</v>
      </c>
      <c r="AY355" s="232" t="s">
        <v>160</v>
      </c>
    </row>
    <row r="356" spans="1:65" s="15" customFormat="1" ht="11.25">
      <c r="B356" s="233"/>
      <c r="C356" s="234"/>
      <c r="D356" s="207" t="s">
        <v>169</v>
      </c>
      <c r="E356" s="235" t="s">
        <v>1</v>
      </c>
      <c r="F356" s="236" t="s">
        <v>172</v>
      </c>
      <c r="G356" s="234"/>
      <c r="H356" s="237">
        <v>20</v>
      </c>
      <c r="I356" s="238"/>
      <c r="J356" s="234"/>
      <c r="K356" s="234"/>
      <c r="L356" s="239"/>
      <c r="M356" s="240"/>
      <c r="N356" s="241"/>
      <c r="O356" s="241"/>
      <c r="P356" s="241"/>
      <c r="Q356" s="241"/>
      <c r="R356" s="241"/>
      <c r="S356" s="241"/>
      <c r="T356" s="242"/>
      <c r="AT356" s="243" t="s">
        <v>169</v>
      </c>
      <c r="AU356" s="243" t="s">
        <v>86</v>
      </c>
      <c r="AV356" s="15" t="s">
        <v>166</v>
      </c>
      <c r="AW356" s="15" t="s">
        <v>33</v>
      </c>
      <c r="AX356" s="15" t="s">
        <v>84</v>
      </c>
      <c r="AY356" s="243" t="s">
        <v>160</v>
      </c>
    </row>
    <row r="357" spans="1:65" s="2" customFormat="1" ht="16.5" customHeight="1">
      <c r="A357" s="35"/>
      <c r="B357" s="36"/>
      <c r="C357" s="244" t="s">
        <v>758</v>
      </c>
      <c r="D357" s="244" t="s">
        <v>245</v>
      </c>
      <c r="E357" s="245" t="s">
        <v>2956</v>
      </c>
      <c r="F357" s="246" t="s">
        <v>2957</v>
      </c>
      <c r="G357" s="247" t="s">
        <v>2312</v>
      </c>
      <c r="H357" s="248">
        <v>5</v>
      </c>
      <c r="I357" s="249"/>
      <c r="J357" s="250">
        <f>ROUND(I357*H357,2)</f>
        <v>0</v>
      </c>
      <c r="K357" s="251"/>
      <c r="L357" s="252"/>
      <c r="M357" s="253" t="s">
        <v>1</v>
      </c>
      <c r="N357" s="254" t="s">
        <v>41</v>
      </c>
      <c r="O357" s="72"/>
      <c r="P357" s="203">
        <f>O357*H357</f>
        <v>0</v>
      </c>
      <c r="Q357" s="203">
        <v>0</v>
      </c>
      <c r="R357" s="203">
        <f>Q357*H357</f>
        <v>0</v>
      </c>
      <c r="S357" s="203">
        <v>0</v>
      </c>
      <c r="T357" s="204">
        <f>S357*H357</f>
        <v>0</v>
      </c>
      <c r="U357" s="35"/>
      <c r="V357" s="35"/>
      <c r="W357" s="35"/>
      <c r="X357" s="35"/>
      <c r="Y357" s="35"/>
      <c r="Z357" s="35"/>
      <c r="AA357" s="35"/>
      <c r="AB357" s="35"/>
      <c r="AC357" s="35"/>
      <c r="AD357" s="35"/>
      <c r="AE357" s="35"/>
      <c r="AR357" s="205" t="s">
        <v>262</v>
      </c>
      <c r="AT357" s="205" t="s">
        <v>245</v>
      </c>
      <c r="AU357" s="205" t="s">
        <v>86</v>
      </c>
      <c r="AY357" s="18" t="s">
        <v>160</v>
      </c>
      <c r="BE357" s="206">
        <f>IF(N357="základní",J357,0)</f>
        <v>0</v>
      </c>
      <c r="BF357" s="206">
        <f>IF(N357="snížená",J357,0)</f>
        <v>0</v>
      </c>
      <c r="BG357" s="206">
        <f>IF(N357="zákl. přenesená",J357,0)</f>
        <v>0</v>
      </c>
      <c r="BH357" s="206">
        <f>IF(N357="sníž. přenesená",J357,0)</f>
        <v>0</v>
      </c>
      <c r="BI357" s="206">
        <f>IF(N357="nulová",J357,0)</f>
        <v>0</v>
      </c>
      <c r="BJ357" s="18" t="s">
        <v>84</v>
      </c>
      <c r="BK357" s="206">
        <f>ROUND(I357*H357,2)</f>
        <v>0</v>
      </c>
      <c r="BL357" s="18" t="s">
        <v>214</v>
      </c>
      <c r="BM357" s="205" t="s">
        <v>761</v>
      </c>
    </row>
    <row r="358" spans="1:65" s="2" customFormat="1" ht="11.25">
      <c r="A358" s="35"/>
      <c r="B358" s="36"/>
      <c r="C358" s="37"/>
      <c r="D358" s="207" t="s">
        <v>167</v>
      </c>
      <c r="E358" s="37"/>
      <c r="F358" s="208" t="s">
        <v>2957</v>
      </c>
      <c r="G358" s="37"/>
      <c r="H358" s="37"/>
      <c r="I358" s="209"/>
      <c r="J358" s="37"/>
      <c r="K358" s="37"/>
      <c r="L358" s="40"/>
      <c r="M358" s="210"/>
      <c r="N358" s="211"/>
      <c r="O358" s="72"/>
      <c r="P358" s="72"/>
      <c r="Q358" s="72"/>
      <c r="R358" s="72"/>
      <c r="S358" s="72"/>
      <c r="T358" s="73"/>
      <c r="U358" s="35"/>
      <c r="V358" s="35"/>
      <c r="W358" s="35"/>
      <c r="X358" s="35"/>
      <c r="Y358" s="35"/>
      <c r="Z358" s="35"/>
      <c r="AA358" s="35"/>
      <c r="AB358" s="35"/>
      <c r="AC358" s="35"/>
      <c r="AD358" s="35"/>
      <c r="AE358" s="35"/>
      <c r="AT358" s="18" t="s">
        <v>167</v>
      </c>
      <c r="AU358" s="18" t="s">
        <v>86</v>
      </c>
    </row>
    <row r="359" spans="1:65" s="2" customFormat="1" ht="16.5" customHeight="1">
      <c r="A359" s="35"/>
      <c r="B359" s="36"/>
      <c r="C359" s="244" t="s">
        <v>478</v>
      </c>
      <c r="D359" s="244" t="s">
        <v>245</v>
      </c>
      <c r="E359" s="245" t="s">
        <v>2958</v>
      </c>
      <c r="F359" s="246" t="s">
        <v>2959</v>
      </c>
      <c r="G359" s="247" t="s">
        <v>2312</v>
      </c>
      <c r="H359" s="248">
        <v>5</v>
      </c>
      <c r="I359" s="249"/>
      <c r="J359" s="250">
        <f>ROUND(I359*H359,2)</f>
        <v>0</v>
      </c>
      <c r="K359" s="251"/>
      <c r="L359" s="252"/>
      <c r="M359" s="253" t="s">
        <v>1</v>
      </c>
      <c r="N359" s="254" t="s">
        <v>41</v>
      </c>
      <c r="O359" s="72"/>
      <c r="P359" s="203">
        <f>O359*H359</f>
        <v>0</v>
      </c>
      <c r="Q359" s="203">
        <v>0</v>
      </c>
      <c r="R359" s="203">
        <f>Q359*H359</f>
        <v>0</v>
      </c>
      <c r="S359" s="203">
        <v>0</v>
      </c>
      <c r="T359" s="204">
        <f>S359*H359</f>
        <v>0</v>
      </c>
      <c r="U359" s="35"/>
      <c r="V359" s="35"/>
      <c r="W359" s="35"/>
      <c r="X359" s="35"/>
      <c r="Y359" s="35"/>
      <c r="Z359" s="35"/>
      <c r="AA359" s="35"/>
      <c r="AB359" s="35"/>
      <c r="AC359" s="35"/>
      <c r="AD359" s="35"/>
      <c r="AE359" s="35"/>
      <c r="AR359" s="205" t="s">
        <v>262</v>
      </c>
      <c r="AT359" s="205" t="s">
        <v>245</v>
      </c>
      <c r="AU359" s="205" t="s">
        <v>86</v>
      </c>
      <c r="AY359" s="18" t="s">
        <v>160</v>
      </c>
      <c r="BE359" s="206">
        <f>IF(N359="základní",J359,0)</f>
        <v>0</v>
      </c>
      <c r="BF359" s="206">
        <f>IF(N359="snížená",J359,0)</f>
        <v>0</v>
      </c>
      <c r="BG359" s="206">
        <f>IF(N359="zákl. přenesená",J359,0)</f>
        <v>0</v>
      </c>
      <c r="BH359" s="206">
        <f>IF(N359="sníž. přenesená",J359,0)</f>
        <v>0</v>
      </c>
      <c r="BI359" s="206">
        <f>IF(N359="nulová",J359,0)</f>
        <v>0</v>
      </c>
      <c r="BJ359" s="18" t="s">
        <v>84</v>
      </c>
      <c r="BK359" s="206">
        <f>ROUND(I359*H359,2)</f>
        <v>0</v>
      </c>
      <c r="BL359" s="18" t="s">
        <v>214</v>
      </c>
      <c r="BM359" s="205" t="s">
        <v>765</v>
      </c>
    </row>
    <row r="360" spans="1:65" s="2" customFormat="1" ht="11.25">
      <c r="A360" s="35"/>
      <c r="B360" s="36"/>
      <c r="C360" s="37"/>
      <c r="D360" s="207" t="s">
        <v>167</v>
      </c>
      <c r="E360" s="37"/>
      <c r="F360" s="208" t="s">
        <v>2959</v>
      </c>
      <c r="G360" s="37"/>
      <c r="H360" s="37"/>
      <c r="I360" s="209"/>
      <c r="J360" s="37"/>
      <c r="K360" s="37"/>
      <c r="L360" s="40"/>
      <c r="M360" s="210"/>
      <c r="N360" s="211"/>
      <c r="O360" s="72"/>
      <c r="P360" s="72"/>
      <c r="Q360" s="72"/>
      <c r="R360" s="72"/>
      <c r="S360" s="72"/>
      <c r="T360" s="73"/>
      <c r="U360" s="35"/>
      <c r="V360" s="35"/>
      <c r="W360" s="35"/>
      <c r="X360" s="35"/>
      <c r="Y360" s="35"/>
      <c r="Z360" s="35"/>
      <c r="AA360" s="35"/>
      <c r="AB360" s="35"/>
      <c r="AC360" s="35"/>
      <c r="AD360" s="35"/>
      <c r="AE360" s="35"/>
      <c r="AT360" s="18" t="s">
        <v>167</v>
      </c>
      <c r="AU360" s="18" t="s">
        <v>86</v>
      </c>
    </row>
    <row r="361" spans="1:65" s="2" customFormat="1" ht="16.5" customHeight="1">
      <c r="A361" s="35"/>
      <c r="B361" s="36"/>
      <c r="C361" s="244" t="s">
        <v>767</v>
      </c>
      <c r="D361" s="244" t="s">
        <v>245</v>
      </c>
      <c r="E361" s="245" t="s">
        <v>2960</v>
      </c>
      <c r="F361" s="246" t="s">
        <v>2961</v>
      </c>
      <c r="G361" s="247" t="s">
        <v>2312</v>
      </c>
      <c r="H361" s="248">
        <v>15</v>
      </c>
      <c r="I361" s="249"/>
      <c r="J361" s="250">
        <f>ROUND(I361*H361,2)</f>
        <v>0</v>
      </c>
      <c r="K361" s="251"/>
      <c r="L361" s="252"/>
      <c r="M361" s="253" t="s">
        <v>1</v>
      </c>
      <c r="N361" s="254" t="s">
        <v>41</v>
      </c>
      <c r="O361" s="72"/>
      <c r="P361" s="203">
        <f>O361*H361</f>
        <v>0</v>
      </c>
      <c r="Q361" s="203">
        <v>0</v>
      </c>
      <c r="R361" s="203">
        <f>Q361*H361</f>
        <v>0</v>
      </c>
      <c r="S361" s="203">
        <v>0</v>
      </c>
      <c r="T361" s="204">
        <f>S361*H361</f>
        <v>0</v>
      </c>
      <c r="U361" s="35"/>
      <c r="V361" s="35"/>
      <c r="W361" s="35"/>
      <c r="X361" s="35"/>
      <c r="Y361" s="35"/>
      <c r="Z361" s="35"/>
      <c r="AA361" s="35"/>
      <c r="AB361" s="35"/>
      <c r="AC361" s="35"/>
      <c r="AD361" s="35"/>
      <c r="AE361" s="35"/>
      <c r="AR361" s="205" t="s">
        <v>262</v>
      </c>
      <c r="AT361" s="205" t="s">
        <v>245</v>
      </c>
      <c r="AU361" s="205" t="s">
        <v>86</v>
      </c>
      <c r="AY361" s="18" t="s">
        <v>160</v>
      </c>
      <c r="BE361" s="206">
        <f>IF(N361="základní",J361,0)</f>
        <v>0</v>
      </c>
      <c r="BF361" s="206">
        <f>IF(N361="snížená",J361,0)</f>
        <v>0</v>
      </c>
      <c r="BG361" s="206">
        <f>IF(N361="zákl. přenesená",J361,0)</f>
        <v>0</v>
      </c>
      <c r="BH361" s="206">
        <f>IF(N361="sníž. přenesená",J361,0)</f>
        <v>0</v>
      </c>
      <c r="BI361" s="206">
        <f>IF(N361="nulová",J361,0)</f>
        <v>0</v>
      </c>
      <c r="BJ361" s="18" t="s">
        <v>84</v>
      </c>
      <c r="BK361" s="206">
        <f>ROUND(I361*H361,2)</f>
        <v>0</v>
      </c>
      <c r="BL361" s="18" t="s">
        <v>214</v>
      </c>
      <c r="BM361" s="205" t="s">
        <v>770</v>
      </c>
    </row>
    <row r="362" spans="1:65" s="2" customFormat="1" ht="11.25">
      <c r="A362" s="35"/>
      <c r="B362" s="36"/>
      <c r="C362" s="37"/>
      <c r="D362" s="207" t="s">
        <v>167</v>
      </c>
      <c r="E362" s="37"/>
      <c r="F362" s="208" t="s">
        <v>2961</v>
      </c>
      <c r="G362" s="37"/>
      <c r="H362" s="37"/>
      <c r="I362" s="209"/>
      <c r="J362" s="37"/>
      <c r="K362" s="37"/>
      <c r="L362" s="40"/>
      <c r="M362" s="210"/>
      <c r="N362" s="211"/>
      <c r="O362" s="72"/>
      <c r="P362" s="72"/>
      <c r="Q362" s="72"/>
      <c r="R362" s="72"/>
      <c r="S362" s="72"/>
      <c r="T362" s="73"/>
      <c r="U362" s="35"/>
      <c r="V362" s="35"/>
      <c r="W362" s="35"/>
      <c r="X362" s="35"/>
      <c r="Y362" s="35"/>
      <c r="Z362" s="35"/>
      <c r="AA362" s="35"/>
      <c r="AB362" s="35"/>
      <c r="AC362" s="35"/>
      <c r="AD362" s="35"/>
      <c r="AE362" s="35"/>
      <c r="AT362" s="18" t="s">
        <v>167</v>
      </c>
      <c r="AU362" s="18" t="s">
        <v>86</v>
      </c>
    </row>
    <row r="363" spans="1:65" s="2" customFormat="1" ht="24.2" customHeight="1">
      <c r="A363" s="35"/>
      <c r="B363" s="36"/>
      <c r="C363" s="193" t="s">
        <v>483</v>
      </c>
      <c r="D363" s="193" t="s">
        <v>162</v>
      </c>
      <c r="E363" s="194" t="s">
        <v>2962</v>
      </c>
      <c r="F363" s="195" t="s">
        <v>2963</v>
      </c>
      <c r="G363" s="196" t="s">
        <v>312</v>
      </c>
      <c r="H363" s="197">
        <v>6</v>
      </c>
      <c r="I363" s="198"/>
      <c r="J363" s="199">
        <f>ROUND(I363*H363,2)</f>
        <v>0</v>
      </c>
      <c r="K363" s="200"/>
      <c r="L363" s="40"/>
      <c r="M363" s="201" t="s">
        <v>1</v>
      </c>
      <c r="N363" s="202" t="s">
        <v>41</v>
      </c>
      <c r="O363" s="72"/>
      <c r="P363" s="203">
        <f>O363*H363</f>
        <v>0</v>
      </c>
      <c r="Q363" s="203">
        <v>0</v>
      </c>
      <c r="R363" s="203">
        <f>Q363*H363</f>
        <v>0</v>
      </c>
      <c r="S363" s="203">
        <v>0</v>
      </c>
      <c r="T363" s="204">
        <f>S363*H363</f>
        <v>0</v>
      </c>
      <c r="U363" s="35"/>
      <c r="V363" s="35"/>
      <c r="W363" s="35"/>
      <c r="X363" s="35"/>
      <c r="Y363" s="35"/>
      <c r="Z363" s="35"/>
      <c r="AA363" s="35"/>
      <c r="AB363" s="35"/>
      <c r="AC363" s="35"/>
      <c r="AD363" s="35"/>
      <c r="AE363" s="35"/>
      <c r="AR363" s="205" t="s">
        <v>214</v>
      </c>
      <c r="AT363" s="205" t="s">
        <v>162</v>
      </c>
      <c r="AU363" s="205" t="s">
        <v>86</v>
      </c>
      <c r="AY363" s="18" t="s">
        <v>160</v>
      </c>
      <c r="BE363" s="206">
        <f>IF(N363="základní",J363,0)</f>
        <v>0</v>
      </c>
      <c r="BF363" s="206">
        <f>IF(N363="snížená",J363,0)</f>
        <v>0</v>
      </c>
      <c r="BG363" s="206">
        <f>IF(N363="zákl. přenesená",J363,0)</f>
        <v>0</v>
      </c>
      <c r="BH363" s="206">
        <f>IF(N363="sníž. přenesená",J363,0)</f>
        <v>0</v>
      </c>
      <c r="BI363" s="206">
        <f>IF(N363="nulová",J363,0)</f>
        <v>0</v>
      </c>
      <c r="BJ363" s="18" t="s">
        <v>84</v>
      </c>
      <c r="BK363" s="206">
        <f>ROUND(I363*H363,2)</f>
        <v>0</v>
      </c>
      <c r="BL363" s="18" t="s">
        <v>214</v>
      </c>
      <c r="BM363" s="205" t="s">
        <v>775</v>
      </c>
    </row>
    <row r="364" spans="1:65" s="2" customFormat="1" ht="19.5">
      <c r="A364" s="35"/>
      <c r="B364" s="36"/>
      <c r="C364" s="37"/>
      <c r="D364" s="207" t="s">
        <v>167</v>
      </c>
      <c r="E364" s="37"/>
      <c r="F364" s="208" t="s">
        <v>2964</v>
      </c>
      <c r="G364" s="37"/>
      <c r="H364" s="37"/>
      <c r="I364" s="209"/>
      <c r="J364" s="37"/>
      <c r="K364" s="37"/>
      <c r="L364" s="40"/>
      <c r="M364" s="210"/>
      <c r="N364" s="211"/>
      <c r="O364" s="72"/>
      <c r="P364" s="72"/>
      <c r="Q364" s="72"/>
      <c r="R364" s="72"/>
      <c r="S364" s="72"/>
      <c r="T364" s="73"/>
      <c r="U364" s="35"/>
      <c r="V364" s="35"/>
      <c r="W364" s="35"/>
      <c r="X364" s="35"/>
      <c r="Y364" s="35"/>
      <c r="Z364" s="35"/>
      <c r="AA364" s="35"/>
      <c r="AB364" s="35"/>
      <c r="AC364" s="35"/>
      <c r="AD364" s="35"/>
      <c r="AE364" s="35"/>
      <c r="AT364" s="18" t="s">
        <v>167</v>
      </c>
      <c r="AU364" s="18" t="s">
        <v>86</v>
      </c>
    </row>
    <row r="365" spans="1:65" s="2" customFormat="1" ht="16.5" customHeight="1">
      <c r="A365" s="35"/>
      <c r="B365" s="36"/>
      <c r="C365" s="244" t="s">
        <v>778</v>
      </c>
      <c r="D365" s="244" t="s">
        <v>245</v>
      </c>
      <c r="E365" s="245" t="s">
        <v>2965</v>
      </c>
      <c r="F365" s="246" t="s">
        <v>2966</v>
      </c>
      <c r="G365" s="247" t="s">
        <v>2312</v>
      </c>
      <c r="H365" s="248">
        <v>6</v>
      </c>
      <c r="I365" s="249"/>
      <c r="J365" s="250">
        <f>ROUND(I365*H365,2)</f>
        <v>0</v>
      </c>
      <c r="K365" s="251"/>
      <c r="L365" s="252"/>
      <c r="M365" s="253" t="s">
        <v>1</v>
      </c>
      <c r="N365" s="254" t="s">
        <v>41</v>
      </c>
      <c r="O365" s="72"/>
      <c r="P365" s="203">
        <f>O365*H365</f>
        <v>0</v>
      </c>
      <c r="Q365" s="203">
        <v>0</v>
      </c>
      <c r="R365" s="203">
        <f>Q365*H365</f>
        <v>0</v>
      </c>
      <c r="S365" s="203">
        <v>0</v>
      </c>
      <c r="T365" s="204">
        <f>S365*H365</f>
        <v>0</v>
      </c>
      <c r="U365" s="35"/>
      <c r="V365" s="35"/>
      <c r="W365" s="35"/>
      <c r="X365" s="35"/>
      <c r="Y365" s="35"/>
      <c r="Z365" s="35"/>
      <c r="AA365" s="35"/>
      <c r="AB365" s="35"/>
      <c r="AC365" s="35"/>
      <c r="AD365" s="35"/>
      <c r="AE365" s="35"/>
      <c r="AR365" s="205" t="s">
        <v>262</v>
      </c>
      <c r="AT365" s="205" t="s">
        <v>245</v>
      </c>
      <c r="AU365" s="205" t="s">
        <v>86</v>
      </c>
      <c r="AY365" s="18" t="s">
        <v>160</v>
      </c>
      <c r="BE365" s="206">
        <f>IF(N365="základní",J365,0)</f>
        <v>0</v>
      </c>
      <c r="BF365" s="206">
        <f>IF(N365="snížená",J365,0)</f>
        <v>0</v>
      </c>
      <c r="BG365" s="206">
        <f>IF(N365="zákl. přenesená",J365,0)</f>
        <v>0</v>
      </c>
      <c r="BH365" s="206">
        <f>IF(N365="sníž. přenesená",J365,0)</f>
        <v>0</v>
      </c>
      <c r="BI365" s="206">
        <f>IF(N365="nulová",J365,0)</f>
        <v>0</v>
      </c>
      <c r="BJ365" s="18" t="s">
        <v>84</v>
      </c>
      <c r="BK365" s="206">
        <f>ROUND(I365*H365,2)</f>
        <v>0</v>
      </c>
      <c r="BL365" s="18" t="s">
        <v>214</v>
      </c>
      <c r="BM365" s="205" t="s">
        <v>781</v>
      </c>
    </row>
    <row r="366" spans="1:65" s="2" customFormat="1" ht="11.25">
      <c r="A366" s="35"/>
      <c r="B366" s="36"/>
      <c r="C366" s="37"/>
      <c r="D366" s="207" t="s">
        <v>167</v>
      </c>
      <c r="E366" s="37"/>
      <c r="F366" s="208" t="s">
        <v>2966</v>
      </c>
      <c r="G366" s="37"/>
      <c r="H366" s="37"/>
      <c r="I366" s="209"/>
      <c r="J366" s="37"/>
      <c r="K366" s="37"/>
      <c r="L366" s="40"/>
      <c r="M366" s="210"/>
      <c r="N366" s="211"/>
      <c r="O366" s="72"/>
      <c r="P366" s="72"/>
      <c r="Q366" s="72"/>
      <c r="R366" s="72"/>
      <c r="S366" s="72"/>
      <c r="T366" s="73"/>
      <c r="U366" s="35"/>
      <c r="V366" s="35"/>
      <c r="W366" s="35"/>
      <c r="X366" s="35"/>
      <c r="Y366" s="35"/>
      <c r="Z366" s="35"/>
      <c r="AA366" s="35"/>
      <c r="AB366" s="35"/>
      <c r="AC366" s="35"/>
      <c r="AD366" s="35"/>
      <c r="AE366" s="35"/>
      <c r="AT366" s="18" t="s">
        <v>167</v>
      </c>
      <c r="AU366" s="18" t="s">
        <v>86</v>
      </c>
    </row>
    <row r="367" spans="1:65" s="2" customFormat="1" ht="16.5" customHeight="1">
      <c r="A367" s="35"/>
      <c r="B367" s="36"/>
      <c r="C367" s="193" t="s">
        <v>488</v>
      </c>
      <c r="D367" s="193" t="s">
        <v>162</v>
      </c>
      <c r="E367" s="194" t="s">
        <v>2967</v>
      </c>
      <c r="F367" s="195" t="s">
        <v>2968</v>
      </c>
      <c r="G367" s="196" t="s">
        <v>312</v>
      </c>
      <c r="H367" s="197">
        <v>1</v>
      </c>
      <c r="I367" s="198"/>
      <c r="J367" s="199">
        <f>ROUND(I367*H367,2)</f>
        <v>0</v>
      </c>
      <c r="K367" s="200"/>
      <c r="L367" s="40"/>
      <c r="M367" s="201" t="s">
        <v>1</v>
      </c>
      <c r="N367" s="202" t="s">
        <v>41</v>
      </c>
      <c r="O367" s="72"/>
      <c r="P367" s="203">
        <f>O367*H367</f>
        <v>0</v>
      </c>
      <c r="Q367" s="203">
        <v>0</v>
      </c>
      <c r="R367" s="203">
        <f>Q367*H367</f>
        <v>0</v>
      </c>
      <c r="S367" s="203">
        <v>0</v>
      </c>
      <c r="T367" s="204">
        <f>S367*H367</f>
        <v>0</v>
      </c>
      <c r="U367" s="35"/>
      <c r="V367" s="35"/>
      <c r="W367" s="35"/>
      <c r="X367" s="35"/>
      <c r="Y367" s="35"/>
      <c r="Z367" s="35"/>
      <c r="AA367" s="35"/>
      <c r="AB367" s="35"/>
      <c r="AC367" s="35"/>
      <c r="AD367" s="35"/>
      <c r="AE367" s="35"/>
      <c r="AR367" s="205" t="s">
        <v>214</v>
      </c>
      <c r="AT367" s="205" t="s">
        <v>162</v>
      </c>
      <c r="AU367" s="205" t="s">
        <v>86</v>
      </c>
      <c r="AY367" s="18" t="s">
        <v>160</v>
      </c>
      <c r="BE367" s="206">
        <f>IF(N367="základní",J367,0)</f>
        <v>0</v>
      </c>
      <c r="BF367" s="206">
        <f>IF(N367="snížená",J367,0)</f>
        <v>0</v>
      </c>
      <c r="BG367" s="206">
        <f>IF(N367="zákl. přenesená",J367,0)</f>
        <v>0</v>
      </c>
      <c r="BH367" s="206">
        <f>IF(N367="sníž. přenesená",J367,0)</f>
        <v>0</v>
      </c>
      <c r="BI367" s="206">
        <f>IF(N367="nulová",J367,0)</f>
        <v>0</v>
      </c>
      <c r="BJ367" s="18" t="s">
        <v>84</v>
      </c>
      <c r="BK367" s="206">
        <f>ROUND(I367*H367,2)</f>
        <v>0</v>
      </c>
      <c r="BL367" s="18" t="s">
        <v>214</v>
      </c>
      <c r="BM367" s="205" t="s">
        <v>785</v>
      </c>
    </row>
    <row r="368" spans="1:65" s="2" customFormat="1" ht="29.25">
      <c r="A368" s="35"/>
      <c r="B368" s="36"/>
      <c r="C368" s="37"/>
      <c r="D368" s="207" t="s">
        <v>167</v>
      </c>
      <c r="E368" s="37"/>
      <c r="F368" s="208" t="s">
        <v>2969</v>
      </c>
      <c r="G368" s="37"/>
      <c r="H368" s="37"/>
      <c r="I368" s="209"/>
      <c r="J368" s="37"/>
      <c r="K368" s="37"/>
      <c r="L368" s="40"/>
      <c r="M368" s="210"/>
      <c r="N368" s="211"/>
      <c r="O368" s="72"/>
      <c r="P368" s="72"/>
      <c r="Q368" s="72"/>
      <c r="R368" s="72"/>
      <c r="S368" s="72"/>
      <c r="T368" s="73"/>
      <c r="U368" s="35"/>
      <c r="V368" s="35"/>
      <c r="W368" s="35"/>
      <c r="X368" s="35"/>
      <c r="Y368" s="35"/>
      <c r="Z368" s="35"/>
      <c r="AA368" s="35"/>
      <c r="AB368" s="35"/>
      <c r="AC368" s="35"/>
      <c r="AD368" s="35"/>
      <c r="AE368" s="35"/>
      <c r="AT368" s="18" t="s">
        <v>167</v>
      </c>
      <c r="AU368" s="18" t="s">
        <v>86</v>
      </c>
    </row>
    <row r="369" spans="1:65" s="2" customFormat="1" ht="19.5">
      <c r="A369" s="35"/>
      <c r="B369" s="36"/>
      <c r="C369" s="37"/>
      <c r="D369" s="207" t="s">
        <v>510</v>
      </c>
      <c r="E369" s="37"/>
      <c r="F369" s="255" t="s">
        <v>2970</v>
      </c>
      <c r="G369" s="37"/>
      <c r="H369" s="37"/>
      <c r="I369" s="209"/>
      <c r="J369" s="37"/>
      <c r="K369" s="37"/>
      <c r="L369" s="40"/>
      <c r="M369" s="210"/>
      <c r="N369" s="211"/>
      <c r="O369" s="72"/>
      <c r="P369" s="72"/>
      <c r="Q369" s="72"/>
      <c r="R369" s="72"/>
      <c r="S369" s="72"/>
      <c r="T369" s="73"/>
      <c r="U369" s="35"/>
      <c r="V369" s="35"/>
      <c r="W369" s="35"/>
      <c r="X369" s="35"/>
      <c r="Y369" s="35"/>
      <c r="Z369" s="35"/>
      <c r="AA369" s="35"/>
      <c r="AB369" s="35"/>
      <c r="AC369" s="35"/>
      <c r="AD369" s="35"/>
      <c r="AE369" s="35"/>
      <c r="AT369" s="18" t="s">
        <v>510</v>
      </c>
      <c r="AU369" s="18" t="s">
        <v>86</v>
      </c>
    </row>
    <row r="370" spans="1:65" s="2" customFormat="1" ht="16.5" customHeight="1">
      <c r="A370" s="35"/>
      <c r="B370" s="36"/>
      <c r="C370" s="193" t="s">
        <v>798</v>
      </c>
      <c r="D370" s="193" t="s">
        <v>162</v>
      </c>
      <c r="E370" s="194" t="s">
        <v>2971</v>
      </c>
      <c r="F370" s="195" t="s">
        <v>2972</v>
      </c>
      <c r="G370" s="196" t="s">
        <v>312</v>
      </c>
      <c r="H370" s="197">
        <v>1</v>
      </c>
      <c r="I370" s="198"/>
      <c r="J370" s="199">
        <f>ROUND(I370*H370,2)</f>
        <v>0</v>
      </c>
      <c r="K370" s="200"/>
      <c r="L370" s="40"/>
      <c r="M370" s="201" t="s">
        <v>1</v>
      </c>
      <c r="N370" s="202" t="s">
        <v>41</v>
      </c>
      <c r="O370" s="72"/>
      <c r="P370" s="203">
        <f>O370*H370</f>
        <v>0</v>
      </c>
      <c r="Q370" s="203">
        <v>0</v>
      </c>
      <c r="R370" s="203">
        <f>Q370*H370</f>
        <v>0</v>
      </c>
      <c r="S370" s="203">
        <v>0</v>
      </c>
      <c r="T370" s="204">
        <f>S370*H370</f>
        <v>0</v>
      </c>
      <c r="U370" s="35"/>
      <c r="V370" s="35"/>
      <c r="W370" s="35"/>
      <c r="X370" s="35"/>
      <c r="Y370" s="35"/>
      <c r="Z370" s="35"/>
      <c r="AA370" s="35"/>
      <c r="AB370" s="35"/>
      <c r="AC370" s="35"/>
      <c r="AD370" s="35"/>
      <c r="AE370" s="35"/>
      <c r="AR370" s="205" t="s">
        <v>214</v>
      </c>
      <c r="AT370" s="205" t="s">
        <v>162</v>
      </c>
      <c r="AU370" s="205" t="s">
        <v>86</v>
      </c>
      <c r="AY370" s="18" t="s">
        <v>160</v>
      </c>
      <c r="BE370" s="206">
        <f>IF(N370="základní",J370,0)</f>
        <v>0</v>
      </c>
      <c r="BF370" s="206">
        <f>IF(N370="snížená",J370,0)</f>
        <v>0</v>
      </c>
      <c r="BG370" s="206">
        <f>IF(N370="zákl. přenesená",J370,0)</f>
        <v>0</v>
      </c>
      <c r="BH370" s="206">
        <f>IF(N370="sníž. přenesená",J370,0)</f>
        <v>0</v>
      </c>
      <c r="BI370" s="206">
        <f>IF(N370="nulová",J370,0)</f>
        <v>0</v>
      </c>
      <c r="BJ370" s="18" t="s">
        <v>84</v>
      </c>
      <c r="BK370" s="206">
        <f>ROUND(I370*H370,2)</f>
        <v>0</v>
      </c>
      <c r="BL370" s="18" t="s">
        <v>214</v>
      </c>
      <c r="BM370" s="205" t="s">
        <v>801</v>
      </c>
    </row>
    <row r="371" spans="1:65" s="2" customFormat="1" ht="29.25">
      <c r="A371" s="35"/>
      <c r="B371" s="36"/>
      <c r="C371" s="37"/>
      <c r="D371" s="207" t="s">
        <v>167</v>
      </c>
      <c r="E371" s="37"/>
      <c r="F371" s="208" t="s">
        <v>2973</v>
      </c>
      <c r="G371" s="37"/>
      <c r="H371" s="37"/>
      <c r="I371" s="209"/>
      <c r="J371" s="37"/>
      <c r="K371" s="37"/>
      <c r="L371" s="40"/>
      <c r="M371" s="210"/>
      <c r="N371" s="211"/>
      <c r="O371" s="72"/>
      <c r="P371" s="72"/>
      <c r="Q371" s="72"/>
      <c r="R371" s="72"/>
      <c r="S371" s="72"/>
      <c r="T371" s="73"/>
      <c r="U371" s="35"/>
      <c r="V371" s="35"/>
      <c r="W371" s="35"/>
      <c r="X371" s="35"/>
      <c r="Y371" s="35"/>
      <c r="Z371" s="35"/>
      <c r="AA371" s="35"/>
      <c r="AB371" s="35"/>
      <c r="AC371" s="35"/>
      <c r="AD371" s="35"/>
      <c r="AE371" s="35"/>
      <c r="AT371" s="18" t="s">
        <v>167</v>
      </c>
      <c r="AU371" s="18" t="s">
        <v>86</v>
      </c>
    </row>
    <row r="372" spans="1:65" s="2" customFormat="1" ht="19.5">
      <c r="A372" s="35"/>
      <c r="B372" s="36"/>
      <c r="C372" s="37"/>
      <c r="D372" s="207" t="s">
        <v>510</v>
      </c>
      <c r="E372" s="37"/>
      <c r="F372" s="255" t="s">
        <v>2974</v>
      </c>
      <c r="G372" s="37"/>
      <c r="H372" s="37"/>
      <c r="I372" s="209"/>
      <c r="J372" s="37"/>
      <c r="K372" s="37"/>
      <c r="L372" s="40"/>
      <c r="M372" s="210"/>
      <c r="N372" s="211"/>
      <c r="O372" s="72"/>
      <c r="P372" s="72"/>
      <c r="Q372" s="72"/>
      <c r="R372" s="72"/>
      <c r="S372" s="72"/>
      <c r="T372" s="73"/>
      <c r="U372" s="35"/>
      <c r="V372" s="35"/>
      <c r="W372" s="35"/>
      <c r="X372" s="35"/>
      <c r="Y372" s="35"/>
      <c r="Z372" s="35"/>
      <c r="AA372" s="35"/>
      <c r="AB372" s="35"/>
      <c r="AC372" s="35"/>
      <c r="AD372" s="35"/>
      <c r="AE372" s="35"/>
      <c r="AT372" s="18" t="s">
        <v>510</v>
      </c>
      <c r="AU372" s="18" t="s">
        <v>86</v>
      </c>
    </row>
    <row r="373" spans="1:65" s="2" customFormat="1" ht="16.5" customHeight="1">
      <c r="A373" s="35"/>
      <c r="B373" s="36"/>
      <c r="C373" s="193" t="s">
        <v>509</v>
      </c>
      <c r="D373" s="193" t="s">
        <v>162</v>
      </c>
      <c r="E373" s="194" t="s">
        <v>2975</v>
      </c>
      <c r="F373" s="195" t="s">
        <v>2976</v>
      </c>
      <c r="G373" s="196" t="s">
        <v>312</v>
      </c>
      <c r="H373" s="197">
        <v>2</v>
      </c>
      <c r="I373" s="198"/>
      <c r="J373" s="199">
        <f>ROUND(I373*H373,2)</f>
        <v>0</v>
      </c>
      <c r="K373" s="200"/>
      <c r="L373" s="40"/>
      <c r="M373" s="201" t="s">
        <v>1</v>
      </c>
      <c r="N373" s="202" t="s">
        <v>41</v>
      </c>
      <c r="O373" s="72"/>
      <c r="P373" s="203">
        <f>O373*H373</f>
        <v>0</v>
      </c>
      <c r="Q373" s="203">
        <v>0</v>
      </c>
      <c r="R373" s="203">
        <f>Q373*H373</f>
        <v>0</v>
      </c>
      <c r="S373" s="203">
        <v>0</v>
      </c>
      <c r="T373" s="204">
        <f>S373*H373</f>
        <v>0</v>
      </c>
      <c r="U373" s="35"/>
      <c r="V373" s="35"/>
      <c r="W373" s="35"/>
      <c r="X373" s="35"/>
      <c r="Y373" s="35"/>
      <c r="Z373" s="35"/>
      <c r="AA373" s="35"/>
      <c r="AB373" s="35"/>
      <c r="AC373" s="35"/>
      <c r="AD373" s="35"/>
      <c r="AE373" s="35"/>
      <c r="AR373" s="205" t="s">
        <v>214</v>
      </c>
      <c r="AT373" s="205" t="s">
        <v>162</v>
      </c>
      <c r="AU373" s="205" t="s">
        <v>86</v>
      </c>
      <c r="AY373" s="18" t="s">
        <v>160</v>
      </c>
      <c r="BE373" s="206">
        <f>IF(N373="základní",J373,0)</f>
        <v>0</v>
      </c>
      <c r="BF373" s="206">
        <f>IF(N373="snížená",J373,0)</f>
        <v>0</v>
      </c>
      <c r="BG373" s="206">
        <f>IF(N373="zákl. přenesená",J373,0)</f>
        <v>0</v>
      </c>
      <c r="BH373" s="206">
        <f>IF(N373="sníž. přenesená",J373,0)</f>
        <v>0</v>
      </c>
      <c r="BI373" s="206">
        <f>IF(N373="nulová",J373,0)</f>
        <v>0</v>
      </c>
      <c r="BJ373" s="18" t="s">
        <v>84</v>
      </c>
      <c r="BK373" s="206">
        <f>ROUND(I373*H373,2)</f>
        <v>0</v>
      </c>
      <c r="BL373" s="18" t="s">
        <v>214</v>
      </c>
      <c r="BM373" s="205" t="s">
        <v>809</v>
      </c>
    </row>
    <row r="374" spans="1:65" s="2" customFormat="1" ht="11.25">
      <c r="A374" s="35"/>
      <c r="B374" s="36"/>
      <c r="C374" s="37"/>
      <c r="D374" s="207" t="s">
        <v>167</v>
      </c>
      <c r="E374" s="37"/>
      <c r="F374" s="208" t="s">
        <v>2976</v>
      </c>
      <c r="G374" s="37"/>
      <c r="H374" s="37"/>
      <c r="I374" s="209"/>
      <c r="J374" s="37"/>
      <c r="K374" s="37"/>
      <c r="L374" s="40"/>
      <c r="M374" s="210"/>
      <c r="N374" s="211"/>
      <c r="O374" s="72"/>
      <c r="P374" s="72"/>
      <c r="Q374" s="72"/>
      <c r="R374" s="72"/>
      <c r="S374" s="72"/>
      <c r="T374" s="73"/>
      <c r="U374" s="35"/>
      <c r="V374" s="35"/>
      <c r="W374" s="35"/>
      <c r="X374" s="35"/>
      <c r="Y374" s="35"/>
      <c r="Z374" s="35"/>
      <c r="AA374" s="35"/>
      <c r="AB374" s="35"/>
      <c r="AC374" s="35"/>
      <c r="AD374" s="35"/>
      <c r="AE374" s="35"/>
      <c r="AT374" s="18" t="s">
        <v>167</v>
      </c>
      <c r="AU374" s="18" t="s">
        <v>86</v>
      </c>
    </row>
    <row r="375" spans="1:65" s="2" customFormat="1" ht="24.2" customHeight="1">
      <c r="A375" s="35"/>
      <c r="B375" s="36"/>
      <c r="C375" s="193" t="s">
        <v>816</v>
      </c>
      <c r="D375" s="193" t="s">
        <v>162</v>
      </c>
      <c r="E375" s="194" t="s">
        <v>2977</v>
      </c>
      <c r="F375" s="195" t="s">
        <v>2978</v>
      </c>
      <c r="G375" s="196" t="s">
        <v>165</v>
      </c>
      <c r="H375" s="197">
        <v>0.3</v>
      </c>
      <c r="I375" s="198"/>
      <c r="J375" s="199">
        <f>ROUND(I375*H375,2)</f>
        <v>0</v>
      </c>
      <c r="K375" s="200"/>
      <c r="L375" s="40"/>
      <c r="M375" s="201" t="s">
        <v>1</v>
      </c>
      <c r="N375" s="202" t="s">
        <v>41</v>
      </c>
      <c r="O375" s="72"/>
      <c r="P375" s="203">
        <f>O375*H375</f>
        <v>0</v>
      </c>
      <c r="Q375" s="203">
        <v>0</v>
      </c>
      <c r="R375" s="203">
        <f>Q375*H375</f>
        <v>0</v>
      </c>
      <c r="S375" s="203">
        <v>0</v>
      </c>
      <c r="T375" s="204">
        <f>S375*H375</f>
        <v>0</v>
      </c>
      <c r="U375" s="35"/>
      <c r="V375" s="35"/>
      <c r="W375" s="35"/>
      <c r="X375" s="35"/>
      <c r="Y375" s="35"/>
      <c r="Z375" s="35"/>
      <c r="AA375" s="35"/>
      <c r="AB375" s="35"/>
      <c r="AC375" s="35"/>
      <c r="AD375" s="35"/>
      <c r="AE375" s="35"/>
      <c r="AR375" s="205" t="s">
        <v>214</v>
      </c>
      <c r="AT375" s="205" t="s">
        <v>162</v>
      </c>
      <c r="AU375" s="205" t="s">
        <v>86</v>
      </c>
      <c r="AY375" s="18" t="s">
        <v>160</v>
      </c>
      <c r="BE375" s="206">
        <f>IF(N375="základní",J375,0)</f>
        <v>0</v>
      </c>
      <c r="BF375" s="206">
        <f>IF(N375="snížená",J375,0)</f>
        <v>0</v>
      </c>
      <c r="BG375" s="206">
        <f>IF(N375="zákl. přenesená",J375,0)</f>
        <v>0</v>
      </c>
      <c r="BH375" s="206">
        <f>IF(N375="sníž. přenesená",J375,0)</f>
        <v>0</v>
      </c>
      <c r="BI375" s="206">
        <f>IF(N375="nulová",J375,0)</f>
        <v>0</v>
      </c>
      <c r="BJ375" s="18" t="s">
        <v>84</v>
      </c>
      <c r="BK375" s="206">
        <f>ROUND(I375*H375,2)</f>
        <v>0</v>
      </c>
      <c r="BL375" s="18" t="s">
        <v>214</v>
      </c>
      <c r="BM375" s="205" t="s">
        <v>819</v>
      </c>
    </row>
    <row r="376" spans="1:65" s="2" customFormat="1" ht="29.25">
      <c r="A376" s="35"/>
      <c r="B376" s="36"/>
      <c r="C376" s="37"/>
      <c r="D376" s="207" t="s">
        <v>167</v>
      </c>
      <c r="E376" s="37"/>
      <c r="F376" s="208" t="s">
        <v>2979</v>
      </c>
      <c r="G376" s="37"/>
      <c r="H376" s="37"/>
      <c r="I376" s="209"/>
      <c r="J376" s="37"/>
      <c r="K376" s="37"/>
      <c r="L376" s="40"/>
      <c r="M376" s="210"/>
      <c r="N376" s="211"/>
      <c r="O376" s="72"/>
      <c r="P376" s="72"/>
      <c r="Q376" s="72"/>
      <c r="R376" s="72"/>
      <c r="S376" s="72"/>
      <c r="T376" s="73"/>
      <c r="U376" s="35"/>
      <c r="V376" s="35"/>
      <c r="W376" s="35"/>
      <c r="X376" s="35"/>
      <c r="Y376" s="35"/>
      <c r="Z376" s="35"/>
      <c r="AA376" s="35"/>
      <c r="AB376" s="35"/>
      <c r="AC376" s="35"/>
      <c r="AD376" s="35"/>
      <c r="AE376" s="35"/>
      <c r="AT376" s="18" t="s">
        <v>167</v>
      </c>
      <c r="AU376" s="18" t="s">
        <v>86</v>
      </c>
    </row>
    <row r="377" spans="1:65" s="2" customFormat="1" ht="19.5">
      <c r="A377" s="35"/>
      <c r="B377" s="36"/>
      <c r="C377" s="37"/>
      <c r="D377" s="207" t="s">
        <v>510</v>
      </c>
      <c r="E377" s="37"/>
      <c r="F377" s="255" t="s">
        <v>2980</v>
      </c>
      <c r="G377" s="37"/>
      <c r="H377" s="37"/>
      <c r="I377" s="209"/>
      <c r="J377" s="37"/>
      <c r="K377" s="37"/>
      <c r="L377" s="40"/>
      <c r="M377" s="210"/>
      <c r="N377" s="211"/>
      <c r="O377" s="72"/>
      <c r="P377" s="72"/>
      <c r="Q377" s="72"/>
      <c r="R377" s="72"/>
      <c r="S377" s="72"/>
      <c r="T377" s="73"/>
      <c r="U377" s="35"/>
      <c r="V377" s="35"/>
      <c r="W377" s="35"/>
      <c r="X377" s="35"/>
      <c r="Y377" s="35"/>
      <c r="Z377" s="35"/>
      <c r="AA377" s="35"/>
      <c r="AB377" s="35"/>
      <c r="AC377" s="35"/>
      <c r="AD377" s="35"/>
      <c r="AE377" s="35"/>
      <c r="AT377" s="18" t="s">
        <v>510</v>
      </c>
      <c r="AU377" s="18" t="s">
        <v>86</v>
      </c>
    </row>
    <row r="378" spans="1:65" s="2" customFormat="1" ht="24.2" customHeight="1">
      <c r="A378" s="35"/>
      <c r="B378" s="36"/>
      <c r="C378" s="193" t="s">
        <v>515</v>
      </c>
      <c r="D378" s="193" t="s">
        <v>162</v>
      </c>
      <c r="E378" s="194" t="s">
        <v>2981</v>
      </c>
      <c r="F378" s="195" t="s">
        <v>2982</v>
      </c>
      <c r="G378" s="196" t="s">
        <v>1386</v>
      </c>
      <c r="H378" s="267"/>
      <c r="I378" s="198"/>
      <c r="J378" s="199">
        <f>ROUND(I378*H378,2)</f>
        <v>0</v>
      </c>
      <c r="K378" s="200"/>
      <c r="L378" s="40"/>
      <c r="M378" s="201" t="s">
        <v>1</v>
      </c>
      <c r="N378" s="202" t="s">
        <v>41</v>
      </c>
      <c r="O378" s="72"/>
      <c r="P378" s="203">
        <f>O378*H378</f>
        <v>0</v>
      </c>
      <c r="Q378" s="203">
        <v>0</v>
      </c>
      <c r="R378" s="203">
        <f>Q378*H378</f>
        <v>0</v>
      </c>
      <c r="S378" s="203">
        <v>0</v>
      </c>
      <c r="T378" s="204">
        <f>S378*H378</f>
        <v>0</v>
      </c>
      <c r="U378" s="35"/>
      <c r="V378" s="35"/>
      <c r="W378" s="35"/>
      <c r="X378" s="35"/>
      <c r="Y378" s="35"/>
      <c r="Z378" s="35"/>
      <c r="AA378" s="35"/>
      <c r="AB378" s="35"/>
      <c r="AC378" s="35"/>
      <c r="AD378" s="35"/>
      <c r="AE378" s="35"/>
      <c r="AR378" s="205" t="s">
        <v>214</v>
      </c>
      <c r="AT378" s="205" t="s">
        <v>162</v>
      </c>
      <c r="AU378" s="205" t="s">
        <v>86</v>
      </c>
      <c r="AY378" s="18" t="s">
        <v>160</v>
      </c>
      <c r="BE378" s="206">
        <f>IF(N378="základní",J378,0)</f>
        <v>0</v>
      </c>
      <c r="BF378" s="206">
        <f>IF(N378="snížená",J378,0)</f>
        <v>0</v>
      </c>
      <c r="BG378" s="206">
        <f>IF(N378="zákl. přenesená",J378,0)</f>
        <v>0</v>
      </c>
      <c r="BH378" s="206">
        <f>IF(N378="sníž. přenesená",J378,0)</f>
        <v>0</v>
      </c>
      <c r="BI378" s="206">
        <f>IF(N378="nulová",J378,0)</f>
        <v>0</v>
      </c>
      <c r="BJ378" s="18" t="s">
        <v>84</v>
      </c>
      <c r="BK378" s="206">
        <f>ROUND(I378*H378,2)</f>
        <v>0</v>
      </c>
      <c r="BL378" s="18" t="s">
        <v>214</v>
      </c>
      <c r="BM378" s="205" t="s">
        <v>825</v>
      </c>
    </row>
    <row r="379" spans="1:65" s="2" customFormat="1" ht="29.25">
      <c r="A379" s="35"/>
      <c r="B379" s="36"/>
      <c r="C379" s="37"/>
      <c r="D379" s="207" t="s">
        <v>167</v>
      </c>
      <c r="E379" s="37"/>
      <c r="F379" s="208" t="s">
        <v>2983</v>
      </c>
      <c r="G379" s="37"/>
      <c r="H379" s="37"/>
      <c r="I379" s="209"/>
      <c r="J379" s="37"/>
      <c r="K379" s="37"/>
      <c r="L379" s="40"/>
      <c r="M379" s="210"/>
      <c r="N379" s="211"/>
      <c r="O379" s="72"/>
      <c r="P379" s="72"/>
      <c r="Q379" s="72"/>
      <c r="R379" s="72"/>
      <c r="S379" s="72"/>
      <c r="T379" s="73"/>
      <c r="U379" s="35"/>
      <c r="V379" s="35"/>
      <c r="W379" s="35"/>
      <c r="X379" s="35"/>
      <c r="Y379" s="35"/>
      <c r="Z379" s="35"/>
      <c r="AA379" s="35"/>
      <c r="AB379" s="35"/>
      <c r="AC379" s="35"/>
      <c r="AD379" s="35"/>
      <c r="AE379" s="35"/>
      <c r="AT379" s="18" t="s">
        <v>167</v>
      </c>
      <c r="AU379" s="18" t="s">
        <v>86</v>
      </c>
    </row>
    <row r="380" spans="1:65" s="2" customFormat="1" ht="24.2" customHeight="1">
      <c r="A380" s="35"/>
      <c r="B380" s="36"/>
      <c r="C380" s="193" t="s">
        <v>827</v>
      </c>
      <c r="D380" s="193" t="s">
        <v>162</v>
      </c>
      <c r="E380" s="194" t="s">
        <v>2984</v>
      </c>
      <c r="F380" s="195" t="s">
        <v>2985</v>
      </c>
      <c r="G380" s="196" t="s">
        <v>1386</v>
      </c>
      <c r="H380" s="267"/>
      <c r="I380" s="198"/>
      <c r="J380" s="199">
        <f>ROUND(I380*H380,2)</f>
        <v>0</v>
      </c>
      <c r="K380" s="200"/>
      <c r="L380" s="40"/>
      <c r="M380" s="201" t="s">
        <v>1</v>
      </c>
      <c r="N380" s="202" t="s">
        <v>41</v>
      </c>
      <c r="O380" s="72"/>
      <c r="P380" s="203">
        <f>O380*H380</f>
        <v>0</v>
      </c>
      <c r="Q380" s="203">
        <v>0</v>
      </c>
      <c r="R380" s="203">
        <f>Q380*H380</f>
        <v>0</v>
      </c>
      <c r="S380" s="203">
        <v>0</v>
      </c>
      <c r="T380" s="204">
        <f>S380*H380</f>
        <v>0</v>
      </c>
      <c r="U380" s="35"/>
      <c r="V380" s="35"/>
      <c r="W380" s="35"/>
      <c r="X380" s="35"/>
      <c r="Y380" s="35"/>
      <c r="Z380" s="35"/>
      <c r="AA380" s="35"/>
      <c r="AB380" s="35"/>
      <c r="AC380" s="35"/>
      <c r="AD380" s="35"/>
      <c r="AE380" s="35"/>
      <c r="AR380" s="205" t="s">
        <v>214</v>
      </c>
      <c r="AT380" s="205" t="s">
        <v>162</v>
      </c>
      <c r="AU380" s="205" t="s">
        <v>86</v>
      </c>
      <c r="AY380" s="18" t="s">
        <v>160</v>
      </c>
      <c r="BE380" s="206">
        <f>IF(N380="základní",J380,0)</f>
        <v>0</v>
      </c>
      <c r="BF380" s="206">
        <f>IF(N380="snížená",J380,0)</f>
        <v>0</v>
      </c>
      <c r="BG380" s="206">
        <f>IF(N380="zákl. přenesená",J380,0)</f>
        <v>0</v>
      </c>
      <c r="BH380" s="206">
        <f>IF(N380="sníž. přenesená",J380,0)</f>
        <v>0</v>
      </c>
      <c r="BI380" s="206">
        <f>IF(N380="nulová",J380,0)</f>
        <v>0</v>
      </c>
      <c r="BJ380" s="18" t="s">
        <v>84</v>
      </c>
      <c r="BK380" s="206">
        <f>ROUND(I380*H380,2)</f>
        <v>0</v>
      </c>
      <c r="BL380" s="18" t="s">
        <v>214</v>
      </c>
      <c r="BM380" s="205" t="s">
        <v>830</v>
      </c>
    </row>
    <row r="381" spans="1:65" s="2" customFormat="1" ht="29.25">
      <c r="A381" s="35"/>
      <c r="B381" s="36"/>
      <c r="C381" s="37"/>
      <c r="D381" s="207" t="s">
        <v>167</v>
      </c>
      <c r="E381" s="37"/>
      <c r="F381" s="208" t="s">
        <v>2986</v>
      </c>
      <c r="G381" s="37"/>
      <c r="H381" s="37"/>
      <c r="I381" s="209"/>
      <c r="J381" s="37"/>
      <c r="K381" s="37"/>
      <c r="L381" s="40"/>
      <c r="M381" s="210"/>
      <c r="N381" s="211"/>
      <c r="O381" s="72"/>
      <c r="P381" s="72"/>
      <c r="Q381" s="72"/>
      <c r="R381" s="72"/>
      <c r="S381" s="72"/>
      <c r="T381" s="73"/>
      <c r="U381" s="35"/>
      <c r="V381" s="35"/>
      <c r="W381" s="35"/>
      <c r="X381" s="35"/>
      <c r="Y381" s="35"/>
      <c r="Z381" s="35"/>
      <c r="AA381" s="35"/>
      <c r="AB381" s="35"/>
      <c r="AC381" s="35"/>
      <c r="AD381" s="35"/>
      <c r="AE381" s="35"/>
      <c r="AT381" s="18" t="s">
        <v>167</v>
      </c>
      <c r="AU381" s="18" t="s">
        <v>86</v>
      </c>
    </row>
    <row r="382" spans="1:65" s="2" customFormat="1" ht="16.5" customHeight="1">
      <c r="A382" s="35"/>
      <c r="B382" s="36"/>
      <c r="C382" s="193" t="s">
        <v>520</v>
      </c>
      <c r="D382" s="193" t="s">
        <v>162</v>
      </c>
      <c r="E382" s="194" t="s">
        <v>2987</v>
      </c>
      <c r="F382" s="195" t="s">
        <v>2988</v>
      </c>
      <c r="G382" s="196" t="s">
        <v>1386</v>
      </c>
      <c r="H382" s="267"/>
      <c r="I382" s="198"/>
      <c r="J382" s="199">
        <f>ROUND(I382*H382,2)</f>
        <v>0</v>
      </c>
      <c r="K382" s="200"/>
      <c r="L382" s="40"/>
      <c r="M382" s="201" t="s">
        <v>1</v>
      </c>
      <c r="N382" s="202" t="s">
        <v>41</v>
      </c>
      <c r="O382" s="72"/>
      <c r="P382" s="203">
        <f>O382*H382</f>
        <v>0</v>
      </c>
      <c r="Q382" s="203">
        <v>0</v>
      </c>
      <c r="R382" s="203">
        <f>Q382*H382</f>
        <v>0</v>
      </c>
      <c r="S382" s="203">
        <v>0</v>
      </c>
      <c r="T382" s="204">
        <f>S382*H382</f>
        <v>0</v>
      </c>
      <c r="U382" s="35"/>
      <c r="V382" s="35"/>
      <c r="W382" s="35"/>
      <c r="X382" s="35"/>
      <c r="Y382" s="35"/>
      <c r="Z382" s="35"/>
      <c r="AA382" s="35"/>
      <c r="AB382" s="35"/>
      <c r="AC382" s="35"/>
      <c r="AD382" s="35"/>
      <c r="AE382" s="35"/>
      <c r="AR382" s="205" t="s">
        <v>214</v>
      </c>
      <c r="AT382" s="205" t="s">
        <v>162</v>
      </c>
      <c r="AU382" s="205" t="s">
        <v>86</v>
      </c>
      <c r="AY382" s="18" t="s">
        <v>160</v>
      </c>
      <c r="BE382" s="206">
        <f>IF(N382="základní",J382,0)</f>
        <v>0</v>
      </c>
      <c r="BF382" s="206">
        <f>IF(N382="snížená",J382,0)</f>
        <v>0</v>
      </c>
      <c r="BG382" s="206">
        <f>IF(N382="zákl. přenesená",J382,0)</f>
        <v>0</v>
      </c>
      <c r="BH382" s="206">
        <f>IF(N382="sníž. přenesená",J382,0)</f>
        <v>0</v>
      </c>
      <c r="BI382" s="206">
        <f>IF(N382="nulová",J382,0)</f>
        <v>0</v>
      </c>
      <c r="BJ382" s="18" t="s">
        <v>84</v>
      </c>
      <c r="BK382" s="206">
        <f>ROUND(I382*H382,2)</f>
        <v>0</v>
      </c>
      <c r="BL382" s="18" t="s">
        <v>214</v>
      </c>
      <c r="BM382" s="205" t="s">
        <v>836</v>
      </c>
    </row>
    <row r="383" spans="1:65" s="2" customFormat="1" ht="11.25">
      <c r="A383" s="35"/>
      <c r="B383" s="36"/>
      <c r="C383" s="37"/>
      <c r="D383" s="207" t="s">
        <v>167</v>
      </c>
      <c r="E383" s="37"/>
      <c r="F383" s="208" t="s">
        <v>2988</v>
      </c>
      <c r="G383" s="37"/>
      <c r="H383" s="37"/>
      <c r="I383" s="209"/>
      <c r="J383" s="37"/>
      <c r="K383" s="37"/>
      <c r="L383" s="40"/>
      <c r="M383" s="210"/>
      <c r="N383" s="211"/>
      <c r="O383" s="72"/>
      <c r="P383" s="72"/>
      <c r="Q383" s="72"/>
      <c r="R383" s="72"/>
      <c r="S383" s="72"/>
      <c r="T383" s="73"/>
      <c r="U383" s="35"/>
      <c r="V383" s="35"/>
      <c r="W383" s="35"/>
      <c r="X383" s="35"/>
      <c r="Y383" s="35"/>
      <c r="Z383" s="35"/>
      <c r="AA383" s="35"/>
      <c r="AB383" s="35"/>
      <c r="AC383" s="35"/>
      <c r="AD383" s="35"/>
      <c r="AE383" s="35"/>
      <c r="AT383" s="18" t="s">
        <v>167</v>
      </c>
      <c r="AU383" s="18" t="s">
        <v>86</v>
      </c>
    </row>
    <row r="384" spans="1:65" s="12" customFormat="1" ht="22.9" customHeight="1">
      <c r="B384" s="177"/>
      <c r="C384" s="178"/>
      <c r="D384" s="179" t="s">
        <v>75</v>
      </c>
      <c r="E384" s="191" t="s">
        <v>2989</v>
      </c>
      <c r="F384" s="191" t="s">
        <v>2990</v>
      </c>
      <c r="G384" s="178"/>
      <c r="H384" s="178"/>
      <c r="I384" s="181"/>
      <c r="J384" s="192">
        <f>BK384</f>
        <v>0</v>
      </c>
      <c r="K384" s="178"/>
      <c r="L384" s="183"/>
      <c r="M384" s="184"/>
      <c r="N384" s="185"/>
      <c r="O384" s="185"/>
      <c r="P384" s="186">
        <f>SUM(P385:P434)</f>
        <v>0</v>
      </c>
      <c r="Q384" s="185"/>
      <c r="R384" s="186">
        <f>SUM(R385:R434)</f>
        <v>0</v>
      </c>
      <c r="S384" s="185"/>
      <c r="T384" s="187">
        <f>SUM(T385:T434)</f>
        <v>0</v>
      </c>
      <c r="AR384" s="188" t="s">
        <v>86</v>
      </c>
      <c r="AT384" s="189" t="s">
        <v>75</v>
      </c>
      <c r="AU384" s="189" t="s">
        <v>84</v>
      </c>
      <c r="AY384" s="188" t="s">
        <v>160</v>
      </c>
      <c r="BK384" s="190">
        <f>SUM(BK385:BK434)</f>
        <v>0</v>
      </c>
    </row>
    <row r="385" spans="1:65" s="2" customFormat="1" ht="24.2" customHeight="1">
      <c r="A385" s="35"/>
      <c r="B385" s="36"/>
      <c r="C385" s="193" t="s">
        <v>838</v>
      </c>
      <c r="D385" s="193" t="s">
        <v>162</v>
      </c>
      <c r="E385" s="194" t="s">
        <v>2991</v>
      </c>
      <c r="F385" s="195" t="s">
        <v>2992</v>
      </c>
      <c r="G385" s="196" t="s">
        <v>181</v>
      </c>
      <c r="H385" s="197">
        <v>200</v>
      </c>
      <c r="I385" s="198"/>
      <c r="J385" s="199">
        <f>ROUND(I385*H385,2)</f>
        <v>0</v>
      </c>
      <c r="K385" s="200"/>
      <c r="L385" s="40"/>
      <c r="M385" s="201" t="s">
        <v>1</v>
      </c>
      <c r="N385" s="202" t="s">
        <v>41</v>
      </c>
      <c r="O385" s="72"/>
      <c r="P385" s="203">
        <f>O385*H385</f>
        <v>0</v>
      </c>
      <c r="Q385" s="203">
        <v>0</v>
      </c>
      <c r="R385" s="203">
        <f>Q385*H385</f>
        <v>0</v>
      </c>
      <c r="S385" s="203">
        <v>0</v>
      </c>
      <c r="T385" s="204">
        <f>S385*H385</f>
        <v>0</v>
      </c>
      <c r="U385" s="35"/>
      <c r="V385" s="35"/>
      <c r="W385" s="35"/>
      <c r="X385" s="35"/>
      <c r="Y385" s="35"/>
      <c r="Z385" s="35"/>
      <c r="AA385" s="35"/>
      <c r="AB385" s="35"/>
      <c r="AC385" s="35"/>
      <c r="AD385" s="35"/>
      <c r="AE385" s="35"/>
      <c r="AR385" s="205" t="s">
        <v>214</v>
      </c>
      <c r="AT385" s="205" t="s">
        <v>162</v>
      </c>
      <c r="AU385" s="205" t="s">
        <v>86</v>
      </c>
      <c r="AY385" s="18" t="s">
        <v>160</v>
      </c>
      <c r="BE385" s="206">
        <f>IF(N385="základní",J385,0)</f>
        <v>0</v>
      </c>
      <c r="BF385" s="206">
        <f>IF(N385="snížená",J385,0)</f>
        <v>0</v>
      </c>
      <c r="BG385" s="206">
        <f>IF(N385="zákl. přenesená",J385,0)</f>
        <v>0</v>
      </c>
      <c r="BH385" s="206">
        <f>IF(N385="sníž. přenesená",J385,0)</f>
        <v>0</v>
      </c>
      <c r="BI385" s="206">
        <f>IF(N385="nulová",J385,0)</f>
        <v>0</v>
      </c>
      <c r="BJ385" s="18" t="s">
        <v>84</v>
      </c>
      <c r="BK385" s="206">
        <f>ROUND(I385*H385,2)</f>
        <v>0</v>
      </c>
      <c r="BL385" s="18" t="s">
        <v>214</v>
      </c>
      <c r="BM385" s="205" t="s">
        <v>841</v>
      </c>
    </row>
    <row r="386" spans="1:65" s="2" customFormat="1" ht="19.5">
      <c r="A386" s="35"/>
      <c r="B386" s="36"/>
      <c r="C386" s="37"/>
      <c r="D386" s="207" t="s">
        <v>167</v>
      </c>
      <c r="E386" s="37"/>
      <c r="F386" s="208" t="s">
        <v>2992</v>
      </c>
      <c r="G386" s="37"/>
      <c r="H386" s="37"/>
      <c r="I386" s="209"/>
      <c r="J386" s="37"/>
      <c r="K386" s="37"/>
      <c r="L386" s="40"/>
      <c r="M386" s="210"/>
      <c r="N386" s="211"/>
      <c r="O386" s="72"/>
      <c r="P386" s="72"/>
      <c r="Q386" s="72"/>
      <c r="R386" s="72"/>
      <c r="S386" s="72"/>
      <c r="T386" s="73"/>
      <c r="U386" s="35"/>
      <c r="V386" s="35"/>
      <c r="W386" s="35"/>
      <c r="X386" s="35"/>
      <c r="Y386" s="35"/>
      <c r="Z386" s="35"/>
      <c r="AA386" s="35"/>
      <c r="AB386" s="35"/>
      <c r="AC386" s="35"/>
      <c r="AD386" s="35"/>
      <c r="AE386" s="35"/>
      <c r="AT386" s="18" t="s">
        <v>167</v>
      </c>
      <c r="AU386" s="18" t="s">
        <v>86</v>
      </c>
    </row>
    <row r="387" spans="1:65" s="2" customFormat="1" ht="21.75" customHeight="1">
      <c r="A387" s="35"/>
      <c r="B387" s="36"/>
      <c r="C387" s="244" t="s">
        <v>525</v>
      </c>
      <c r="D387" s="244" t="s">
        <v>245</v>
      </c>
      <c r="E387" s="245" t="s">
        <v>2993</v>
      </c>
      <c r="F387" s="246" t="s">
        <v>2994</v>
      </c>
      <c r="G387" s="247" t="s">
        <v>181</v>
      </c>
      <c r="H387" s="248">
        <v>210</v>
      </c>
      <c r="I387" s="249"/>
      <c r="J387" s="250">
        <f>ROUND(I387*H387,2)</f>
        <v>0</v>
      </c>
      <c r="K387" s="251"/>
      <c r="L387" s="252"/>
      <c r="M387" s="253" t="s">
        <v>1</v>
      </c>
      <c r="N387" s="254" t="s">
        <v>41</v>
      </c>
      <c r="O387" s="72"/>
      <c r="P387" s="203">
        <f>O387*H387</f>
        <v>0</v>
      </c>
      <c r="Q387" s="203">
        <v>0</v>
      </c>
      <c r="R387" s="203">
        <f>Q387*H387</f>
        <v>0</v>
      </c>
      <c r="S387" s="203">
        <v>0</v>
      </c>
      <c r="T387" s="204">
        <f>S387*H387</f>
        <v>0</v>
      </c>
      <c r="U387" s="35"/>
      <c r="V387" s="35"/>
      <c r="W387" s="35"/>
      <c r="X387" s="35"/>
      <c r="Y387" s="35"/>
      <c r="Z387" s="35"/>
      <c r="AA387" s="35"/>
      <c r="AB387" s="35"/>
      <c r="AC387" s="35"/>
      <c r="AD387" s="35"/>
      <c r="AE387" s="35"/>
      <c r="AR387" s="205" t="s">
        <v>262</v>
      </c>
      <c r="AT387" s="205" t="s">
        <v>245</v>
      </c>
      <c r="AU387" s="205" t="s">
        <v>86</v>
      </c>
      <c r="AY387" s="18" t="s">
        <v>160</v>
      </c>
      <c r="BE387" s="206">
        <f>IF(N387="základní",J387,0)</f>
        <v>0</v>
      </c>
      <c r="BF387" s="206">
        <f>IF(N387="snížená",J387,0)</f>
        <v>0</v>
      </c>
      <c r="BG387" s="206">
        <f>IF(N387="zákl. přenesená",J387,0)</f>
        <v>0</v>
      </c>
      <c r="BH387" s="206">
        <f>IF(N387="sníž. přenesená",J387,0)</f>
        <v>0</v>
      </c>
      <c r="BI387" s="206">
        <f>IF(N387="nulová",J387,0)</f>
        <v>0</v>
      </c>
      <c r="BJ387" s="18" t="s">
        <v>84</v>
      </c>
      <c r="BK387" s="206">
        <f>ROUND(I387*H387,2)</f>
        <v>0</v>
      </c>
      <c r="BL387" s="18" t="s">
        <v>214</v>
      </c>
      <c r="BM387" s="205" t="s">
        <v>845</v>
      </c>
    </row>
    <row r="388" spans="1:65" s="2" customFormat="1" ht="11.25">
      <c r="A388" s="35"/>
      <c r="B388" s="36"/>
      <c r="C388" s="37"/>
      <c r="D388" s="207" t="s">
        <v>167</v>
      </c>
      <c r="E388" s="37"/>
      <c r="F388" s="208" t="s">
        <v>2994</v>
      </c>
      <c r="G388" s="37"/>
      <c r="H388" s="37"/>
      <c r="I388" s="209"/>
      <c r="J388" s="37"/>
      <c r="K388" s="37"/>
      <c r="L388" s="40"/>
      <c r="M388" s="210"/>
      <c r="N388" s="211"/>
      <c r="O388" s="72"/>
      <c r="P388" s="72"/>
      <c r="Q388" s="72"/>
      <c r="R388" s="72"/>
      <c r="S388" s="72"/>
      <c r="T388" s="73"/>
      <c r="U388" s="35"/>
      <c r="V388" s="35"/>
      <c r="W388" s="35"/>
      <c r="X388" s="35"/>
      <c r="Y388" s="35"/>
      <c r="Z388" s="35"/>
      <c r="AA388" s="35"/>
      <c r="AB388" s="35"/>
      <c r="AC388" s="35"/>
      <c r="AD388" s="35"/>
      <c r="AE388" s="35"/>
      <c r="AT388" s="18" t="s">
        <v>167</v>
      </c>
      <c r="AU388" s="18" t="s">
        <v>86</v>
      </c>
    </row>
    <row r="389" spans="1:65" s="14" customFormat="1" ht="11.25">
      <c r="B389" s="222"/>
      <c r="C389" s="223"/>
      <c r="D389" s="207" t="s">
        <v>169</v>
      </c>
      <c r="E389" s="224" t="s">
        <v>1</v>
      </c>
      <c r="F389" s="225" t="s">
        <v>2995</v>
      </c>
      <c r="G389" s="223"/>
      <c r="H389" s="226">
        <v>210</v>
      </c>
      <c r="I389" s="227"/>
      <c r="J389" s="223"/>
      <c r="K389" s="223"/>
      <c r="L389" s="228"/>
      <c r="M389" s="229"/>
      <c r="N389" s="230"/>
      <c r="O389" s="230"/>
      <c r="P389" s="230"/>
      <c r="Q389" s="230"/>
      <c r="R389" s="230"/>
      <c r="S389" s="230"/>
      <c r="T389" s="231"/>
      <c r="AT389" s="232" t="s">
        <v>169</v>
      </c>
      <c r="AU389" s="232" t="s">
        <v>86</v>
      </c>
      <c r="AV389" s="14" t="s">
        <v>86</v>
      </c>
      <c r="AW389" s="14" t="s">
        <v>33</v>
      </c>
      <c r="AX389" s="14" t="s">
        <v>76</v>
      </c>
      <c r="AY389" s="232" t="s">
        <v>160</v>
      </c>
    </row>
    <row r="390" spans="1:65" s="15" customFormat="1" ht="11.25">
      <c r="B390" s="233"/>
      <c r="C390" s="234"/>
      <c r="D390" s="207" t="s">
        <v>169</v>
      </c>
      <c r="E390" s="235" t="s">
        <v>1</v>
      </c>
      <c r="F390" s="236" t="s">
        <v>172</v>
      </c>
      <c r="G390" s="234"/>
      <c r="H390" s="237">
        <v>210</v>
      </c>
      <c r="I390" s="238"/>
      <c r="J390" s="234"/>
      <c r="K390" s="234"/>
      <c r="L390" s="239"/>
      <c r="M390" s="240"/>
      <c r="N390" s="241"/>
      <c r="O390" s="241"/>
      <c r="P390" s="241"/>
      <c r="Q390" s="241"/>
      <c r="R390" s="241"/>
      <c r="S390" s="241"/>
      <c r="T390" s="242"/>
      <c r="AT390" s="243" t="s">
        <v>169</v>
      </c>
      <c r="AU390" s="243" t="s">
        <v>86</v>
      </c>
      <c r="AV390" s="15" t="s">
        <v>166</v>
      </c>
      <c r="AW390" s="15" t="s">
        <v>33</v>
      </c>
      <c r="AX390" s="15" t="s">
        <v>84</v>
      </c>
      <c r="AY390" s="243" t="s">
        <v>160</v>
      </c>
    </row>
    <row r="391" spans="1:65" s="2" customFormat="1" ht="33" customHeight="1">
      <c r="A391" s="35"/>
      <c r="B391" s="36"/>
      <c r="C391" s="193" t="s">
        <v>854</v>
      </c>
      <c r="D391" s="193" t="s">
        <v>162</v>
      </c>
      <c r="E391" s="194" t="s">
        <v>2996</v>
      </c>
      <c r="F391" s="195" t="s">
        <v>2997</v>
      </c>
      <c r="G391" s="196" t="s">
        <v>312</v>
      </c>
      <c r="H391" s="197">
        <v>13</v>
      </c>
      <c r="I391" s="198"/>
      <c r="J391" s="199">
        <f>ROUND(I391*H391,2)</f>
        <v>0</v>
      </c>
      <c r="K391" s="200"/>
      <c r="L391" s="40"/>
      <c r="M391" s="201" t="s">
        <v>1</v>
      </c>
      <c r="N391" s="202" t="s">
        <v>41</v>
      </c>
      <c r="O391" s="72"/>
      <c r="P391" s="203">
        <f>O391*H391</f>
        <v>0</v>
      </c>
      <c r="Q391" s="203">
        <v>0</v>
      </c>
      <c r="R391" s="203">
        <f>Q391*H391</f>
        <v>0</v>
      </c>
      <c r="S391" s="203">
        <v>0</v>
      </c>
      <c r="T391" s="204">
        <f>S391*H391</f>
        <v>0</v>
      </c>
      <c r="U391" s="35"/>
      <c r="V391" s="35"/>
      <c r="W391" s="35"/>
      <c r="X391" s="35"/>
      <c r="Y391" s="35"/>
      <c r="Z391" s="35"/>
      <c r="AA391" s="35"/>
      <c r="AB391" s="35"/>
      <c r="AC391" s="35"/>
      <c r="AD391" s="35"/>
      <c r="AE391" s="35"/>
      <c r="AR391" s="205" t="s">
        <v>214</v>
      </c>
      <c r="AT391" s="205" t="s">
        <v>162</v>
      </c>
      <c r="AU391" s="205" t="s">
        <v>86</v>
      </c>
      <c r="AY391" s="18" t="s">
        <v>160</v>
      </c>
      <c r="BE391" s="206">
        <f>IF(N391="základní",J391,0)</f>
        <v>0</v>
      </c>
      <c r="BF391" s="206">
        <f>IF(N391="snížená",J391,0)</f>
        <v>0</v>
      </c>
      <c r="BG391" s="206">
        <f>IF(N391="zákl. přenesená",J391,0)</f>
        <v>0</v>
      </c>
      <c r="BH391" s="206">
        <f>IF(N391="sníž. přenesená",J391,0)</f>
        <v>0</v>
      </c>
      <c r="BI391" s="206">
        <f>IF(N391="nulová",J391,0)</f>
        <v>0</v>
      </c>
      <c r="BJ391" s="18" t="s">
        <v>84</v>
      </c>
      <c r="BK391" s="206">
        <f>ROUND(I391*H391,2)</f>
        <v>0</v>
      </c>
      <c r="BL391" s="18" t="s">
        <v>214</v>
      </c>
      <c r="BM391" s="205" t="s">
        <v>857</v>
      </c>
    </row>
    <row r="392" spans="1:65" s="2" customFormat="1" ht="19.5">
      <c r="A392" s="35"/>
      <c r="B392" s="36"/>
      <c r="C392" s="37"/>
      <c r="D392" s="207" t="s">
        <v>167</v>
      </c>
      <c r="E392" s="37"/>
      <c r="F392" s="208" t="s">
        <v>2997</v>
      </c>
      <c r="G392" s="37"/>
      <c r="H392" s="37"/>
      <c r="I392" s="209"/>
      <c r="J392" s="37"/>
      <c r="K392" s="37"/>
      <c r="L392" s="40"/>
      <c r="M392" s="210"/>
      <c r="N392" s="211"/>
      <c r="O392" s="72"/>
      <c r="P392" s="72"/>
      <c r="Q392" s="72"/>
      <c r="R392" s="72"/>
      <c r="S392" s="72"/>
      <c r="T392" s="73"/>
      <c r="U392" s="35"/>
      <c r="V392" s="35"/>
      <c r="W392" s="35"/>
      <c r="X392" s="35"/>
      <c r="Y392" s="35"/>
      <c r="Z392" s="35"/>
      <c r="AA392" s="35"/>
      <c r="AB392" s="35"/>
      <c r="AC392" s="35"/>
      <c r="AD392" s="35"/>
      <c r="AE392" s="35"/>
      <c r="AT392" s="18" t="s">
        <v>167</v>
      </c>
      <c r="AU392" s="18" t="s">
        <v>86</v>
      </c>
    </row>
    <row r="393" spans="1:65" s="14" customFormat="1" ht="11.25">
      <c r="B393" s="222"/>
      <c r="C393" s="223"/>
      <c r="D393" s="207" t="s">
        <v>169</v>
      </c>
      <c r="E393" s="224" t="s">
        <v>1</v>
      </c>
      <c r="F393" s="225" t="s">
        <v>2998</v>
      </c>
      <c r="G393" s="223"/>
      <c r="H393" s="226">
        <v>13</v>
      </c>
      <c r="I393" s="227"/>
      <c r="J393" s="223"/>
      <c r="K393" s="223"/>
      <c r="L393" s="228"/>
      <c r="M393" s="229"/>
      <c r="N393" s="230"/>
      <c r="O393" s="230"/>
      <c r="P393" s="230"/>
      <c r="Q393" s="230"/>
      <c r="R393" s="230"/>
      <c r="S393" s="230"/>
      <c r="T393" s="231"/>
      <c r="AT393" s="232" t="s">
        <v>169</v>
      </c>
      <c r="AU393" s="232" t="s">
        <v>86</v>
      </c>
      <c r="AV393" s="14" t="s">
        <v>86</v>
      </c>
      <c r="AW393" s="14" t="s">
        <v>33</v>
      </c>
      <c r="AX393" s="14" t="s">
        <v>76</v>
      </c>
      <c r="AY393" s="232" t="s">
        <v>160</v>
      </c>
    </row>
    <row r="394" spans="1:65" s="15" customFormat="1" ht="11.25">
      <c r="B394" s="233"/>
      <c r="C394" s="234"/>
      <c r="D394" s="207" t="s">
        <v>169</v>
      </c>
      <c r="E394" s="235" t="s">
        <v>1</v>
      </c>
      <c r="F394" s="236" t="s">
        <v>172</v>
      </c>
      <c r="G394" s="234"/>
      <c r="H394" s="237">
        <v>13</v>
      </c>
      <c r="I394" s="238"/>
      <c r="J394" s="234"/>
      <c r="K394" s="234"/>
      <c r="L394" s="239"/>
      <c r="M394" s="240"/>
      <c r="N394" s="241"/>
      <c r="O394" s="241"/>
      <c r="P394" s="241"/>
      <c r="Q394" s="241"/>
      <c r="R394" s="241"/>
      <c r="S394" s="241"/>
      <c r="T394" s="242"/>
      <c r="AT394" s="243" t="s">
        <v>169</v>
      </c>
      <c r="AU394" s="243" t="s">
        <v>86</v>
      </c>
      <c r="AV394" s="15" t="s">
        <v>166</v>
      </c>
      <c r="AW394" s="15" t="s">
        <v>33</v>
      </c>
      <c r="AX394" s="15" t="s">
        <v>84</v>
      </c>
      <c r="AY394" s="243" t="s">
        <v>160</v>
      </c>
    </row>
    <row r="395" spans="1:65" s="2" customFormat="1" ht="16.5" customHeight="1">
      <c r="A395" s="35"/>
      <c r="B395" s="36"/>
      <c r="C395" s="244" t="s">
        <v>531</v>
      </c>
      <c r="D395" s="244" t="s">
        <v>245</v>
      </c>
      <c r="E395" s="245" t="s">
        <v>2744</v>
      </c>
      <c r="F395" s="246" t="s">
        <v>2745</v>
      </c>
      <c r="G395" s="247" t="s">
        <v>2312</v>
      </c>
      <c r="H395" s="248">
        <v>10</v>
      </c>
      <c r="I395" s="249"/>
      <c r="J395" s="250">
        <f>ROUND(I395*H395,2)</f>
        <v>0</v>
      </c>
      <c r="K395" s="251"/>
      <c r="L395" s="252"/>
      <c r="M395" s="253" t="s">
        <v>1</v>
      </c>
      <c r="N395" s="254" t="s">
        <v>41</v>
      </c>
      <c r="O395" s="72"/>
      <c r="P395" s="203">
        <f>O395*H395</f>
        <v>0</v>
      </c>
      <c r="Q395" s="203">
        <v>0</v>
      </c>
      <c r="R395" s="203">
        <f>Q395*H395</f>
        <v>0</v>
      </c>
      <c r="S395" s="203">
        <v>0</v>
      </c>
      <c r="T395" s="204">
        <f>S395*H395</f>
        <v>0</v>
      </c>
      <c r="U395" s="35"/>
      <c r="V395" s="35"/>
      <c r="W395" s="35"/>
      <c r="X395" s="35"/>
      <c r="Y395" s="35"/>
      <c r="Z395" s="35"/>
      <c r="AA395" s="35"/>
      <c r="AB395" s="35"/>
      <c r="AC395" s="35"/>
      <c r="AD395" s="35"/>
      <c r="AE395" s="35"/>
      <c r="AR395" s="205" t="s">
        <v>262</v>
      </c>
      <c r="AT395" s="205" t="s">
        <v>245</v>
      </c>
      <c r="AU395" s="205" t="s">
        <v>86</v>
      </c>
      <c r="AY395" s="18" t="s">
        <v>160</v>
      </c>
      <c r="BE395" s="206">
        <f>IF(N395="základní",J395,0)</f>
        <v>0</v>
      </c>
      <c r="BF395" s="206">
        <f>IF(N395="snížená",J395,0)</f>
        <v>0</v>
      </c>
      <c r="BG395" s="206">
        <f>IF(N395="zákl. přenesená",J395,0)</f>
        <v>0</v>
      </c>
      <c r="BH395" s="206">
        <f>IF(N395="sníž. přenesená",J395,0)</f>
        <v>0</v>
      </c>
      <c r="BI395" s="206">
        <f>IF(N395="nulová",J395,0)</f>
        <v>0</v>
      </c>
      <c r="BJ395" s="18" t="s">
        <v>84</v>
      </c>
      <c r="BK395" s="206">
        <f>ROUND(I395*H395,2)</f>
        <v>0</v>
      </c>
      <c r="BL395" s="18" t="s">
        <v>214</v>
      </c>
      <c r="BM395" s="205" t="s">
        <v>863</v>
      </c>
    </row>
    <row r="396" spans="1:65" s="2" customFormat="1" ht="11.25">
      <c r="A396" s="35"/>
      <c r="B396" s="36"/>
      <c r="C396" s="37"/>
      <c r="D396" s="207" t="s">
        <v>167</v>
      </c>
      <c r="E396" s="37"/>
      <c r="F396" s="208" t="s">
        <v>2745</v>
      </c>
      <c r="G396" s="37"/>
      <c r="H396" s="37"/>
      <c r="I396" s="209"/>
      <c r="J396" s="37"/>
      <c r="K396" s="37"/>
      <c r="L396" s="40"/>
      <c r="M396" s="210"/>
      <c r="N396" s="211"/>
      <c r="O396" s="72"/>
      <c r="P396" s="72"/>
      <c r="Q396" s="72"/>
      <c r="R396" s="72"/>
      <c r="S396" s="72"/>
      <c r="T396" s="73"/>
      <c r="U396" s="35"/>
      <c r="V396" s="35"/>
      <c r="W396" s="35"/>
      <c r="X396" s="35"/>
      <c r="Y396" s="35"/>
      <c r="Z396" s="35"/>
      <c r="AA396" s="35"/>
      <c r="AB396" s="35"/>
      <c r="AC396" s="35"/>
      <c r="AD396" s="35"/>
      <c r="AE396" s="35"/>
      <c r="AT396" s="18" t="s">
        <v>167</v>
      </c>
      <c r="AU396" s="18" t="s">
        <v>86</v>
      </c>
    </row>
    <row r="397" spans="1:65" s="2" customFormat="1" ht="16.5" customHeight="1">
      <c r="A397" s="35"/>
      <c r="B397" s="36"/>
      <c r="C397" s="244" t="s">
        <v>867</v>
      </c>
      <c r="D397" s="244" t="s">
        <v>245</v>
      </c>
      <c r="E397" s="245" t="s">
        <v>2750</v>
      </c>
      <c r="F397" s="246" t="s">
        <v>2751</v>
      </c>
      <c r="G397" s="247" t="s">
        <v>2312</v>
      </c>
      <c r="H397" s="248">
        <v>3</v>
      </c>
      <c r="I397" s="249"/>
      <c r="J397" s="250">
        <f>ROUND(I397*H397,2)</f>
        <v>0</v>
      </c>
      <c r="K397" s="251"/>
      <c r="L397" s="252"/>
      <c r="M397" s="253" t="s">
        <v>1</v>
      </c>
      <c r="N397" s="254" t="s">
        <v>41</v>
      </c>
      <c r="O397" s="72"/>
      <c r="P397" s="203">
        <f>O397*H397</f>
        <v>0</v>
      </c>
      <c r="Q397" s="203">
        <v>0</v>
      </c>
      <c r="R397" s="203">
        <f>Q397*H397</f>
        <v>0</v>
      </c>
      <c r="S397" s="203">
        <v>0</v>
      </c>
      <c r="T397" s="204">
        <f>S397*H397</f>
        <v>0</v>
      </c>
      <c r="U397" s="35"/>
      <c r="V397" s="35"/>
      <c r="W397" s="35"/>
      <c r="X397" s="35"/>
      <c r="Y397" s="35"/>
      <c r="Z397" s="35"/>
      <c r="AA397" s="35"/>
      <c r="AB397" s="35"/>
      <c r="AC397" s="35"/>
      <c r="AD397" s="35"/>
      <c r="AE397" s="35"/>
      <c r="AR397" s="205" t="s">
        <v>262</v>
      </c>
      <c r="AT397" s="205" t="s">
        <v>245</v>
      </c>
      <c r="AU397" s="205" t="s">
        <v>86</v>
      </c>
      <c r="AY397" s="18" t="s">
        <v>160</v>
      </c>
      <c r="BE397" s="206">
        <f>IF(N397="základní",J397,0)</f>
        <v>0</v>
      </c>
      <c r="BF397" s="206">
        <f>IF(N397="snížená",J397,0)</f>
        <v>0</v>
      </c>
      <c r="BG397" s="206">
        <f>IF(N397="zákl. přenesená",J397,0)</f>
        <v>0</v>
      </c>
      <c r="BH397" s="206">
        <f>IF(N397="sníž. přenesená",J397,0)</f>
        <v>0</v>
      </c>
      <c r="BI397" s="206">
        <f>IF(N397="nulová",J397,0)</f>
        <v>0</v>
      </c>
      <c r="BJ397" s="18" t="s">
        <v>84</v>
      </c>
      <c r="BK397" s="206">
        <f>ROUND(I397*H397,2)</f>
        <v>0</v>
      </c>
      <c r="BL397" s="18" t="s">
        <v>214</v>
      </c>
      <c r="BM397" s="205" t="s">
        <v>870</v>
      </c>
    </row>
    <row r="398" spans="1:65" s="2" customFormat="1" ht="11.25">
      <c r="A398" s="35"/>
      <c r="B398" s="36"/>
      <c r="C398" s="37"/>
      <c r="D398" s="207" t="s">
        <v>167</v>
      </c>
      <c r="E398" s="37"/>
      <c r="F398" s="208" t="s">
        <v>2751</v>
      </c>
      <c r="G398" s="37"/>
      <c r="H398" s="37"/>
      <c r="I398" s="209"/>
      <c r="J398" s="37"/>
      <c r="K398" s="37"/>
      <c r="L398" s="40"/>
      <c r="M398" s="210"/>
      <c r="N398" s="211"/>
      <c r="O398" s="72"/>
      <c r="P398" s="72"/>
      <c r="Q398" s="72"/>
      <c r="R398" s="72"/>
      <c r="S398" s="72"/>
      <c r="T398" s="73"/>
      <c r="U398" s="35"/>
      <c r="V398" s="35"/>
      <c r="W398" s="35"/>
      <c r="X398" s="35"/>
      <c r="Y398" s="35"/>
      <c r="Z398" s="35"/>
      <c r="AA398" s="35"/>
      <c r="AB398" s="35"/>
      <c r="AC398" s="35"/>
      <c r="AD398" s="35"/>
      <c r="AE398" s="35"/>
      <c r="AT398" s="18" t="s">
        <v>167</v>
      </c>
      <c r="AU398" s="18" t="s">
        <v>86</v>
      </c>
    </row>
    <row r="399" spans="1:65" s="2" customFormat="1" ht="21.75" customHeight="1">
      <c r="A399" s="35"/>
      <c r="B399" s="36"/>
      <c r="C399" s="193" t="s">
        <v>535</v>
      </c>
      <c r="D399" s="193" t="s">
        <v>162</v>
      </c>
      <c r="E399" s="194" t="s">
        <v>2999</v>
      </c>
      <c r="F399" s="195" t="s">
        <v>3000</v>
      </c>
      <c r="G399" s="196" t="s">
        <v>181</v>
      </c>
      <c r="H399" s="197">
        <v>455</v>
      </c>
      <c r="I399" s="198"/>
      <c r="J399" s="199">
        <f>ROUND(I399*H399,2)</f>
        <v>0</v>
      </c>
      <c r="K399" s="200"/>
      <c r="L399" s="40"/>
      <c r="M399" s="201" t="s">
        <v>1</v>
      </c>
      <c r="N399" s="202" t="s">
        <v>41</v>
      </c>
      <c r="O399" s="72"/>
      <c r="P399" s="203">
        <f>O399*H399</f>
        <v>0</v>
      </c>
      <c r="Q399" s="203">
        <v>0</v>
      </c>
      <c r="R399" s="203">
        <f>Q399*H399</f>
        <v>0</v>
      </c>
      <c r="S399" s="203">
        <v>0</v>
      </c>
      <c r="T399" s="204">
        <f>S399*H399</f>
        <v>0</v>
      </c>
      <c r="U399" s="35"/>
      <c r="V399" s="35"/>
      <c r="W399" s="35"/>
      <c r="X399" s="35"/>
      <c r="Y399" s="35"/>
      <c r="Z399" s="35"/>
      <c r="AA399" s="35"/>
      <c r="AB399" s="35"/>
      <c r="AC399" s="35"/>
      <c r="AD399" s="35"/>
      <c r="AE399" s="35"/>
      <c r="AR399" s="205" t="s">
        <v>214</v>
      </c>
      <c r="AT399" s="205" t="s">
        <v>162</v>
      </c>
      <c r="AU399" s="205" t="s">
        <v>86</v>
      </c>
      <c r="AY399" s="18" t="s">
        <v>160</v>
      </c>
      <c r="BE399" s="206">
        <f>IF(N399="základní",J399,0)</f>
        <v>0</v>
      </c>
      <c r="BF399" s="206">
        <f>IF(N399="snížená",J399,0)</f>
        <v>0</v>
      </c>
      <c r="BG399" s="206">
        <f>IF(N399="zákl. přenesená",J399,0)</f>
        <v>0</v>
      </c>
      <c r="BH399" s="206">
        <f>IF(N399="sníž. přenesená",J399,0)</f>
        <v>0</v>
      </c>
      <c r="BI399" s="206">
        <f>IF(N399="nulová",J399,0)</f>
        <v>0</v>
      </c>
      <c r="BJ399" s="18" t="s">
        <v>84</v>
      </c>
      <c r="BK399" s="206">
        <f>ROUND(I399*H399,2)</f>
        <v>0</v>
      </c>
      <c r="BL399" s="18" t="s">
        <v>214</v>
      </c>
      <c r="BM399" s="205" t="s">
        <v>874</v>
      </c>
    </row>
    <row r="400" spans="1:65" s="2" customFormat="1" ht="11.25">
      <c r="A400" s="35"/>
      <c r="B400" s="36"/>
      <c r="C400" s="37"/>
      <c r="D400" s="207" t="s">
        <v>167</v>
      </c>
      <c r="E400" s="37"/>
      <c r="F400" s="208" t="s">
        <v>3001</v>
      </c>
      <c r="G400" s="37"/>
      <c r="H400" s="37"/>
      <c r="I400" s="209"/>
      <c r="J400" s="37"/>
      <c r="K400" s="37"/>
      <c r="L400" s="40"/>
      <c r="M400" s="210"/>
      <c r="N400" s="211"/>
      <c r="O400" s="72"/>
      <c r="P400" s="72"/>
      <c r="Q400" s="72"/>
      <c r="R400" s="72"/>
      <c r="S400" s="72"/>
      <c r="T400" s="73"/>
      <c r="U400" s="35"/>
      <c r="V400" s="35"/>
      <c r="W400" s="35"/>
      <c r="X400" s="35"/>
      <c r="Y400" s="35"/>
      <c r="Z400" s="35"/>
      <c r="AA400" s="35"/>
      <c r="AB400" s="35"/>
      <c r="AC400" s="35"/>
      <c r="AD400" s="35"/>
      <c r="AE400" s="35"/>
      <c r="AT400" s="18" t="s">
        <v>167</v>
      </c>
      <c r="AU400" s="18" t="s">
        <v>86</v>
      </c>
    </row>
    <row r="401" spans="1:65" s="14" customFormat="1" ht="11.25">
      <c r="B401" s="222"/>
      <c r="C401" s="223"/>
      <c r="D401" s="207" t="s">
        <v>169</v>
      </c>
      <c r="E401" s="224" t="s">
        <v>1</v>
      </c>
      <c r="F401" s="225" t="s">
        <v>3002</v>
      </c>
      <c r="G401" s="223"/>
      <c r="H401" s="226">
        <v>455</v>
      </c>
      <c r="I401" s="227"/>
      <c r="J401" s="223"/>
      <c r="K401" s="223"/>
      <c r="L401" s="228"/>
      <c r="M401" s="229"/>
      <c r="N401" s="230"/>
      <c r="O401" s="230"/>
      <c r="P401" s="230"/>
      <c r="Q401" s="230"/>
      <c r="R401" s="230"/>
      <c r="S401" s="230"/>
      <c r="T401" s="231"/>
      <c r="AT401" s="232" t="s">
        <v>169</v>
      </c>
      <c r="AU401" s="232" t="s">
        <v>86</v>
      </c>
      <c r="AV401" s="14" t="s">
        <v>86</v>
      </c>
      <c r="AW401" s="14" t="s">
        <v>33</v>
      </c>
      <c r="AX401" s="14" t="s">
        <v>76</v>
      </c>
      <c r="AY401" s="232" t="s">
        <v>160</v>
      </c>
    </row>
    <row r="402" spans="1:65" s="15" customFormat="1" ht="11.25">
      <c r="B402" s="233"/>
      <c r="C402" s="234"/>
      <c r="D402" s="207" t="s">
        <v>169</v>
      </c>
      <c r="E402" s="235" t="s">
        <v>1</v>
      </c>
      <c r="F402" s="236" t="s">
        <v>172</v>
      </c>
      <c r="G402" s="234"/>
      <c r="H402" s="237">
        <v>455</v>
      </c>
      <c r="I402" s="238"/>
      <c r="J402" s="234"/>
      <c r="K402" s="234"/>
      <c r="L402" s="239"/>
      <c r="M402" s="240"/>
      <c r="N402" s="241"/>
      <c r="O402" s="241"/>
      <c r="P402" s="241"/>
      <c r="Q402" s="241"/>
      <c r="R402" s="241"/>
      <c r="S402" s="241"/>
      <c r="T402" s="242"/>
      <c r="AT402" s="243" t="s">
        <v>169</v>
      </c>
      <c r="AU402" s="243" t="s">
        <v>86</v>
      </c>
      <c r="AV402" s="15" t="s">
        <v>166</v>
      </c>
      <c r="AW402" s="15" t="s">
        <v>33</v>
      </c>
      <c r="AX402" s="15" t="s">
        <v>84</v>
      </c>
      <c r="AY402" s="243" t="s">
        <v>160</v>
      </c>
    </row>
    <row r="403" spans="1:65" s="2" customFormat="1" ht="16.5" customHeight="1">
      <c r="A403" s="35"/>
      <c r="B403" s="36"/>
      <c r="C403" s="244" t="s">
        <v>878</v>
      </c>
      <c r="D403" s="244" t="s">
        <v>245</v>
      </c>
      <c r="E403" s="245" t="s">
        <v>3003</v>
      </c>
      <c r="F403" s="246" t="s">
        <v>3004</v>
      </c>
      <c r="G403" s="247" t="s">
        <v>181</v>
      </c>
      <c r="H403" s="248">
        <v>420</v>
      </c>
      <c r="I403" s="249"/>
      <c r="J403" s="250">
        <f>ROUND(I403*H403,2)</f>
        <v>0</v>
      </c>
      <c r="K403" s="251"/>
      <c r="L403" s="252"/>
      <c r="M403" s="253" t="s">
        <v>1</v>
      </c>
      <c r="N403" s="254" t="s">
        <v>41</v>
      </c>
      <c r="O403" s="72"/>
      <c r="P403" s="203">
        <f>O403*H403</f>
        <v>0</v>
      </c>
      <c r="Q403" s="203">
        <v>0</v>
      </c>
      <c r="R403" s="203">
        <f>Q403*H403</f>
        <v>0</v>
      </c>
      <c r="S403" s="203">
        <v>0</v>
      </c>
      <c r="T403" s="204">
        <f>S403*H403</f>
        <v>0</v>
      </c>
      <c r="U403" s="35"/>
      <c r="V403" s="35"/>
      <c r="W403" s="35"/>
      <c r="X403" s="35"/>
      <c r="Y403" s="35"/>
      <c r="Z403" s="35"/>
      <c r="AA403" s="35"/>
      <c r="AB403" s="35"/>
      <c r="AC403" s="35"/>
      <c r="AD403" s="35"/>
      <c r="AE403" s="35"/>
      <c r="AR403" s="205" t="s">
        <v>262</v>
      </c>
      <c r="AT403" s="205" t="s">
        <v>245</v>
      </c>
      <c r="AU403" s="205" t="s">
        <v>86</v>
      </c>
      <c r="AY403" s="18" t="s">
        <v>160</v>
      </c>
      <c r="BE403" s="206">
        <f>IF(N403="základní",J403,0)</f>
        <v>0</v>
      </c>
      <c r="BF403" s="206">
        <f>IF(N403="snížená",J403,0)</f>
        <v>0</v>
      </c>
      <c r="BG403" s="206">
        <f>IF(N403="zákl. přenesená",J403,0)</f>
        <v>0</v>
      </c>
      <c r="BH403" s="206">
        <f>IF(N403="sníž. přenesená",J403,0)</f>
        <v>0</v>
      </c>
      <c r="BI403" s="206">
        <f>IF(N403="nulová",J403,0)</f>
        <v>0</v>
      </c>
      <c r="BJ403" s="18" t="s">
        <v>84</v>
      </c>
      <c r="BK403" s="206">
        <f>ROUND(I403*H403,2)</f>
        <v>0</v>
      </c>
      <c r="BL403" s="18" t="s">
        <v>214</v>
      </c>
      <c r="BM403" s="205" t="s">
        <v>881</v>
      </c>
    </row>
    <row r="404" spans="1:65" s="2" customFormat="1" ht="11.25">
      <c r="A404" s="35"/>
      <c r="B404" s="36"/>
      <c r="C404" s="37"/>
      <c r="D404" s="207" t="s">
        <v>167</v>
      </c>
      <c r="E404" s="37"/>
      <c r="F404" s="208" t="s">
        <v>3004</v>
      </c>
      <c r="G404" s="37"/>
      <c r="H404" s="37"/>
      <c r="I404" s="209"/>
      <c r="J404" s="37"/>
      <c r="K404" s="37"/>
      <c r="L404" s="40"/>
      <c r="M404" s="210"/>
      <c r="N404" s="211"/>
      <c r="O404" s="72"/>
      <c r="P404" s="72"/>
      <c r="Q404" s="72"/>
      <c r="R404" s="72"/>
      <c r="S404" s="72"/>
      <c r="T404" s="73"/>
      <c r="U404" s="35"/>
      <c r="V404" s="35"/>
      <c r="W404" s="35"/>
      <c r="X404" s="35"/>
      <c r="Y404" s="35"/>
      <c r="Z404" s="35"/>
      <c r="AA404" s="35"/>
      <c r="AB404" s="35"/>
      <c r="AC404" s="35"/>
      <c r="AD404" s="35"/>
      <c r="AE404" s="35"/>
      <c r="AT404" s="18" t="s">
        <v>167</v>
      </c>
      <c r="AU404" s="18" t="s">
        <v>86</v>
      </c>
    </row>
    <row r="405" spans="1:65" s="2" customFormat="1" ht="16.5" customHeight="1">
      <c r="A405" s="35"/>
      <c r="B405" s="36"/>
      <c r="C405" s="244" t="s">
        <v>542</v>
      </c>
      <c r="D405" s="244" t="s">
        <v>245</v>
      </c>
      <c r="E405" s="245" t="s">
        <v>3005</v>
      </c>
      <c r="F405" s="246" t="s">
        <v>3006</v>
      </c>
      <c r="G405" s="247" t="s">
        <v>181</v>
      </c>
      <c r="H405" s="248">
        <v>35</v>
      </c>
      <c r="I405" s="249"/>
      <c r="J405" s="250">
        <f>ROUND(I405*H405,2)</f>
        <v>0</v>
      </c>
      <c r="K405" s="251"/>
      <c r="L405" s="252"/>
      <c r="M405" s="253" t="s">
        <v>1</v>
      </c>
      <c r="N405" s="254" t="s">
        <v>41</v>
      </c>
      <c r="O405" s="72"/>
      <c r="P405" s="203">
        <f>O405*H405</f>
        <v>0</v>
      </c>
      <c r="Q405" s="203">
        <v>0</v>
      </c>
      <c r="R405" s="203">
        <f>Q405*H405</f>
        <v>0</v>
      </c>
      <c r="S405" s="203">
        <v>0</v>
      </c>
      <c r="T405" s="204">
        <f>S405*H405</f>
        <v>0</v>
      </c>
      <c r="U405" s="35"/>
      <c r="V405" s="35"/>
      <c r="W405" s="35"/>
      <c r="X405" s="35"/>
      <c r="Y405" s="35"/>
      <c r="Z405" s="35"/>
      <c r="AA405" s="35"/>
      <c r="AB405" s="35"/>
      <c r="AC405" s="35"/>
      <c r="AD405" s="35"/>
      <c r="AE405" s="35"/>
      <c r="AR405" s="205" t="s">
        <v>262</v>
      </c>
      <c r="AT405" s="205" t="s">
        <v>245</v>
      </c>
      <c r="AU405" s="205" t="s">
        <v>86</v>
      </c>
      <c r="AY405" s="18" t="s">
        <v>160</v>
      </c>
      <c r="BE405" s="206">
        <f>IF(N405="základní",J405,0)</f>
        <v>0</v>
      </c>
      <c r="BF405" s="206">
        <f>IF(N405="snížená",J405,0)</f>
        <v>0</v>
      </c>
      <c r="BG405" s="206">
        <f>IF(N405="zákl. přenesená",J405,0)</f>
        <v>0</v>
      </c>
      <c r="BH405" s="206">
        <f>IF(N405="sníž. přenesená",J405,0)</f>
        <v>0</v>
      </c>
      <c r="BI405" s="206">
        <f>IF(N405="nulová",J405,0)</f>
        <v>0</v>
      </c>
      <c r="BJ405" s="18" t="s">
        <v>84</v>
      </c>
      <c r="BK405" s="206">
        <f>ROUND(I405*H405,2)</f>
        <v>0</v>
      </c>
      <c r="BL405" s="18" t="s">
        <v>214</v>
      </c>
      <c r="BM405" s="205" t="s">
        <v>885</v>
      </c>
    </row>
    <row r="406" spans="1:65" s="2" customFormat="1" ht="11.25">
      <c r="A406" s="35"/>
      <c r="B406" s="36"/>
      <c r="C406" s="37"/>
      <c r="D406" s="207" t="s">
        <v>167</v>
      </c>
      <c r="E406" s="37"/>
      <c r="F406" s="208" t="s">
        <v>3006</v>
      </c>
      <c r="G406" s="37"/>
      <c r="H406" s="37"/>
      <c r="I406" s="209"/>
      <c r="J406" s="37"/>
      <c r="K406" s="37"/>
      <c r="L406" s="40"/>
      <c r="M406" s="210"/>
      <c r="N406" s="211"/>
      <c r="O406" s="72"/>
      <c r="P406" s="72"/>
      <c r="Q406" s="72"/>
      <c r="R406" s="72"/>
      <c r="S406" s="72"/>
      <c r="T406" s="73"/>
      <c r="U406" s="35"/>
      <c r="V406" s="35"/>
      <c r="W406" s="35"/>
      <c r="X406" s="35"/>
      <c r="Y406" s="35"/>
      <c r="Z406" s="35"/>
      <c r="AA406" s="35"/>
      <c r="AB406" s="35"/>
      <c r="AC406" s="35"/>
      <c r="AD406" s="35"/>
      <c r="AE406" s="35"/>
      <c r="AT406" s="18" t="s">
        <v>167</v>
      </c>
      <c r="AU406" s="18" t="s">
        <v>86</v>
      </c>
    </row>
    <row r="407" spans="1:65" s="2" customFormat="1" ht="16.5" customHeight="1">
      <c r="A407" s="35"/>
      <c r="B407" s="36"/>
      <c r="C407" s="193" t="s">
        <v>899</v>
      </c>
      <c r="D407" s="193" t="s">
        <v>162</v>
      </c>
      <c r="E407" s="194" t="s">
        <v>3007</v>
      </c>
      <c r="F407" s="195" t="s">
        <v>3008</v>
      </c>
      <c r="G407" s="196" t="s">
        <v>312</v>
      </c>
      <c r="H407" s="197">
        <v>3</v>
      </c>
      <c r="I407" s="198"/>
      <c r="J407" s="199">
        <f>ROUND(I407*H407,2)</f>
        <v>0</v>
      </c>
      <c r="K407" s="200"/>
      <c r="L407" s="40"/>
      <c r="M407" s="201" t="s">
        <v>1</v>
      </c>
      <c r="N407" s="202" t="s">
        <v>41</v>
      </c>
      <c r="O407" s="72"/>
      <c r="P407" s="203">
        <f>O407*H407</f>
        <v>0</v>
      </c>
      <c r="Q407" s="203">
        <v>0</v>
      </c>
      <c r="R407" s="203">
        <f>Q407*H407</f>
        <v>0</v>
      </c>
      <c r="S407" s="203">
        <v>0</v>
      </c>
      <c r="T407" s="204">
        <f>S407*H407</f>
        <v>0</v>
      </c>
      <c r="U407" s="35"/>
      <c r="V407" s="35"/>
      <c r="W407" s="35"/>
      <c r="X407" s="35"/>
      <c r="Y407" s="35"/>
      <c r="Z407" s="35"/>
      <c r="AA407" s="35"/>
      <c r="AB407" s="35"/>
      <c r="AC407" s="35"/>
      <c r="AD407" s="35"/>
      <c r="AE407" s="35"/>
      <c r="AR407" s="205" t="s">
        <v>214</v>
      </c>
      <c r="AT407" s="205" t="s">
        <v>162</v>
      </c>
      <c r="AU407" s="205" t="s">
        <v>86</v>
      </c>
      <c r="AY407" s="18" t="s">
        <v>160</v>
      </c>
      <c r="BE407" s="206">
        <f>IF(N407="základní",J407,0)</f>
        <v>0</v>
      </c>
      <c r="BF407" s="206">
        <f>IF(N407="snížená",J407,0)</f>
        <v>0</v>
      </c>
      <c r="BG407" s="206">
        <f>IF(N407="zákl. přenesená",J407,0)</f>
        <v>0</v>
      </c>
      <c r="BH407" s="206">
        <f>IF(N407="sníž. přenesená",J407,0)</f>
        <v>0</v>
      </c>
      <c r="BI407" s="206">
        <f>IF(N407="nulová",J407,0)</f>
        <v>0</v>
      </c>
      <c r="BJ407" s="18" t="s">
        <v>84</v>
      </c>
      <c r="BK407" s="206">
        <f>ROUND(I407*H407,2)</f>
        <v>0</v>
      </c>
      <c r="BL407" s="18" t="s">
        <v>214</v>
      </c>
      <c r="BM407" s="205" t="s">
        <v>902</v>
      </c>
    </row>
    <row r="408" spans="1:65" s="2" customFormat="1" ht="19.5">
      <c r="A408" s="35"/>
      <c r="B408" s="36"/>
      <c r="C408" s="37"/>
      <c r="D408" s="207" t="s">
        <v>167</v>
      </c>
      <c r="E408" s="37"/>
      <c r="F408" s="208" t="s">
        <v>3009</v>
      </c>
      <c r="G408" s="37"/>
      <c r="H408" s="37"/>
      <c r="I408" s="209"/>
      <c r="J408" s="37"/>
      <c r="K408" s="37"/>
      <c r="L408" s="40"/>
      <c r="M408" s="210"/>
      <c r="N408" s="211"/>
      <c r="O408" s="72"/>
      <c r="P408" s="72"/>
      <c r="Q408" s="72"/>
      <c r="R408" s="72"/>
      <c r="S408" s="72"/>
      <c r="T408" s="73"/>
      <c r="U408" s="35"/>
      <c r="V408" s="35"/>
      <c r="W408" s="35"/>
      <c r="X408" s="35"/>
      <c r="Y408" s="35"/>
      <c r="Z408" s="35"/>
      <c r="AA408" s="35"/>
      <c r="AB408" s="35"/>
      <c r="AC408" s="35"/>
      <c r="AD408" s="35"/>
      <c r="AE408" s="35"/>
      <c r="AT408" s="18" t="s">
        <v>167</v>
      </c>
      <c r="AU408" s="18" t="s">
        <v>86</v>
      </c>
    </row>
    <row r="409" spans="1:65" s="2" customFormat="1" ht="33" customHeight="1">
      <c r="A409" s="35"/>
      <c r="B409" s="36"/>
      <c r="C409" s="244" t="s">
        <v>548</v>
      </c>
      <c r="D409" s="244" t="s">
        <v>245</v>
      </c>
      <c r="E409" s="245" t="s">
        <v>3010</v>
      </c>
      <c r="F409" s="246" t="s">
        <v>3011</v>
      </c>
      <c r="G409" s="247" t="s">
        <v>2312</v>
      </c>
      <c r="H409" s="248">
        <v>3</v>
      </c>
      <c r="I409" s="249"/>
      <c r="J409" s="250">
        <f>ROUND(I409*H409,2)</f>
        <v>0</v>
      </c>
      <c r="K409" s="251"/>
      <c r="L409" s="252"/>
      <c r="M409" s="253" t="s">
        <v>1</v>
      </c>
      <c r="N409" s="254" t="s">
        <v>41</v>
      </c>
      <c r="O409" s="72"/>
      <c r="P409" s="203">
        <f>O409*H409</f>
        <v>0</v>
      </c>
      <c r="Q409" s="203">
        <v>0</v>
      </c>
      <c r="R409" s="203">
        <f>Q409*H409</f>
        <v>0</v>
      </c>
      <c r="S409" s="203">
        <v>0</v>
      </c>
      <c r="T409" s="204">
        <f>S409*H409</f>
        <v>0</v>
      </c>
      <c r="U409" s="35"/>
      <c r="V409" s="35"/>
      <c r="W409" s="35"/>
      <c r="X409" s="35"/>
      <c r="Y409" s="35"/>
      <c r="Z409" s="35"/>
      <c r="AA409" s="35"/>
      <c r="AB409" s="35"/>
      <c r="AC409" s="35"/>
      <c r="AD409" s="35"/>
      <c r="AE409" s="35"/>
      <c r="AR409" s="205" t="s">
        <v>262</v>
      </c>
      <c r="AT409" s="205" t="s">
        <v>245</v>
      </c>
      <c r="AU409" s="205" t="s">
        <v>86</v>
      </c>
      <c r="AY409" s="18" t="s">
        <v>160</v>
      </c>
      <c r="BE409" s="206">
        <f>IF(N409="základní",J409,0)</f>
        <v>0</v>
      </c>
      <c r="BF409" s="206">
        <f>IF(N409="snížená",J409,0)</f>
        <v>0</v>
      </c>
      <c r="BG409" s="206">
        <f>IF(N409="zákl. přenesená",J409,0)</f>
        <v>0</v>
      </c>
      <c r="BH409" s="206">
        <f>IF(N409="sníž. přenesená",J409,0)</f>
        <v>0</v>
      </c>
      <c r="BI409" s="206">
        <f>IF(N409="nulová",J409,0)</f>
        <v>0</v>
      </c>
      <c r="BJ409" s="18" t="s">
        <v>84</v>
      </c>
      <c r="BK409" s="206">
        <f>ROUND(I409*H409,2)</f>
        <v>0</v>
      </c>
      <c r="BL409" s="18" t="s">
        <v>214</v>
      </c>
      <c r="BM409" s="205" t="s">
        <v>906</v>
      </c>
    </row>
    <row r="410" spans="1:65" s="2" customFormat="1" ht="19.5">
      <c r="A410" s="35"/>
      <c r="B410" s="36"/>
      <c r="C410" s="37"/>
      <c r="D410" s="207" t="s">
        <v>167</v>
      </c>
      <c r="E410" s="37"/>
      <c r="F410" s="208" t="s">
        <v>3012</v>
      </c>
      <c r="G410" s="37"/>
      <c r="H410" s="37"/>
      <c r="I410" s="209"/>
      <c r="J410" s="37"/>
      <c r="K410" s="37"/>
      <c r="L410" s="40"/>
      <c r="M410" s="210"/>
      <c r="N410" s="211"/>
      <c r="O410" s="72"/>
      <c r="P410" s="72"/>
      <c r="Q410" s="72"/>
      <c r="R410" s="72"/>
      <c r="S410" s="72"/>
      <c r="T410" s="73"/>
      <c r="U410" s="35"/>
      <c r="V410" s="35"/>
      <c r="W410" s="35"/>
      <c r="X410" s="35"/>
      <c r="Y410" s="35"/>
      <c r="Z410" s="35"/>
      <c r="AA410" s="35"/>
      <c r="AB410" s="35"/>
      <c r="AC410" s="35"/>
      <c r="AD410" s="35"/>
      <c r="AE410" s="35"/>
      <c r="AT410" s="18" t="s">
        <v>167</v>
      </c>
      <c r="AU410" s="18" t="s">
        <v>86</v>
      </c>
    </row>
    <row r="411" spans="1:65" s="2" customFormat="1" ht="24.2" customHeight="1">
      <c r="A411" s="35"/>
      <c r="B411" s="36"/>
      <c r="C411" s="244" t="s">
        <v>909</v>
      </c>
      <c r="D411" s="244" t="s">
        <v>245</v>
      </c>
      <c r="E411" s="245" t="s">
        <v>3013</v>
      </c>
      <c r="F411" s="246" t="s">
        <v>3014</v>
      </c>
      <c r="G411" s="247" t="s">
        <v>2312</v>
      </c>
      <c r="H411" s="248">
        <v>3</v>
      </c>
      <c r="I411" s="249"/>
      <c r="J411" s="250">
        <f>ROUND(I411*H411,2)</f>
        <v>0</v>
      </c>
      <c r="K411" s="251"/>
      <c r="L411" s="252"/>
      <c r="M411" s="253" t="s">
        <v>1</v>
      </c>
      <c r="N411" s="254" t="s">
        <v>41</v>
      </c>
      <c r="O411" s="72"/>
      <c r="P411" s="203">
        <f>O411*H411</f>
        <v>0</v>
      </c>
      <c r="Q411" s="203">
        <v>0</v>
      </c>
      <c r="R411" s="203">
        <f>Q411*H411</f>
        <v>0</v>
      </c>
      <c r="S411" s="203">
        <v>0</v>
      </c>
      <c r="T411" s="204">
        <f>S411*H411</f>
        <v>0</v>
      </c>
      <c r="U411" s="35"/>
      <c r="V411" s="35"/>
      <c r="W411" s="35"/>
      <c r="X411" s="35"/>
      <c r="Y411" s="35"/>
      <c r="Z411" s="35"/>
      <c r="AA411" s="35"/>
      <c r="AB411" s="35"/>
      <c r="AC411" s="35"/>
      <c r="AD411" s="35"/>
      <c r="AE411" s="35"/>
      <c r="AR411" s="205" t="s">
        <v>262</v>
      </c>
      <c r="AT411" s="205" t="s">
        <v>245</v>
      </c>
      <c r="AU411" s="205" t="s">
        <v>86</v>
      </c>
      <c r="AY411" s="18" t="s">
        <v>160</v>
      </c>
      <c r="BE411" s="206">
        <f>IF(N411="základní",J411,0)</f>
        <v>0</v>
      </c>
      <c r="BF411" s="206">
        <f>IF(N411="snížená",J411,0)</f>
        <v>0</v>
      </c>
      <c r="BG411" s="206">
        <f>IF(N411="zákl. přenesená",J411,0)</f>
        <v>0</v>
      </c>
      <c r="BH411" s="206">
        <f>IF(N411="sníž. přenesená",J411,0)</f>
        <v>0</v>
      </c>
      <c r="BI411" s="206">
        <f>IF(N411="nulová",J411,0)</f>
        <v>0</v>
      </c>
      <c r="BJ411" s="18" t="s">
        <v>84</v>
      </c>
      <c r="BK411" s="206">
        <f>ROUND(I411*H411,2)</f>
        <v>0</v>
      </c>
      <c r="BL411" s="18" t="s">
        <v>214</v>
      </c>
      <c r="BM411" s="205" t="s">
        <v>912</v>
      </c>
    </row>
    <row r="412" spans="1:65" s="2" customFormat="1" ht="19.5">
      <c r="A412" s="35"/>
      <c r="B412" s="36"/>
      <c r="C412" s="37"/>
      <c r="D412" s="207" t="s">
        <v>167</v>
      </c>
      <c r="E412" s="37"/>
      <c r="F412" s="208" t="s">
        <v>3014</v>
      </c>
      <c r="G412" s="37"/>
      <c r="H412" s="37"/>
      <c r="I412" s="209"/>
      <c r="J412" s="37"/>
      <c r="K412" s="37"/>
      <c r="L412" s="40"/>
      <c r="M412" s="210"/>
      <c r="N412" s="211"/>
      <c r="O412" s="72"/>
      <c r="P412" s="72"/>
      <c r="Q412" s="72"/>
      <c r="R412" s="72"/>
      <c r="S412" s="72"/>
      <c r="T412" s="73"/>
      <c r="U412" s="35"/>
      <c r="V412" s="35"/>
      <c r="W412" s="35"/>
      <c r="X412" s="35"/>
      <c r="Y412" s="35"/>
      <c r="Z412" s="35"/>
      <c r="AA412" s="35"/>
      <c r="AB412" s="35"/>
      <c r="AC412" s="35"/>
      <c r="AD412" s="35"/>
      <c r="AE412" s="35"/>
      <c r="AT412" s="18" t="s">
        <v>167</v>
      </c>
      <c r="AU412" s="18" t="s">
        <v>86</v>
      </c>
    </row>
    <row r="413" spans="1:65" s="2" customFormat="1" ht="24.2" customHeight="1">
      <c r="A413" s="35"/>
      <c r="B413" s="36"/>
      <c r="C413" s="244" t="s">
        <v>564</v>
      </c>
      <c r="D413" s="244" t="s">
        <v>245</v>
      </c>
      <c r="E413" s="245" t="s">
        <v>3015</v>
      </c>
      <c r="F413" s="246" t="s">
        <v>3016</v>
      </c>
      <c r="G413" s="247" t="s">
        <v>2312</v>
      </c>
      <c r="H413" s="248">
        <v>6</v>
      </c>
      <c r="I413" s="249"/>
      <c r="J413" s="250">
        <f>ROUND(I413*H413,2)</f>
        <v>0</v>
      </c>
      <c r="K413" s="251"/>
      <c r="L413" s="252"/>
      <c r="M413" s="253" t="s">
        <v>1</v>
      </c>
      <c r="N413" s="254" t="s">
        <v>41</v>
      </c>
      <c r="O413" s="72"/>
      <c r="P413" s="203">
        <f>O413*H413</f>
        <v>0</v>
      </c>
      <c r="Q413" s="203">
        <v>0</v>
      </c>
      <c r="R413" s="203">
        <f>Q413*H413</f>
        <v>0</v>
      </c>
      <c r="S413" s="203">
        <v>0</v>
      </c>
      <c r="T413" s="204">
        <f>S413*H413</f>
        <v>0</v>
      </c>
      <c r="U413" s="35"/>
      <c r="V413" s="35"/>
      <c r="W413" s="35"/>
      <c r="X413" s="35"/>
      <c r="Y413" s="35"/>
      <c r="Z413" s="35"/>
      <c r="AA413" s="35"/>
      <c r="AB413" s="35"/>
      <c r="AC413" s="35"/>
      <c r="AD413" s="35"/>
      <c r="AE413" s="35"/>
      <c r="AR413" s="205" t="s">
        <v>262</v>
      </c>
      <c r="AT413" s="205" t="s">
        <v>245</v>
      </c>
      <c r="AU413" s="205" t="s">
        <v>86</v>
      </c>
      <c r="AY413" s="18" t="s">
        <v>160</v>
      </c>
      <c r="BE413" s="206">
        <f>IF(N413="základní",J413,0)</f>
        <v>0</v>
      </c>
      <c r="BF413" s="206">
        <f>IF(N413="snížená",J413,0)</f>
        <v>0</v>
      </c>
      <c r="BG413" s="206">
        <f>IF(N413="zákl. přenesená",J413,0)</f>
        <v>0</v>
      </c>
      <c r="BH413" s="206">
        <f>IF(N413="sníž. přenesená",J413,0)</f>
        <v>0</v>
      </c>
      <c r="BI413" s="206">
        <f>IF(N413="nulová",J413,0)</f>
        <v>0</v>
      </c>
      <c r="BJ413" s="18" t="s">
        <v>84</v>
      </c>
      <c r="BK413" s="206">
        <f>ROUND(I413*H413,2)</f>
        <v>0</v>
      </c>
      <c r="BL413" s="18" t="s">
        <v>214</v>
      </c>
      <c r="BM413" s="205" t="s">
        <v>919</v>
      </c>
    </row>
    <row r="414" spans="1:65" s="2" customFormat="1" ht="11.25">
      <c r="A414" s="35"/>
      <c r="B414" s="36"/>
      <c r="C414" s="37"/>
      <c r="D414" s="207" t="s">
        <v>167</v>
      </c>
      <c r="E414" s="37"/>
      <c r="F414" s="208" t="s">
        <v>3016</v>
      </c>
      <c r="G414" s="37"/>
      <c r="H414" s="37"/>
      <c r="I414" s="209"/>
      <c r="J414" s="37"/>
      <c r="K414" s="37"/>
      <c r="L414" s="40"/>
      <c r="M414" s="210"/>
      <c r="N414" s="211"/>
      <c r="O414" s="72"/>
      <c r="P414" s="72"/>
      <c r="Q414" s="72"/>
      <c r="R414" s="72"/>
      <c r="S414" s="72"/>
      <c r="T414" s="73"/>
      <c r="U414" s="35"/>
      <c r="V414" s="35"/>
      <c r="W414" s="35"/>
      <c r="X414" s="35"/>
      <c r="Y414" s="35"/>
      <c r="Z414" s="35"/>
      <c r="AA414" s="35"/>
      <c r="AB414" s="35"/>
      <c r="AC414" s="35"/>
      <c r="AD414" s="35"/>
      <c r="AE414" s="35"/>
      <c r="AT414" s="18" t="s">
        <v>167</v>
      </c>
      <c r="AU414" s="18" t="s">
        <v>86</v>
      </c>
    </row>
    <row r="415" spans="1:65" s="2" customFormat="1" ht="16.5" customHeight="1">
      <c r="A415" s="35"/>
      <c r="B415" s="36"/>
      <c r="C415" s="193" t="s">
        <v>924</v>
      </c>
      <c r="D415" s="193" t="s">
        <v>162</v>
      </c>
      <c r="E415" s="194" t="s">
        <v>3017</v>
      </c>
      <c r="F415" s="195" t="s">
        <v>3018</v>
      </c>
      <c r="G415" s="196" t="s">
        <v>312</v>
      </c>
      <c r="H415" s="197">
        <v>6</v>
      </c>
      <c r="I415" s="198"/>
      <c r="J415" s="199">
        <f>ROUND(I415*H415,2)</f>
        <v>0</v>
      </c>
      <c r="K415" s="200"/>
      <c r="L415" s="40"/>
      <c r="M415" s="201" t="s">
        <v>1</v>
      </c>
      <c r="N415" s="202" t="s">
        <v>41</v>
      </c>
      <c r="O415" s="72"/>
      <c r="P415" s="203">
        <f>O415*H415</f>
        <v>0</v>
      </c>
      <c r="Q415" s="203">
        <v>0</v>
      </c>
      <c r="R415" s="203">
        <f>Q415*H415</f>
        <v>0</v>
      </c>
      <c r="S415" s="203">
        <v>0</v>
      </c>
      <c r="T415" s="204">
        <f>S415*H415</f>
        <v>0</v>
      </c>
      <c r="U415" s="35"/>
      <c r="V415" s="35"/>
      <c r="W415" s="35"/>
      <c r="X415" s="35"/>
      <c r="Y415" s="35"/>
      <c r="Z415" s="35"/>
      <c r="AA415" s="35"/>
      <c r="AB415" s="35"/>
      <c r="AC415" s="35"/>
      <c r="AD415" s="35"/>
      <c r="AE415" s="35"/>
      <c r="AR415" s="205" t="s">
        <v>214</v>
      </c>
      <c r="AT415" s="205" t="s">
        <v>162</v>
      </c>
      <c r="AU415" s="205" t="s">
        <v>86</v>
      </c>
      <c r="AY415" s="18" t="s">
        <v>160</v>
      </c>
      <c r="BE415" s="206">
        <f>IF(N415="základní",J415,0)</f>
        <v>0</v>
      </c>
      <c r="BF415" s="206">
        <f>IF(N415="snížená",J415,0)</f>
        <v>0</v>
      </c>
      <c r="BG415" s="206">
        <f>IF(N415="zákl. přenesená",J415,0)</f>
        <v>0</v>
      </c>
      <c r="BH415" s="206">
        <f>IF(N415="sníž. přenesená",J415,0)</f>
        <v>0</v>
      </c>
      <c r="BI415" s="206">
        <f>IF(N415="nulová",J415,0)</f>
        <v>0</v>
      </c>
      <c r="BJ415" s="18" t="s">
        <v>84</v>
      </c>
      <c r="BK415" s="206">
        <f>ROUND(I415*H415,2)</f>
        <v>0</v>
      </c>
      <c r="BL415" s="18" t="s">
        <v>214</v>
      </c>
      <c r="BM415" s="205" t="s">
        <v>927</v>
      </c>
    </row>
    <row r="416" spans="1:65" s="2" customFormat="1" ht="19.5">
      <c r="A416" s="35"/>
      <c r="B416" s="36"/>
      <c r="C416" s="37"/>
      <c r="D416" s="207" t="s">
        <v>167</v>
      </c>
      <c r="E416" s="37"/>
      <c r="F416" s="208" t="s">
        <v>3019</v>
      </c>
      <c r="G416" s="37"/>
      <c r="H416" s="37"/>
      <c r="I416" s="209"/>
      <c r="J416" s="37"/>
      <c r="K416" s="37"/>
      <c r="L416" s="40"/>
      <c r="M416" s="210"/>
      <c r="N416" s="211"/>
      <c r="O416" s="72"/>
      <c r="P416" s="72"/>
      <c r="Q416" s="72"/>
      <c r="R416" s="72"/>
      <c r="S416" s="72"/>
      <c r="T416" s="73"/>
      <c r="U416" s="35"/>
      <c r="V416" s="35"/>
      <c r="W416" s="35"/>
      <c r="X416" s="35"/>
      <c r="Y416" s="35"/>
      <c r="Z416" s="35"/>
      <c r="AA416" s="35"/>
      <c r="AB416" s="35"/>
      <c r="AC416" s="35"/>
      <c r="AD416" s="35"/>
      <c r="AE416" s="35"/>
      <c r="AT416" s="18" t="s">
        <v>167</v>
      </c>
      <c r="AU416" s="18" t="s">
        <v>86</v>
      </c>
    </row>
    <row r="417" spans="1:65" s="2" customFormat="1" ht="16.5" customHeight="1">
      <c r="A417" s="35"/>
      <c r="B417" s="36"/>
      <c r="C417" s="193" t="s">
        <v>568</v>
      </c>
      <c r="D417" s="193" t="s">
        <v>162</v>
      </c>
      <c r="E417" s="194" t="s">
        <v>3020</v>
      </c>
      <c r="F417" s="195" t="s">
        <v>3021</v>
      </c>
      <c r="G417" s="196" t="s">
        <v>312</v>
      </c>
      <c r="H417" s="197">
        <v>6</v>
      </c>
      <c r="I417" s="198"/>
      <c r="J417" s="199">
        <f>ROUND(I417*H417,2)</f>
        <v>0</v>
      </c>
      <c r="K417" s="200"/>
      <c r="L417" s="40"/>
      <c r="M417" s="201" t="s">
        <v>1</v>
      </c>
      <c r="N417" s="202" t="s">
        <v>41</v>
      </c>
      <c r="O417" s="72"/>
      <c r="P417" s="203">
        <f>O417*H417</f>
        <v>0</v>
      </c>
      <c r="Q417" s="203">
        <v>0</v>
      </c>
      <c r="R417" s="203">
        <f>Q417*H417</f>
        <v>0</v>
      </c>
      <c r="S417" s="203">
        <v>0</v>
      </c>
      <c r="T417" s="204">
        <f>S417*H417</f>
        <v>0</v>
      </c>
      <c r="U417" s="35"/>
      <c r="V417" s="35"/>
      <c r="W417" s="35"/>
      <c r="X417" s="35"/>
      <c r="Y417" s="35"/>
      <c r="Z417" s="35"/>
      <c r="AA417" s="35"/>
      <c r="AB417" s="35"/>
      <c r="AC417" s="35"/>
      <c r="AD417" s="35"/>
      <c r="AE417" s="35"/>
      <c r="AR417" s="205" t="s">
        <v>214</v>
      </c>
      <c r="AT417" s="205" t="s">
        <v>162</v>
      </c>
      <c r="AU417" s="205" t="s">
        <v>86</v>
      </c>
      <c r="AY417" s="18" t="s">
        <v>160</v>
      </c>
      <c r="BE417" s="206">
        <f>IF(N417="základní",J417,0)</f>
        <v>0</v>
      </c>
      <c r="BF417" s="206">
        <f>IF(N417="snížená",J417,0)</f>
        <v>0</v>
      </c>
      <c r="BG417" s="206">
        <f>IF(N417="zákl. přenesená",J417,0)</f>
        <v>0</v>
      </c>
      <c r="BH417" s="206">
        <f>IF(N417="sníž. přenesená",J417,0)</f>
        <v>0</v>
      </c>
      <c r="BI417" s="206">
        <f>IF(N417="nulová",J417,0)</f>
        <v>0</v>
      </c>
      <c r="BJ417" s="18" t="s">
        <v>84</v>
      </c>
      <c r="BK417" s="206">
        <f>ROUND(I417*H417,2)</f>
        <v>0</v>
      </c>
      <c r="BL417" s="18" t="s">
        <v>214</v>
      </c>
      <c r="BM417" s="205" t="s">
        <v>933</v>
      </c>
    </row>
    <row r="418" spans="1:65" s="2" customFormat="1" ht="19.5">
      <c r="A418" s="35"/>
      <c r="B418" s="36"/>
      <c r="C418" s="37"/>
      <c r="D418" s="207" t="s">
        <v>167</v>
      </c>
      <c r="E418" s="37"/>
      <c r="F418" s="208" t="s">
        <v>3022</v>
      </c>
      <c r="G418" s="37"/>
      <c r="H418" s="37"/>
      <c r="I418" s="209"/>
      <c r="J418" s="37"/>
      <c r="K418" s="37"/>
      <c r="L418" s="40"/>
      <c r="M418" s="210"/>
      <c r="N418" s="211"/>
      <c r="O418" s="72"/>
      <c r="P418" s="72"/>
      <c r="Q418" s="72"/>
      <c r="R418" s="72"/>
      <c r="S418" s="72"/>
      <c r="T418" s="73"/>
      <c r="U418" s="35"/>
      <c r="V418" s="35"/>
      <c r="W418" s="35"/>
      <c r="X418" s="35"/>
      <c r="Y418" s="35"/>
      <c r="Z418" s="35"/>
      <c r="AA418" s="35"/>
      <c r="AB418" s="35"/>
      <c r="AC418" s="35"/>
      <c r="AD418" s="35"/>
      <c r="AE418" s="35"/>
      <c r="AT418" s="18" t="s">
        <v>167</v>
      </c>
      <c r="AU418" s="18" t="s">
        <v>86</v>
      </c>
    </row>
    <row r="419" spans="1:65" s="2" customFormat="1" ht="21.75" customHeight="1">
      <c r="A419" s="35"/>
      <c r="B419" s="36"/>
      <c r="C419" s="193" t="s">
        <v>953</v>
      </c>
      <c r="D419" s="193" t="s">
        <v>162</v>
      </c>
      <c r="E419" s="194" t="s">
        <v>3023</v>
      </c>
      <c r="F419" s="195" t="s">
        <v>3024</v>
      </c>
      <c r="G419" s="196" t="s">
        <v>312</v>
      </c>
      <c r="H419" s="197">
        <v>6</v>
      </c>
      <c r="I419" s="198"/>
      <c r="J419" s="199">
        <f>ROUND(I419*H419,2)</f>
        <v>0</v>
      </c>
      <c r="K419" s="200"/>
      <c r="L419" s="40"/>
      <c r="M419" s="201" t="s">
        <v>1</v>
      </c>
      <c r="N419" s="202" t="s">
        <v>41</v>
      </c>
      <c r="O419" s="72"/>
      <c r="P419" s="203">
        <f>O419*H419</f>
        <v>0</v>
      </c>
      <c r="Q419" s="203">
        <v>0</v>
      </c>
      <c r="R419" s="203">
        <f>Q419*H419</f>
        <v>0</v>
      </c>
      <c r="S419" s="203">
        <v>0</v>
      </c>
      <c r="T419" s="204">
        <f>S419*H419</f>
        <v>0</v>
      </c>
      <c r="U419" s="35"/>
      <c r="V419" s="35"/>
      <c r="W419" s="35"/>
      <c r="X419" s="35"/>
      <c r="Y419" s="35"/>
      <c r="Z419" s="35"/>
      <c r="AA419" s="35"/>
      <c r="AB419" s="35"/>
      <c r="AC419" s="35"/>
      <c r="AD419" s="35"/>
      <c r="AE419" s="35"/>
      <c r="AR419" s="205" t="s">
        <v>214</v>
      </c>
      <c r="AT419" s="205" t="s">
        <v>162</v>
      </c>
      <c r="AU419" s="205" t="s">
        <v>86</v>
      </c>
      <c r="AY419" s="18" t="s">
        <v>160</v>
      </c>
      <c r="BE419" s="206">
        <f>IF(N419="základní",J419,0)</f>
        <v>0</v>
      </c>
      <c r="BF419" s="206">
        <f>IF(N419="snížená",J419,0)</f>
        <v>0</v>
      </c>
      <c r="BG419" s="206">
        <f>IF(N419="zákl. přenesená",J419,0)</f>
        <v>0</v>
      </c>
      <c r="BH419" s="206">
        <f>IF(N419="sníž. přenesená",J419,0)</f>
        <v>0</v>
      </c>
      <c r="BI419" s="206">
        <f>IF(N419="nulová",J419,0)</f>
        <v>0</v>
      </c>
      <c r="BJ419" s="18" t="s">
        <v>84</v>
      </c>
      <c r="BK419" s="206">
        <f>ROUND(I419*H419,2)</f>
        <v>0</v>
      </c>
      <c r="BL419" s="18" t="s">
        <v>214</v>
      </c>
      <c r="BM419" s="205" t="s">
        <v>940</v>
      </c>
    </row>
    <row r="420" spans="1:65" s="2" customFormat="1" ht="19.5">
      <c r="A420" s="35"/>
      <c r="B420" s="36"/>
      <c r="C420" s="37"/>
      <c r="D420" s="207" t="s">
        <v>167</v>
      </c>
      <c r="E420" s="37"/>
      <c r="F420" s="208" t="s">
        <v>3025</v>
      </c>
      <c r="G420" s="37"/>
      <c r="H420" s="37"/>
      <c r="I420" s="209"/>
      <c r="J420" s="37"/>
      <c r="K420" s="37"/>
      <c r="L420" s="40"/>
      <c r="M420" s="210"/>
      <c r="N420" s="211"/>
      <c r="O420" s="72"/>
      <c r="P420" s="72"/>
      <c r="Q420" s="72"/>
      <c r="R420" s="72"/>
      <c r="S420" s="72"/>
      <c r="T420" s="73"/>
      <c r="U420" s="35"/>
      <c r="V420" s="35"/>
      <c r="W420" s="35"/>
      <c r="X420" s="35"/>
      <c r="Y420" s="35"/>
      <c r="Z420" s="35"/>
      <c r="AA420" s="35"/>
      <c r="AB420" s="35"/>
      <c r="AC420" s="35"/>
      <c r="AD420" s="35"/>
      <c r="AE420" s="35"/>
      <c r="AT420" s="18" t="s">
        <v>167</v>
      </c>
      <c r="AU420" s="18" t="s">
        <v>86</v>
      </c>
    </row>
    <row r="421" spans="1:65" s="2" customFormat="1" ht="24.2" customHeight="1">
      <c r="A421" s="35"/>
      <c r="B421" s="36"/>
      <c r="C421" s="193" t="s">
        <v>573</v>
      </c>
      <c r="D421" s="193" t="s">
        <v>162</v>
      </c>
      <c r="E421" s="194" t="s">
        <v>3026</v>
      </c>
      <c r="F421" s="195" t="s">
        <v>3027</v>
      </c>
      <c r="G421" s="196" t="s">
        <v>312</v>
      </c>
      <c r="H421" s="197">
        <v>1</v>
      </c>
      <c r="I421" s="198"/>
      <c r="J421" s="199">
        <f>ROUND(I421*H421,2)</f>
        <v>0</v>
      </c>
      <c r="K421" s="200"/>
      <c r="L421" s="40"/>
      <c r="M421" s="201" t="s">
        <v>1</v>
      </c>
      <c r="N421" s="202" t="s">
        <v>41</v>
      </c>
      <c r="O421" s="72"/>
      <c r="P421" s="203">
        <f>O421*H421</f>
        <v>0</v>
      </c>
      <c r="Q421" s="203">
        <v>0</v>
      </c>
      <c r="R421" s="203">
        <f>Q421*H421</f>
        <v>0</v>
      </c>
      <c r="S421" s="203">
        <v>0</v>
      </c>
      <c r="T421" s="204">
        <f>S421*H421</f>
        <v>0</v>
      </c>
      <c r="U421" s="35"/>
      <c r="V421" s="35"/>
      <c r="W421" s="35"/>
      <c r="X421" s="35"/>
      <c r="Y421" s="35"/>
      <c r="Z421" s="35"/>
      <c r="AA421" s="35"/>
      <c r="AB421" s="35"/>
      <c r="AC421" s="35"/>
      <c r="AD421" s="35"/>
      <c r="AE421" s="35"/>
      <c r="AR421" s="205" t="s">
        <v>214</v>
      </c>
      <c r="AT421" s="205" t="s">
        <v>162</v>
      </c>
      <c r="AU421" s="205" t="s">
        <v>86</v>
      </c>
      <c r="AY421" s="18" t="s">
        <v>160</v>
      </c>
      <c r="BE421" s="206">
        <f>IF(N421="základní",J421,0)</f>
        <v>0</v>
      </c>
      <c r="BF421" s="206">
        <f>IF(N421="snížená",J421,0)</f>
        <v>0</v>
      </c>
      <c r="BG421" s="206">
        <f>IF(N421="zákl. přenesená",J421,0)</f>
        <v>0</v>
      </c>
      <c r="BH421" s="206">
        <f>IF(N421="sníž. přenesená",J421,0)</f>
        <v>0</v>
      </c>
      <c r="BI421" s="206">
        <f>IF(N421="nulová",J421,0)</f>
        <v>0</v>
      </c>
      <c r="BJ421" s="18" t="s">
        <v>84</v>
      </c>
      <c r="BK421" s="206">
        <f>ROUND(I421*H421,2)</f>
        <v>0</v>
      </c>
      <c r="BL421" s="18" t="s">
        <v>214</v>
      </c>
      <c r="BM421" s="205" t="s">
        <v>947</v>
      </c>
    </row>
    <row r="422" spans="1:65" s="2" customFormat="1" ht="19.5">
      <c r="A422" s="35"/>
      <c r="B422" s="36"/>
      <c r="C422" s="37"/>
      <c r="D422" s="207" t="s">
        <v>167</v>
      </c>
      <c r="E422" s="37"/>
      <c r="F422" s="208" t="s">
        <v>3028</v>
      </c>
      <c r="G422" s="37"/>
      <c r="H422" s="37"/>
      <c r="I422" s="209"/>
      <c r="J422" s="37"/>
      <c r="K422" s="37"/>
      <c r="L422" s="40"/>
      <c r="M422" s="210"/>
      <c r="N422" s="211"/>
      <c r="O422" s="72"/>
      <c r="P422" s="72"/>
      <c r="Q422" s="72"/>
      <c r="R422" s="72"/>
      <c r="S422" s="72"/>
      <c r="T422" s="73"/>
      <c r="U422" s="35"/>
      <c r="V422" s="35"/>
      <c r="W422" s="35"/>
      <c r="X422" s="35"/>
      <c r="Y422" s="35"/>
      <c r="Z422" s="35"/>
      <c r="AA422" s="35"/>
      <c r="AB422" s="35"/>
      <c r="AC422" s="35"/>
      <c r="AD422" s="35"/>
      <c r="AE422" s="35"/>
      <c r="AT422" s="18" t="s">
        <v>167</v>
      </c>
      <c r="AU422" s="18" t="s">
        <v>86</v>
      </c>
    </row>
    <row r="423" spans="1:65" s="2" customFormat="1" ht="16.5" customHeight="1">
      <c r="A423" s="35"/>
      <c r="B423" s="36"/>
      <c r="C423" s="193" t="s">
        <v>966</v>
      </c>
      <c r="D423" s="193" t="s">
        <v>162</v>
      </c>
      <c r="E423" s="194" t="s">
        <v>3029</v>
      </c>
      <c r="F423" s="195" t="s">
        <v>3030</v>
      </c>
      <c r="G423" s="196" t="s">
        <v>312</v>
      </c>
      <c r="H423" s="197">
        <v>1</v>
      </c>
      <c r="I423" s="198"/>
      <c r="J423" s="199">
        <f>ROUND(I423*H423,2)</f>
        <v>0</v>
      </c>
      <c r="K423" s="200"/>
      <c r="L423" s="40"/>
      <c r="M423" s="201" t="s">
        <v>1</v>
      </c>
      <c r="N423" s="202" t="s">
        <v>41</v>
      </c>
      <c r="O423" s="72"/>
      <c r="P423" s="203">
        <f>O423*H423</f>
        <v>0</v>
      </c>
      <c r="Q423" s="203">
        <v>0</v>
      </c>
      <c r="R423" s="203">
        <f>Q423*H423</f>
        <v>0</v>
      </c>
      <c r="S423" s="203">
        <v>0</v>
      </c>
      <c r="T423" s="204">
        <f>S423*H423</f>
        <v>0</v>
      </c>
      <c r="U423" s="35"/>
      <c r="V423" s="35"/>
      <c r="W423" s="35"/>
      <c r="X423" s="35"/>
      <c r="Y423" s="35"/>
      <c r="Z423" s="35"/>
      <c r="AA423" s="35"/>
      <c r="AB423" s="35"/>
      <c r="AC423" s="35"/>
      <c r="AD423" s="35"/>
      <c r="AE423" s="35"/>
      <c r="AR423" s="205" t="s">
        <v>214</v>
      </c>
      <c r="AT423" s="205" t="s">
        <v>162</v>
      </c>
      <c r="AU423" s="205" t="s">
        <v>86</v>
      </c>
      <c r="AY423" s="18" t="s">
        <v>160</v>
      </c>
      <c r="BE423" s="206">
        <f>IF(N423="základní",J423,0)</f>
        <v>0</v>
      </c>
      <c r="BF423" s="206">
        <f>IF(N423="snížená",J423,0)</f>
        <v>0</v>
      </c>
      <c r="BG423" s="206">
        <f>IF(N423="zákl. přenesená",J423,0)</f>
        <v>0</v>
      </c>
      <c r="BH423" s="206">
        <f>IF(N423="sníž. přenesená",J423,0)</f>
        <v>0</v>
      </c>
      <c r="BI423" s="206">
        <f>IF(N423="nulová",J423,0)</f>
        <v>0</v>
      </c>
      <c r="BJ423" s="18" t="s">
        <v>84</v>
      </c>
      <c r="BK423" s="206">
        <f>ROUND(I423*H423,2)</f>
        <v>0</v>
      </c>
      <c r="BL423" s="18" t="s">
        <v>214</v>
      </c>
      <c r="BM423" s="205" t="s">
        <v>951</v>
      </c>
    </row>
    <row r="424" spans="1:65" s="2" customFormat="1" ht="11.25">
      <c r="A424" s="35"/>
      <c r="B424" s="36"/>
      <c r="C424" s="37"/>
      <c r="D424" s="207" t="s">
        <v>167</v>
      </c>
      <c r="E424" s="37"/>
      <c r="F424" s="208" t="s">
        <v>3031</v>
      </c>
      <c r="G424" s="37"/>
      <c r="H424" s="37"/>
      <c r="I424" s="209"/>
      <c r="J424" s="37"/>
      <c r="K424" s="37"/>
      <c r="L424" s="40"/>
      <c r="M424" s="210"/>
      <c r="N424" s="211"/>
      <c r="O424" s="72"/>
      <c r="P424" s="72"/>
      <c r="Q424" s="72"/>
      <c r="R424" s="72"/>
      <c r="S424" s="72"/>
      <c r="T424" s="73"/>
      <c r="U424" s="35"/>
      <c r="V424" s="35"/>
      <c r="W424" s="35"/>
      <c r="X424" s="35"/>
      <c r="Y424" s="35"/>
      <c r="Z424" s="35"/>
      <c r="AA424" s="35"/>
      <c r="AB424" s="35"/>
      <c r="AC424" s="35"/>
      <c r="AD424" s="35"/>
      <c r="AE424" s="35"/>
      <c r="AT424" s="18" t="s">
        <v>167</v>
      </c>
      <c r="AU424" s="18" t="s">
        <v>86</v>
      </c>
    </row>
    <row r="425" spans="1:65" s="2" customFormat="1" ht="24.2" customHeight="1">
      <c r="A425" s="35"/>
      <c r="B425" s="36"/>
      <c r="C425" s="193" t="s">
        <v>578</v>
      </c>
      <c r="D425" s="193" t="s">
        <v>162</v>
      </c>
      <c r="E425" s="194" t="s">
        <v>3032</v>
      </c>
      <c r="F425" s="195" t="s">
        <v>3033</v>
      </c>
      <c r="G425" s="196" t="s">
        <v>312</v>
      </c>
      <c r="H425" s="197">
        <v>1</v>
      </c>
      <c r="I425" s="198"/>
      <c r="J425" s="199">
        <f>ROUND(I425*H425,2)</f>
        <v>0</v>
      </c>
      <c r="K425" s="200"/>
      <c r="L425" s="40"/>
      <c r="M425" s="201" t="s">
        <v>1</v>
      </c>
      <c r="N425" s="202" t="s">
        <v>41</v>
      </c>
      <c r="O425" s="72"/>
      <c r="P425" s="203">
        <f>O425*H425</f>
        <v>0</v>
      </c>
      <c r="Q425" s="203">
        <v>0</v>
      </c>
      <c r="R425" s="203">
        <f>Q425*H425</f>
        <v>0</v>
      </c>
      <c r="S425" s="203">
        <v>0</v>
      </c>
      <c r="T425" s="204">
        <f>S425*H425</f>
        <v>0</v>
      </c>
      <c r="U425" s="35"/>
      <c r="V425" s="35"/>
      <c r="W425" s="35"/>
      <c r="X425" s="35"/>
      <c r="Y425" s="35"/>
      <c r="Z425" s="35"/>
      <c r="AA425" s="35"/>
      <c r="AB425" s="35"/>
      <c r="AC425" s="35"/>
      <c r="AD425" s="35"/>
      <c r="AE425" s="35"/>
      <c r="AR425" s="205" t="s">
        <v>214</v>
      </c>
      <c r="AT425" s="205" t="s">
        <v>162</v>
      </c>
      <c r="AU425" s="205" t="s">
        <v>86</v>
      </c>
      <c r="AY425" s="18" t="s">
        <v>160</v>
      </c>
      <c r="BE425" s="206">
        <f>IF(N425="základní",J425,0)</f>
        <v>0</v>
      </c>
      <c r="BF425" s="206">
        <f>IF(N425="snížená",J425,0)</f>
        <v>0</v>
      </c>
      <c r="BG425" s="206">
        <f>IF(N425="zákl. přenesená",J425,0)</f>
        <v>0</v>
      </c>
      <c r="BH425" s="206">
        <f>IF(N425="sníž. přenesená",J425,0)</f>
        <v>0</v>
      </c>
      <c r="BI425" s="206">
        <f>IF(N425="nulová",J425,0)</f>
        <v>0</v>
      </c>
      <c r="BJ425" s="18" t="s">
        <v>84</v>
      </c>
      <c r="BK425" s="206">
        <f>ROUND(I425*H425,2)</f>
        <v>0</v>
      </c>
      <c r="BL425" s="18" t="s">
        <v>214</v>
      </c>
      <c r="BM425" s="205" t="s">
        <v>956</v>
      </c>
    </row>
    <row r="426" spans="1:65" s="2" customFormat="1" ht="19.5">
      <c r="A426" s="35"/>
      <c r="B426" s="36"/>
      <c r="C426" s="37"/>
      <c r="D426" s="207" t="s">
        <v>167</v>
      </c>
      <c r="E426" s="37"/>
      <c r="F426" s="208" t="s">
        <v>3034</v>
      </c>
      <c r="G426" s="37"/>
      <c r="H426" s="37"/>
      <c r="I426" s="209"/>
      <c r="J426" s="37"/>
      <c r="K426" s="37"/>
      <c r="L426" s="40"/>
      <c r="M426" s="210"/>
      <c r="N426" s="211"/>
      <c r="O426" s="72"/>
      <c r="P426" s="72"/>
      <c r="Q426" s="72"/>
      <c r="R426" s="72"/>
      <c r="S426" s="72"/>
      <c r="T426" s="73"/>
      <c r="U426" s="35"/>
      <c r="V426" s="35"/>
      <c r="W426" s="35"/>
      <c r="X426" s="35"/>
      <c r="Y426" s="35"/>
      <c r="Z426" s="35"/>
      <c r="AA426" s="35"/>
      <c r="AB426" s="35"/>
      <c r="AC426" s="35"/>
      <c r="AD426" s="35"/>
      <c r="AE426" s="35"/>
      <c r="AT426" s="18" t="s">
        <v>167</v>
      </c>
      <c r="AU426" s="18" t="s">
        <v>86</v>
      </c>
    </row>
    <row r="427" spans="1:65" s="2" customFormat="1" ht="21.75" customHeight="1">
      <c r="A427" s="35"/>
      <c r="B427" s="36"/>
      <c r="C427" s="193" t="s">
        <v>981</v>
      </c>
      <c r="D427" s="193" t="s">
        <v>162</v>
      </c>
      <c r="E427" s="194" t="s">
        <v>3035</v>
      </c>
      <c r="F427" s="195" t="s">
        <v>3036</v>
      </c>
      <c r="G427" s="196" t="s">
        <v>312</v>
      </c>
      <c r="H427" s="197">
        <v>1</v>
      </c>
      <c r="I427" s="198"/>
      <c r="J427" s="199">
        <f>ROUND(I427*H427,2)</f>
        <v>0</v>
      </c>
      <c r="K427" s="200"/>
      <c r="L427" s="40"/>
      <c r="M427" s="201" t="s">
        <v>1</v>
      </c>
      <c r="N427" s="202" t="s">
        <v>41</v>
      </c>
      <c r="O427" s="72"/>
      <c r="P427" s="203">
        <f>O427*H427</f>
        <v>0</v>
      </c>
      <c r="Q427" s="203">
        <v>0</v>
      </c>
      <c r="R427" s="203">
        <f>Q427*H427</f>
        <v>0</v>
      </c>
      <c r="S427" s="203">
        <v>0</v>
      </c>
      <c r="T427" s="204">
        <f>S427*H427</f>
        <v>0</v>
      </c>
      <c r="U427" s="35"/>
      <c r="V427" s="35"/>
      <c r="W427" s="35"/>
      <c r="X427" s="35"/>
      <c r="Y427" s="35"/>
      <c r="Z427" s="35"/>
      <c r="AA427" s="35"/>
      <c r="AB427" s="35"/>
      <c r="AC427" s="35"/>
      <c r="AD427" s="35"/>
      <c r="AE427" s="35"/>
      <c r="AR427" s="205" t="s">
        <v>214</v>
      </c>
      <c r="AT427" s="205" t="s">
        <v>162</v>
      </c>
      <c r="AU427" s="205" t="s">
        <v>86</v>
      </c>
      <c r="AY427" s="18" t="s">
        <v>160</v>
      </c>
      <c r="BE427" s="206">
        <f>IF(N427="základní",J427,0)</f>
        <v>0</v>
      </c>
      <c r="BF427" s="206">
        <f>IF(N427="snížená",J427,0)</f>
        <v>0</v>
      </c>
      <c r="BG427" s="206">
        <f>IF(N427="zákl. přenesená",J427,0)</f>
        <v>0</v>
      </c>
      <c r="BH427" s="206">
        <f>IF(N427="sníž. přenesená",J427,0)</f>
        <v>0</v>
      </c>
      <c r="BI427" s="206">
        <f>IF(N427="nulová",J427,0)</f>
        <v>0</v>
      </c>
      <c r="BJ427" s="18" t="s">
        <v>84</v>
      </c>
      <c r="BK427" s="206">
        <f>ROUND(I427*H427,2)</f>
        <v>0</v>
      </c>
      <c r="BL427" s="18" t="s">
        <v>214</v>
      </c>
      <c r="BM427" s="205" t="s">
        <v>961</v>
      </c>
    </row>
    <row r="428" spans="1:65" s="2" customFormat="1" ht="11.25">
      <c r="A428" s="35"/>
      <c r="B428" s="36"/>
      <c r="C428" s="37"/>
      <c r="D428" s="207" t="s">
        <v>167</v>
      </c>
      <c r="E428" s="37"/>
      <c r="F428" s="208" t="s">
        <v>3037</v>
      </c>
      <c r="G428" s="37"/>
      <c r="H428" s="37"/>
      <c r="I428" s="209"/>
      <c r="J428" s="37"/>
      <c r="K428" s="37"/>
      <c r="L428" s="40"/>
      <c r="M428" s="210"/>
      <c r="N428" s="211"/>
      <c r="O428" s="72"/>
      <c r="P428" s="72"/>
      <c r="Q428" s="72"/>
      <c r="R428" s="72"/>
      <c r="S428" s="72"/>
      <c r="T428" s="73"/>
      <c r="U428" s="35"/>
      <c r="V428" s="35"/>
      <c r="W428" s="35"/>
      <c r="X428" s="35"/>
      <c r="Y428" s="35"/>
      <c r="Z428" s="35"/>
      <c r="AA428" s="35"/>
      <c r="AB428" s="35"/>
      <c r="AC428" s="35"/>
      <c r="AD428" s="35"/>
      <c r="AE428" s="35"/>
      <c r="AT428" s="18" t="s">
        <v>167</v>
      </c>
      <c r="AU428" s="18" t="s">
        <v>86</v>
      </c>
    </row>
    <row r="429" spans="1:65" s="2" customFormat="1" ht="24.2" customHeight="1">
      <c r="A429" s="35"/>
      <c r="B429" s="36"/>
      <c r="C429" s="193" t="s">
        <v>584</v>
      </c>
      <c r="D429" s="193" t="s">
        <v>162</v>
      </c>
      <c r="E429" s="194" t="s">
        <v>3038</v>
      </c>
      <c r="F429" s="195" t="s">
        <v>3039</v>
      </c>
      <c r="G429" s="196" t="s">
        <v>1386</v>
      </c>
      <c r="H429" s="267"/>
      <c r="I429" s="198"/>
      <c r="J429" s="199">
        <f>ROUND(I429*H429,2)</f>
        <v>0</v>
      </c>
      <c r="K429" s="200"/>
      <c r="L429" s="40"/>
      <c r="M429" s="201" t="s">
        <v>1</v>
      </c>
      <c r="N429" s="202" t="s">
        <v>41</v>
      </c>
      <c r="O429" s="72"/>
      <c r="P429" s="203">
        <f>O429*H429</f>
        <v>0</v>
      </c>
      <c r="Q429" s="203">
        <v>0</v>
      </c>
      <c r="R429" s="203">
        <f>Q429*H429</f>
        <v>0</v>
      </c>
      <c r="S429" s="203">
        <v>0</v>
      </c>
      <c r="T429" s="204">
        <f>S429*H429</f>
        <v>0</v>
      </c>
      <c r="U429" s="35"/>
      <c r="V429" s="35"/>
      <c r="W429" s="35"/>
      <c r="X429" s="35"/>
      <c r="Y429" s="35"/>
      <c r="Z429" s="35"/>
      <c r="AA429" s="35"/>
      <c r="AB429" s="35"/>
      <c r="AC429" s="35"/>
      <c r="AD429" s="35"/>
      <c r="AE429" s="35"/>
      <c r="AR429" s="205" t="s">
        <v>214</v>
      </c>
      <c r="AT429" s="205" t="s">
        <v>162</v>
      </c>
      <c r="AU429" s="205" t="s">
        <v>86</v>
      </c>
      <c r="AY429" s="18" t="s">
        <v>160</v>
      </c>
      <c r="BE429" s="206">
        <f>IF(N429="základní",J429,0)</f>
        <v>0</v>
      </c>
      <c r="BF429" s="206">
        <f>IF(N429="snížená",J429,0)</f>
        <v>0</v>
      </c>
      <c r="BG429" s="206">
        <f>IF(N429="zákl. přenesená",J429,0)</f>
        <v>0</v>
      </c>
      <c r="BH429" s="206">
        <f>IF(N429="sníž. přenesená",J429,0)</f>
        <v>0</v>
      </c>
      <c r="BI429" s="206">
        <f>IF(N429="nulová",J429,0)</f>
        <v>0</v>
      </c>
      <c r="BJ429" s="18" t="s">
        <v>84</v>
      </c>
      <c r="BK429" s="206">
        <f>ROUND(I429*H429,2)</f>
        <v>0</v>
      </c>
      <c r="BL429" s="18" t="s">
        <v>214</v>
      </c>
      <c r="BM429" s="205" t="s">
        <v>969</v>
      </c>
    </row>
    <row r="430" spans="1:65" s="2" customFormat="1" ht="29.25">
      <c r="A430" s="35"/>
      <c r="B430" s="36"/>
      <c r="C430" s="37"/>
      <c r="D430" s="207" t="s">
        <v>167</v>
      </c>
      <c r="E430" s="37"/>
      <c r="F430" s="208" t="s">
        <v>3040</v>
      </c>
      <c r="G430" s="37"/>
      <c r="H430" s="37"/>
      <c r="I430" s="209"/>
      <c r="J430" s="37"/>
      <c r="K430" s="37"/>
      <c r="L430" s="40"/>
      <c r="M430" s="210"/>
      <c r="N430" s="211"/>
      <c r="O430" s="72"/>
      <c r="P430" s="72"/>
      <c r="Q430" s="72"/>
      <c r="R430" s="72"/>
      <c r="S430" s="72"/>
      <c r="T430" s="73"/>
      <c r="U430" s="35"/>
      <c r="V430" s="35"/>
      <c r="W430" s="35"/>
      <c r="X430" s="35"/>
      <c r="Y430" s="35"/>
      <c r="Z430" s="35"/>
      <c r="AA430" s="35"/>
      <c r="AB430" s="35"/>
      <c r="AC430" s="35"/>
      <c r="AD430" s="35"/>
      <c r="AE430" s="35"/>
      <c r="AT430" s="18" t="s">
        <v>167</v>
      </c>
      <c r="AU430" s="18" t="s">
        <v>86</v>
      </c>
    </row>
    <row r="431" spans="1:65" s="2" customFormat="1" ht="24.2" customHeight="1">
      <c r="A431" s="35"/>
      <c r="B431" s="36"/>
      <c r="C431" s="193" t="s">
        <v>991</v>
      </c>
      <c r="D431" s="193" t="s">
        <v>162</v>
      </c>
      <c r="E431" s="194" t="s">
        <v>3041</v>
      </c>
      <c r="F431" s="195" t="s">
        <v>3042</v>
      </c>
      <c r="G431" s="196" t="s">
        <v>1386</v>
      </c>
      <c r="H431" s="267"/>
      <c r="I431" s="198"/>
      <c r="J431" s="199">
        <f>ROUND(I431*H431,2)</f>
        <v>0</v>
      </c>
      <c r="K431" s="200"/>
      <c r="L431" s="40"/>
      <c r="M431" s="201" t="s">
        <v>1</v>
      </c>
      <c r="N431" s="202" t="s">
        <v>41</v>
      </c>
      <c r="O431" s="72"/>
      <c r="P431" s="203">
        <f>O431*H431</f>
        <v>0</v>
      </c>
      <c r="Q431" s="203">
        <v>0</v>
      </c>
      <c r="R431" s="203">
        <f>Q431*H431</f>
        <v>0</v>
      </c>
      <c r="S431" s="203">
        <v>0</v>
      </c>
      <c r="T431" s="204">
        <f>S431*H431</f>
        <v>0</v>
      </c>
      <c r="U431" s="35"/>
      <c r="V431" s="35"/>
      <c r="W431" s="35"/>
      <c r="X431" s="35"/>
      <c r="Y431" s="35"/>
      <c r="Z431" s="35"/>
      <c r="AA431" s="35"/>
      <c r="AB431" s="35"/>
      <c r="AC431" s="35"/>
      <c r="AD431" s="35"/>
      <c r="AE431" s="35"/>
      <c r="AR431" s="205" t="s">
        <v>214</v>
      </c>
      <c r="AT431" s="205" t="s">
        <v>162</v>
      </c>
      <c r="AU431" s="205" t="s">
        <v>86</v>
      </c>
      <c r="AY431" s="18" t="s">
        <v>160</v>
      </c>
      <c r="BE431" s="206">
        <f>IF(N431="základní",J431,0)</f>
        <v>0</v>
      </c>
      <c r="BF431" s="206">
        <f>IF(N431="snížená",J431,0)</f>
        <v>0</v>
      </c>
      <c r="BG431" s="206">
        <f>IF(N431="zákl. přenesená",J431,0)</f>
        <v>0</v>
      </c>
      <c r="BH431" s="206">
        <f>IF(N431="sníž. přenesená",J431,0)</f>
        <v>0</v>
      </c>
      <c r="BI431" s="206">
        <f>IF(N431="nulová",J431,0)</f>
        <v>0</v>
      </c>
      <c r="BJ431" s="18" t="s">
        <v>84</v>
      </c>
      <c r="BK431" s="206">
        <f>ROUND(I431*H431,2)</f>
        <v>0</v>
      </c>
      <c r="BL431" s="18" t="s">
        <v>214</v>
      </c>
      <c r="BM431" s="205" t="s">
        <v>975</v>
      </c>
    </row>
    <row r="432" spans="1:65" s="2" customFormat="1" ht="29.25">
      <c r="A432" s="35"/>
      <c r="B432" s="36"/>
      <c r="C432" s="37"/>
      <c r="D432" s="207" t="s">
        <v>167</v>
      </c>
      <c r="E432" s="37"/>
      <c r="F432" s="208" t="s">
        <v>3043</v>
      </c>
      <c r="G432" s="37"/>
      <c r="H432" s="37"/>
      <c r="I432" s="209"/>
      <c r="J432" s="37"/>
      <c r="K432" s="37"/>
      <c r="L432" s="40"/>
      <c r="M432" s="210"/>
      <c r="N432" s="211"/>
      <c r="O432" s="72"/>
      <c r="P432" s="72"/>
      <c r="Q432" s="72"/>
      <c r="R432" s="72"/>
      <c r="S432" s="72"/>
      <c r="T432" s="73"/>
      <c r="U432" s="35"/>
      <c r="V432" s="35"/>
      <c r="W432" s="35"/>
      <c r="X432" s="35"/>
      <c r="Y432" s="35"/>
      <c r="Z432" s="35"/>
      <c r="AA432" s="35"/>
      <c r="AB432" s="35"/>
      <c r="AC432" s="35"/>
      <c r="AD432" s="35"/>
      <c r="AE432" s="35"/>
      <c r="AT432" s="18" t="s">
        <v>167</v>
      </c>
      <c r="AU432" s="18" t="s">
        <v>86</v>
      </c>
    </row>
    <row r="433" spans="1:65" s="2" customFormat="1" ht="16.5" customHeight="1">
      <c r="A433" s="35"/>
      <c r="B433" s="36"/>
      <c r="C433" s="193" t="s">
        <v>589</v>
      </c>
      <c r="D433" s="193" t="s">
        <v>162</v>
      </c>
      <c r="E433" s="194" t="s">
        <v>3044</v>
      </c>
      <c r="F433" s="195" t="s">
        <v>2988</v>
      </c>
      <c r="G433" s="196" t="s">
        <v>1386</v>
      </c>
      <c r="H433" s="267"/>
      <c r="I433" s="198"/>
      <c r="J433" s="199">
        <f>ROUND(I433*H433,2)</f>
        <v>0</v>
      </c>
      <c r="K433" s="200"/>
      <c r="L433" s="40"/>
      <c r="M433" s="201" t="s">
        <v>1</v>
      </c>
      <c r="N433" s="202" t="s">
        <v>41</v>
      </c>
      <c r="O433" s="72"/>
      <c r="P433" s="203">
        <f>O433*H433</f>
        <v>0</v>
      </c>
      <c r="Q433" s="203">
        <v>0</v>
      </c>
      <c r="R433" s="203">
        <f>Q433*H433</f>
        <v>0</v>
      </c>
      <c r="S433" s="203">
        <v>0</v>
      </c>
      <c r="T433" s="204">
        <f>S433*H433</f>
        <v>0</v>
      </c>
      <c r="U433" s="35"/>
      <c r="V433" s="35"/>
      <c r="W433" s="35"/>
      <c r="X433" s="35"/>
      <c r="Y433" s="35"/>
      <c r="Z433" s="35"/>
      <c r="AA433" s="35"/>
      <c r="AB433" s="35"/>
      <c r="AC433" s="35"/>
      <c r="AD433" s="35"/>
      <c r="AE433" s="35"/>
      <c r="AR433" s="205" t="s">
        <v>214</v>
      </c>
      <c r="AT433" s="205" t="s">
        <v>162</v>
      </c>
      <c r="AU433" s="205" t="s">
        <v>86</v>
      </c>
      <c r="AY433" s="18" t="s">
        <v>160</v>
      </c>
      <c r="BE433" s="206">
        <f>IF(N433="základní",J433,0)</f>
        <v>0</v>
      </c>
      <c r="BF433" s="206">
        <f>IF(N433="snížená",J433,0)</f>
        <v>0</v>
      </c>
      <c r="BG433" s="206">
        <f>IF(N433="zákl. přenesená",J433,0)</f>
        <v>0</v>
      </c>
      <c r="BH433" s="206">
        <f>IF(N433="sníž. přenesená",J433,0)</f>
        <v>0</v>
      </c>
      <c r="BI433" s="206">
        <f>IF(N433="nulová",J433,0)</f>
        <v>0</v>
      </c>
      <c r="BJ433" s="18" t="s">
        <v>84</v>
      </c>
      <c r="BK433" s="206">
        <f>ROUND(I433*H433,2)</f>
        <v>0</v>
      </c>
      <c r="BL433" s="18" t="s">
        <v>214</v>
      </c>
      <c r="BM433" s="205" t="s">
        <v>984</v>
      </c>
    </row>
    <row r="434" spans="1:65" s="2" customFormat="1" ht="11.25">
      <c r="A434" s="35"/>
      <c r="B434" s="36"/>
      <c r="C434" s="37"/>
      <c r="D434" s="207" t="s">
        <v>167</v>
      </c>
      <c r="E434" s="37"/>
      <c r="F434" s="208" t="s">
        <v>2988</v>
      </c>
      <c r="G434" s="37"/>
      <c r="H434" s="37"/>
      <c r="I434" s="209"/>
      <c r="J434" s="37"/>
      <c r="K434" s="37"/>
      <c r="L434" s="40"/>
      <c r="M434" s="210"/>
      <c r="N434" s="211"/>
      <c r="O434" s="72"/>
      <c r="P434" s="72"/>
      <c r="Q434" s="72"/>
      <c r="R434" s="72"/>
      <c r="S434" s="72"/>
      <c r="T434" s="73"/>
      <c r="U434" s="35"/>
      <c r="V434" s="35"/>
      <c r="W434" s="35"/>
      <c r="X434" s="35"/>
      <c r="Y434" s="35"/>
      <c r="Z434" s="35"/>
      <c r="AA434" s="35"/>
      <c r="AB434" s="35"/>
      <c r="AC434" s="35"/>
      <c r="AD434" s="35"/>
      <c r="AE434" s="35"/>
      <c r="AT434" s="18" t="s">
        <v>167</v>
      </c>
      <c r="AU434" s="18" t="s">
        <v>86</v>
      </c>
    </row>
    <row r="435" spans="1:65" s="12" customFormat="1" ht="22.9" customHeight="1">
      <c r="B435" s="177"/>
      <c r="C435" s="178"/>
      <c r="D435" s="179" t="s">
        <v>75</v>
      </c>
      <c r="E435" s="191" t="s">
        <v>3045</v>
      </c>
      <c r="F435" s="191" t="s">
        <v>3046</v>
      </c>
      <c r="G435" s="178"/>
      <c r="H435" s="178"/>
      <c r="I435" s="181"/>
      <c r="J435" s="192">
        <f>BK435</f>
        <v>0</v>
      </c>
      <c r="K435" s="178"/>
      <c r="L435" s="183"/>
      <c r="M435" s="184"/>
      <c r="N435" s="185"/>
      <c r="O435" s="185"/>
      <c r="P435" s="186">
        <v>0</v>
      </c>
      <c r="Q435" s="185"/>
      <c r="R435" s="186">
        <v>0</v>
      </c>
      <c r="S435" s="185"/>
      <c r="T435" s="187">
        <v>0</v>
      </c>
      <c r="AR435" s="188" t="s">
        <v>84</v>
      </c>
      <c r="AT435" s="189" t="s">
        <v>75</v>
      </c>
      <c r="AU435" s="189" t="s">
        <v>84</v>
      </c>
      <c r="AY435" s="188" t="s">
        <v>160</v>
      </c>
      <c r="BK435" s="190">
        <v>0</v>
      </c>
    </row>
    <row r="436" spans="1:65" s="12" customFormat="1" ht="22.9" customHeight="1">
      <c r="B436" s="177"/>
      <c r="C436" s="178"/>
      <c r="D436" s="179" t="s">
        <v>75</v>
      </c>
      <c r="E436" s="191" t="s">
        <v>3047</v>
      </c>
      <c r="F436" s="191" t="s">
        <v>3048</v>
      </c>
      <c r="G436" s="178"/>
      <c r="H436" s="178"/>
      <c r="I436" s="181"/>
      <c r="J436" s="192">
        <f>BK436</f>
        <v>0</v>
      </c>
      <c r="K436" s="178"/>
      <c r="L436" s="183"/>
      <c r="M436" s="184"/>
      <c r="N436" s="185"/>
      <c r="O436" s="185"/>
      <c r="P436" s="186">
        <f>SUM(P437:P440)</f>
        <v>0</v>
      </c>
      <c r="Q436" s="185"/>
      <c r="R436" s="186">
        <f>SUM(R437:R440)</f>
        <v>0</v>
      </c>
      <c r="S436" s="185"/>
      <c r="T436" s="187">
        <f>SUM(T437:T440)</f>
        <v>0</v>
      </c>
      <c r="AR436" s="188" t="s">
        <v>84</v>
      </c>
      <c r="AT436" s="189" t="s">
        <v>75</v>
      </c>
      <c r="AU436" s="189" t="s">
        <v>84</v>
      </c>
      <c r="AY436" s="188" t="s">
        <v>160</v>
      </c>
      <c r="BK436" s="190">
        <f>SUM(BK437:BK440)</f>
        <v>0</v>
      </c>
    </row>
    <row r="437" spans="1:65" s="2" customFormat="1" ht="24.2" customHeight="1">
      <c r="A437" s="35"/>
      <c r="B437" s="36"/>
      <c r="C437" s="244" t="s">
        <v>1001</v>
      </c>
      <c r="D437" s="244" t="s">
        <v>245</v>
      </c>
      <c r="E437" s="245" t="s">
        <v>3049</v>
      </c>
      <c r="F437" s="246" t="s">
        <v>3050</v>
      </c>
      <c r="G437" s="247" t="s">
        <v>312</v>
      </c>
      <c r="H437" s="248">
        <v>1</v>
      </c>
      <c r="I437" s="249"/>
      <c r="J437" s="250">
        <f>ROUND(I437*H437,2)</f>
        <v>0</v>
      </c>
      <c r="K437" s="251"/>
      <c r="L437" s="252"/>
      <c r="M437" s="253" t="s">
        <v>1</v>
      </c>
      <c r="N437" s="254" t="s">
        <v>41</v>
      </c>
      <c r="O437" s="72"/>
      <c r="P437" s="203">
        <f>O437*H437</f>
        <v>0</v>
      </c>
      <c r="Q437" s="203">
        <v>0</v>
      </c>
      <c r="R437" s="203">
        <f>Q437*H437</f>
        <v>0</v>
      </c>
      <c r="S437" s="203">
        <v>0</v>
      </c>
      <c r="T437" s="204">
        <f>S437*H437</f>
        <v>0</v>
      </c>
      <c r="U437" s="35"/>
      <c r="V437" s="35"/>
      <c r="W437" s="35"/>
      <c r="X437" s="35"/>
      <c r="Y437" s="35"/>
      <c r="Z437" s="35"/>
      <c r="AA437" s="35"/>
      <c r="AB437" s="35"/>
      <c r="AC437" s="35"/>
      <c r="AD437" s="35"/>
      <c r="AE437" s="35"/>
      <c r="AR437" s="205" t="s">
        <v>187</v>
      </c>
      <c r="AT437" s="205" t="s">
        <v>245</v>
      </c>
      <c r="AU437" s="205" t="s">
        <v>86</v>
      </c>
      <c r="AY437" s="18" t="s">
        <v>160</v>
      </c>
      <c r="BE437" s="206">
        <f>IF(N437="základní",J437,0)</f>
        <v>0</v>
      </c>
      <c r="BF437" s="206">
        <f>IF(N437="snížená",J437,0)</f>
        <v>0</v>
      </c>
      <c r="BG437" s="206">
        <f>IF(N437="zákl. přenesená",J437,0)</f>
        <v>0</v>
      </c>
      <c r="BH437" s="206">
        <f>IF(N437="sníž. přenesená",J437,0)</f>
        <v>0</v>
      </c>
      <c r="BI437" s="206">
        <f>IF(N437="nulová",J437,0)</f>
        <v>0</v>
      </c>
      <c r="BJ437" s="18" t="s">
        <v>84</v>
      </c>
      <c r="BK437" s="206">
        <f>ROUND(I437*H437,2)</f>
        <v>0</v>
      </c>
      <c r="BL437" s="18" t="s">
        <v>166</v>
      </c>
      <c r="BM437" s="205" t="s">
        <v>989</v>
      </c>
    </row>
    <row r="438" spans="1:65" s="2" customFormat="1" ht="11.25">
      <c r="A438" s="35"/>
      <c r="B438" s="36"/>
      <c r="C438" s="37"/>
      <c r="D438" s="207" t="s">
        <v>167</v>
      </c>
      <c r="E438" s="37"/>
      <c r="F438" s="208" t="s">
        <v>3050</v>
      </c>
      <c r="G438" s="37"/>
      <c r="H438" s="37"/>
      <c r="I438" s="209"/>
      <c r="J438" s="37"/>
      <c r="K438" s="37"/>
      <c r="L438" s="40"/>
      <c r="M438" s="210"/>
      <c r="N438" s="211"/>
      <c r="O438" s="72"/>
      <c r="P438" s="72"/>
      <c r="Q438" s="72"/>
      <c r="R438" s="72"/>
      <c r="S438" s="72"/>
      <c r="T438" s="73"/>
      <c r="U438" s="35"/>
      <c r="V438" s="35"/>
      <c r="W438" s="35"/>
      <c r="X438" s="35"/>
      <c r="Y438" s="35"/>
      <c r="Z438" s="35"/>
      <c r="AA438" s="35"/>
      <c r="AB438" s="35"/>
      <c r="AC438" s="35"/>
      <c r="AD438" s="35"/>
      <c r="AE438" s="35"/>
      <c r="AT438" s="18" t="s">
        <v>167</v>
      </c>
      <c r="AU438" s="18" t="s">
        <v>86</v>
      </c>
    </row>
    <row r="439" spans="1:65" s="2" customFormat="1" ht="24.2" customHeight="1">
      <c r="A439" s="35"/>
      <c r="B439" s="36"/>
      <c r="C439" s="244" t="s">
        <v>596</v>
      </c>
      <c r="D439" s="244" t="s">
        <v>245</v>
      </c>
      <c r="E439" s="245" t="s">
        <v>3051</v>
      </c>
      <c r="F439" s="246" t="s">
        <v>3052</v>
      </c>
      <c r="G439" s="247" t="s">
        <v>312</v>
      </c>
      <c r="H439" s="248">
        <v>1</v>
      </c>
      <c r="I439" s="249"/>
      <c r="J439" s="250">
        <f>ROUND(I439*H439,2)</f>
        <v>0</v>
      </c>
      <c r="K439" s="251"/>
      <c r="L439" s="252"/>
      <c r="M439" s="253" t="s">
        <v>1</v>
      </c>
      <c r="N439" s="254" t="s">
        <v>41</v>
      </c>
      <c r="O439" s="72"/>
      <c r="P439" s="203">
        <f>O439*H439</f>
        <v>0</v>
      </c>
      <c r="Q439" s="203">
        <v>0</v>
      </c>
      <c r="R439" s="203">
        <f>Q439*H439</f>
        <v>0</v>
      </c>
      <c r="S439" s="203">
        <v>0</v>
      </c>
      <c r="T439" s="204">
        <f>S439*H439</f>
        <v>0</v>
      </c>
      <c r="U439" s="35"/>
      <c r="V439" s="35"/>
      <c r="W439" s="35"/>
      <c r="X439" s="35"/>
      <c r="Y439" s="35"/>
      <c r="Z439" s="35"/>
      <c r="AA439" s="35"/>
      <c r="AB439" s="35"/>
      <c r="AC439" s="35"/>
      <c r="AD439" s="35"/>
      <c r="AE439" s="35"/>
      <c r="AR439" s="205" t="s">
        <v>187</v>
      </c>
      <c r="AT439" s="205" t="s">
        <v>245</v>
      </c>
      <c r="AU439" s="205" t="s">
        <v>86</v>
      </c>
      <c r="AY439" s="18" t="s">
        <v>160</v>
      </c>
      <c r="BE439" s="206">
        <f>IF(N439="základní",J439,0)</f>
        <v>0</v>
      </c>
      <c r="BF439" s="206">
        <f>IF(N439="snížená",J439,0)</f>
        <v>0</v>
      </c>
      <c r="BG439" s="206">
        <f>IF(N439="zákl. přenesená",J439,0)</f>
        <v>0</v>
      </c>
      <c r="BH439" s="206">
        <f>IF(N439="sníž. přenesená",J439,0)</f>
        <v>0</v>
      </c>
      <c r="BI439" s="206">
        <f>IF(N439="nulová",J439,0)</f>
        <v>0</v>
      </c>
      <c r="BJ439" s="18" t="s">
        <v>84</v>
      </c>
      <c r="BK439" s="206">
        <f>ROUND(I439*H439,2)</f>
        <v>0</v>
      </c>
      <c r="BL439" s="18" t="s">
        <v>166</v>
      </c>
      <c r="BM439" s="205" t="s">
        <v>994</v>
      </c>
    </row>
    <row r="440" spans="1:65" s="2" customFormat="1" ht="19.5">
      <c r="A440" s="35"/>
      <c r="B440" s="36"/>
      <c r="C440" s="37"/>
      <c r="D440" s="207" t="s">
        <v>167</v>
      </c>
      <c r="E440" s="37"/>
      <c r="F440" s="208" t="s">
        <v>3052</v>
      </c>
      <c r="G440" s="37"/>
      <c r="H440" s="37"/>
      <c r="I440" s="209"/>
      <c r="J440" s="37"/>
      <c r="K440" s="37"/>
      <c r="L440" s="40"/>
      <c r="M440" s="210"/>
      <c r="N440" s="211"/>
      <c r="O440" s="72"/>
      <c r="P440" s="72"/>
      <c r="Q440" s="72"/>
      <c r="R440" s="72"/>
      <c r="S440" s="72"/>
      <c r="T440" s="73"/>
      <c r="U440" s="35"/>
      <c r="V440" s="35"/>
      <c r="W440" s="35"/>
      <c r="X440" s="35"/>
      <c r="Y440" s="35"/>
      <c r="Z440" s="35"/>
      <c r="AA440" s="35"/>
      <c r="AB440" s="35"/>
      <c r="AC440" s="35"/>
      <c r="AD440" s="35"/>
      <c r="AE440" s="35"/>
      <c r="AT440" s="18" t="s">
        <v>167</v>
      </c>
      <c r="AU440" s="18" t="s">
        <v>86</v>
      </c>
    </row>
    <row r="441" spans="1:65" s="12" customFormat="1" ht="22.9" customHeight="1">
      <c r="B441" s="177"/>
      <c r="C441" s="178"/>
      <c r="D441" s="179" t="s">
        <v>75</v>
      </c>
      <c r="E441" s="191" t="s">
        <v>3053</v>
      </c>
      <c r="F441" s="191" t="s">
        <v>3054</v>
      </c>
      <c r="G441" s="178"/>
      <c r="H441" s="178"/>
      <c r="I441" s="181"/>
      <c r="J441" s="192">
        <f>BK441</f>
        <v>0</v>
      </c>
      <c r="K441" s="178"/>
      <c r="L441" s="183"/>
      <c r="M441" s="184"/>
      <c r="N441" s="185"/>
      <c r="O441" s="185"/>
      <c r="P441" s="186">
        <f>SUM(P442:P449)</f>
        <v>0</v>
      </c>
      <c r="Q441" s="185"/>
      <c r="R441" s="186">
        <f>SUM(R442:R449)</f>
        <v>0</v>
      </c>
      <c r="S441" s="185"/>
      <c r="T441" s="187">
        <f>SUM(T442:T449)</f>
        <v>0</v>
      </c>
      <c r="AR441" s="188" t="s">
        <v>84</v>
      </c>
      <c r="AT441" s="189" t="s">
        <v>75</v>
      </c>
      <c r="AU441" s="189" t="s">
        <v>84</v>
      </c>
      <c r="AY441" s="188" t="s">
        <v>160</v>
      </c>
      <c r="BK441" s="190">
        <f>SUM(BK442:BK449)</f>
        <v>0</v>
      </c>
    </row>
    <row r="442" spans="1:65" s="2" customFormat="1" ht="24.2" customHeight="1">
      <c r="A442" s="35"/>
      <c r="B442" s="36"/>
      <c r="C442" s="244" t="s">
        <v>1014</v>
      </c>
      <c r="D442" s="244" t="s">
        <v>245</v>
      </c>
      <c r="E442" s="245" t="s">
        <v>3055</v>
      </c>
      <c r="F442" s="246" t="s">
        <v>3056</v>
      </c>
      <c r="G442" s="247" t="s">
        <v>2312</v>
      </c>
      <c r="H442" s="248">
        <v>1</v>
      </c>
      <c r="I442" s="249"/>
      <c r="J442" s="250">
        <f>ROUND(I442*H442,2)</f>
        <v>0</v>
      </c>
      <c r="K442" s="251"/>
      <c r="L442" s="252"/>
      <c r="M442" s="253" t="s">
        <v>1</v>
      </c>
      <c r="N442" s="254" t="s">
        <v>41</v>
      </c>
      <c r="O442" s="72"/>
      <c r="P442" s="203">
        <f>O442*H442</f>
        <v>0</v>
      </c>
      <c r="Q442" s="203">
        <v>0</v>
      </c>
      <c r="R442" s="203">
        <f>Q442*H442</f>
        <v>0</v>
      </c>
      <c r="S442" s="203">
        <v>0</v>
      </c>
      <c r="T442" s="204">
        <f>S442*H442</f>
        <v>0</v>
      </c>
      <c r="U442" s="35"/>
      <c r="V442" s="35"/>
      <c r="W442" s="35"/>
      <c r="X442" s="35"/>
      <c r="Y442" s="35"/>
      <c r="Z442" s="35"/>
      <c r="AA442" s="35"/>
      <c r="AB442" s="35"/>
      <c r="AC442" s="35"/>
      <c r="AD442" s="35"/>
      <c r="AE442" s="35"/>
      <c r="AR442" s="205" t="s">
        <v>187</v>
      </c>
      <c r="AT442" s="205" t="s">
        <v>245</v>
      </c>
      <c r="AU442" s="205" t="s">
        <v>86</v>
      </c>
      <c r="AY442" s="18" t="s">
        <v>160</v>
      </c>
      <c r="BE442" s="206">
        <f>IF(N442="základní",J442,0)</f>
        <v>0</v>
      </c>
      <c r="BF442" s="206">
        <f>IF(N442="snížená",J442,0)</f>
        <v>0</v>
      </c>
      <c r="BG442" s="206">
        <f>IF(N442="zákl. přenesená",J442,0)</f>
        <v>0</v>
      </c>
      <c r="BH442" s="206">
        <f>IF(N442="sníž. přenesená",J442,0)</f>
        <v>0</v>
      </c>
      <c r="BI442" s="206">
        <f>IF(N442="nulová",J442,0)</f>
        <v>0</v>
      </c>
      <c r="BJ442" s="18" t="s">
        <v>84</v>
      </c>
      <c r="BK442" s="206">
        <f>ROUND(I442*H442,2)</f>
        <v>0</v>
      </c>
      <c r="BL442" s="18" t="s">
        <v>166</v>
      </c>
      <c r="BM442" s="205" t="s">
        <v>999</v>
      </c>
    </row>
    <row r="443" spans="1:65" s="2" customFormat="1" ht="11.25">
      <c r="A443" s="35"/>
      <c r="B443" s="36"/>
      <c r="C443" s="37"/>
      <c r="D443" s="207" t="s">
        <v>167</v>
      </c>
      <c r="E443" s="37"/>
      <c r="F443" s="208" t="s">
        <v>3056</v>
      </c>
      <c r="G443" s="37"/>
      <c r="H443" s="37"/>
      <c r="I443" s="209"/>
      <c r="J443" s="37"/>
      <c r="K443" s="37"/>
      <c r="L443" s="40"/>
      <c r="M443" s="210"/>
      <c r="N443" s="211"/>
      <c r="O443" s="72"/>
      <c r="P443" s="72"/>
      <c r="Q443" s="72"/>
      <c r="R443" s="72"/>
      <c r="S443" s="72"/>
      <c r="T443" s="73"/>
      <c r="U443" s="35"/>
      <c r="V443" s="35"/>
      <c r="W443" s="35"/>
      <c r="X443" s="35"/>
      <c r="Y443" s="35"/>
      <c r="Z443" s="35"/>
      <c r="AA443" s="35"/>
      <c r="AB443" s="35"/>
      <c r="AC443" s="35"/>
      <c r="AD443" s="35"/>
      <c r="AE443" s="35"/>
      <c r="AT443" s="18" t="s">
        <v>167</v>
      </c>
      <c r="AU443" s="18" t="s">
        <v>86</v>
      </c>
    </row>
    <row r="444" spans="1:65" s="2" customFormat="1" ht="16.5" customHeight="1">
      <c r="A444" s="35"/>
      <c r="B444" s="36"/>
      <c r="C444" s="244" t="s">
        <v>604</v>
      </c>
      <c r="D444" s="244" t="s">
        <v>245</v>
      </c>
      <c r="E444" s="245" t="s">
        <v>3057</v>
      </c>
      <c r="F444" s="246" t="s">
        <v>3058</v>
      </c>
      <c r="G444" s="247" t="s">
        <v>2312</v>
      </c>
      <c r="H444" s="248">
        <v>3</v>
      </c>
      <c r="I444" s="249"/>
      <c r="J444" s="250">
        <f>ROUND(I444*H444,2)</f>
        <v>0</v>
      </c>
      <c r="K444" s="251"/>
      <c r="L444" s="252"/>
      <c r="M444" s="253" t="s">
        <v>1</v>
      </c>
      <c r="N444" s="254" t="s">
        <v>41</v>
      </c>
      <c r="O444" s="72"/>
      <c r="P444" s="203">
        <f>O444*H444</f>
        <v>0</v>
      </c>
      <c r="Q444" s="203">
        <v>0</v>
      </c>
      <c r="R444" s="203">
        <f>Q444*H444</f>
        <v>0</v>
      </c>
      <c r="S444" s="203">
        <v>0</v>
      </c>
      <c r="T444" s="204">
        <f>S444*H444</f>
        <v>0</v>
      </c>
      <c r="U444" s="35"/>
      <c r="V444" s="35"/>
      <c r="W444" s="35"/>
      <c r="X444" s="35"/>
      <c r="Y444" s="35"/>
      <c r="Z444" s="35"/>
      <c r="AA444" s="35"/>
      <c r="AB444" s="35"/>
      <c r="AC444" s="35"/>
      <c r="AD444" s="35"/>
      <c r="AE444" s="35"/>
      <c r="AR444" s="205" t="s">
        <v>187</v>
      </c>
      <c r="AT444" s="205" t="s">
        <v>245</v>
      </c>
      <c r="AU444" s="205" t="s">
        <v>86</v>
      </c>
      <c r="AY444" s="18" t="s">
        <v>160</v>
      </c>
      <c r="BE444" s="206">
        <f>IF(N444="základní",J444,0)</f>
        <v>0</v>
      </c>
      <c r="BF444" s="206">
        <f>IF(N444="snížená",J444,0)</f>
        <v>0</v>
      </c>
      <c r="BG444" s="206">
        <f>IF(N444="zákl. přenesená",J444,0)</f>
        <v>0</v>
      </c>
      <c r="BH444" s="206">
        <f>IF(N444="sníž. přenesená",J444,0)</f>
        <v>0</v>
      </c>
      <c r="BI444" s="206">
        <f>IF(N444="nulová",J444,0)</f>
        <v>0</v>
      </c>
      <c r="BJ444" s="18" t="s">
        <v>84</v>
      </c>
      <c r="BK444" s="206">
        <f>ROUND(I444*H444,2)</f>
        <v>0</v>
      </c>
      <c r="BL444" s="18" t="s">
        <v>166</v>
      </c>
      <c r="BM444" s="205" t="s">
        <v>1004</v>
      </c>
    </row>
    <row r="445" spans="1:65" s="2" customFormat="1" ht="11.25">
      <c r="A445" s="35"/>
      <c r="B445" s="36"/>
      <c r="C445" s="37"/>
      <c r="D445" s="207" t="s">
        <v>167</v>
      </c>
      <c r="E445" s="37"/>
      <c r="F445" s="208" t="s">
        <v>3058</v>
      </c>
      <c r="G445" s="37"/>
      <c r="H445" s="37"/>
      <c r="I445" s="209"/>
      <c r="J445" s="37"/>
      <c r="K445" s="37"/>
      <c r="L445" s="40"/>
      <c r="M445" s="210"/>
      <c r="N445" s="211"/>
      <c r="O445" s="72"/>
      <c r="P445" s="72"/>
      <c r="Q445" s="72"/>
      <c r="R445" s="72"/>
      <c r="S445" s="72"/>
      <c r="T445" s="73"/>
      <c r="U445" s="35"/>
      <c r="V445" s="35"/>
      <c r="W445" s="35"/>
      <c r="X445" s="35"/>
      <c r="Y445" s="35"/>
      <c r="Z445" s="35"/>
      <c r="AA445" s="35"/>
      <c r="AB445" s="35"/>
      <c r="AC445" s="35"/>
      <c r="AD445" s="35"/>
      <c r="AE445" s="35"/>
      <c r="AT445" s="18" t="s">
        <v>167</v>
      </c>
      <c r="AU445" s="18" t="s">
        <v>86</v>
      </c>
    </row>
    <row r="446" spans="1:65" s="2" customFormat="1" ht="16.5" customHeight="1">
      <c r="A446" s="35"/>
      <c r="B446" s="36"/>
      <c r="C446" s="244" t="s">
        <v>1025</v>
      </c>
      <c r="D446" s="244" t="s">
        <v>245</v>
      </c>
      <c r="E446" s="245" t="s">
        <v>3059</v>
      </c>
      <c r="F446" s="246" t="s">
        <v>3060</v>
      </c>
      <c r="G446" s="247" t="s">
        <v>3061</v>
      </c>
      <c r="H446" s="248">
        <v>1</v>
      </c>
      <c r="I446" s="249"/>
      <c r="J446" s="250">
        <f>ROUND(I446*H446,2)</f>
        <v>0</v>
      </c>
      <c r="K446" s="251"/>
      <c r="L446" s="252"/>
      <c r="M446" s="253" t="s">
        <v>1</v>
      </c>
      <c r="N446" s="254" t="s">
        <v>41</v>
      </c>
      <c r="O446" s="72"/>
      <c r="P446" s="203">
        <f>O446*H446</f>
        <v>0</v>
      </c>
      <c r="Q446" s="203">
        <v>0</v>
      </c>
      <c r="R446" s="203">
        <f>Q446*H446</f>
        <v>0</v>
      </c>
      <c r="S446" s="203">
        <v>0</v>
      </c>
      <c r="T446" s="204">
        <f>S446*H446</f>
        <v>0</v>
      </c>
      <c r="U446" s="35"/>
      <c r="V446" s="35"/>
      <c r="W446" s="35"/>
      <c r="X446" s="35"/>
      <c r="Y446" s="35"/>
      <c r="Z446" s="35"/>
      <c r="AA446" s="35"/>
      <c r="AB446" s="35"/>
      <c r="AC446" s="35"/>
      <c r="AD446" s="35"/>
      <c r="AE446" s="35"/>
      <c r="AR446" s="205" t="s">
        <v>187</v>
      </c>
      <c r="AT446" s="205" t="s">
        <v>245</v>
      </c>
      <c r="AU446" s="205" t="s">
        <v>86</v>
      </c>
      <c r="AY446" s="18" t="s">
        <v>160</v>
      </c>
      <c r="BE446" s="206">
        <f>IF(N446="základní",J446,0)</f>
        <v>0</v>
      </c>
      <c r="BF446" s="206">
        <f>IF(N446="snížená",J446,0)</f>
        <v>0</v>
      </c>
      <c r="BG446" s="206">
        <f>IF(N446="zákl. přenesená",J446,0)</f>
        <v>0</v>
      </c>
      <c r="BH446" s="206">
        <f>IF(N446="sníž. přenesená",J446,0)</f>
        <v>0</v>
      </c>
      <c r="BI446" s="206">
        <f>IF(N446="nulová",J446,0)</f>
        <v>0</v>
      </c>
      <c r="BJ446" s="18" t="s">
        <v>84</v>
      </c>
      <c r="BK446" s="206">
        <f>ROUND(I446*H446,2)</f>
        <v>0</v>
      </c>
      <c r="BL446" s="18" t="s">
        <v>166</v>
      </c>
      <c r="BM446" s="205" t="s">
        <v>1010</v>
      </c>
    </row>
    <row r="447" spans="1:65" s="2" customFormat="1" ht="11.25">
      <c r="A447" s="35"/>
      <c r="B447" s="36"/>
      <c r="C447" s="37"/>
      <c r="D447" s="207" t="s">
        <v>167</v>
      </c>
      <c r="E447" s="37"/>
      <c r="F447" s="208" t="s">
        <v>3060</v>
      </c>
      <c r="G447" s="37"/>
      <c r="H447" s="37"/>
      <c r="I447" s="209"/>
      <c r="J447" s="37"/>
      <c r="K447" s="37"/>
      <c r="L447" s="40"/>
      <c r="M447" s="210"/>
      <c r="N447" s="211"/>
      <c r="O447" s="72"/>
      <c r="P447" s="72"/>
      <c r="Q447" s="72"/>
      <c r="R447" s="72"/>
      <c r="S447" s="72"/>
      <c r="T447" s="73"/>
      <c r="U447" s="35"/>
      <c r="V447" s="35"/>
      <c r="W447" s="35"/>
      <c r="X447" s="35"/>
      <c r="Y447" s="35"/>
      <c r="Z447" s="35"/>
      <c r="AA447" s="35"/>
      <c r="AB447" s="35"/>
      <c r="AC447" s="35"/>
      <c r="AD447" s="35"/>
      <c r="AE447" s="35"/>
      <c r="AT447" s="18" t="s">
        <v>167</v>
      </c>
      <c r="AU447" s="18" t="s">
        <v>86</v>
      </c>
    </row>
    <row r="448" spans="1:65" s="2" customFormat="1" ht="16.5" customHeight="1">
      <c r="A448" s="35"/>
      <c r="B448" s="36"/>
      <c r="C448" s="244" t="s">
        <v>611</v>
      </c>
      <c r="D448" s="244" t="s">
        <v>245</v>
      </c>
      <c r="E448" s="245" t="s">
        <v>3062</v>
      </c>
      <c r="F448" s="246" t="s">
        <v>3063</v>
      </c>
      <c r="G448" s="247" t="s">
        <v>3061</v>
      </c>
      <c r="H448" s="248">
        <v>10</v>
      </c>
      <c r="I448" s="249"/>
      <c r="J448" s="250">
        <f>ROUND(I448*H448,2)</f>
        <v>0</v>
      </c>
      <c r="K448" s="251"/>
      <c r="L448" s="252"/>
      <c r="M448" s="253" t="s">
        <v>1</v>
      </c>
      <c r="N448" s="254" t="s">
        <v>41</v>
      </c>
      <c r="O448" s="72"/>
      <c r="P448" s="203">
        <f>O448*H448</f>
        <v>0</v>
      </c>
      <c r="Q448" s="203">
        <v>0</v>
      </c>
      <c r="R448" s="203">
        <f>Q448*H448</f>
        <v>0</v>
      </c>
      <c r="S448" s="203">
        <v>0</v>
      </c>
      <c r="T448" s="204">
        <f>S448*H448</f>
        <v>0</v>
      </c>
      <c r="U448" s="35"/>
      <c r="V448" s="35"/>
      <c r="W448" s="35"/>
      <c r="X448" s="35"/>
      <c r="Y448" s="35"/>
      <c r="Z448" s="35"/>
      <c r="AA448" s="35"/>
      <c r="AB448" s="35"/>
      <c r="AC448" s="35"/>
      <c r="AD448" s="35"/>
      <c r="AE448" s="35"/>
      <c r="AR448" s="205" t="s">
        <v>187</v>
      </c>
      <c r="AT448" s="205" t="s">
        <v>245</v>
      </c>
      <c r="AU448" s="205" t="s">
        <v>86</v>
      </c>
      <c r="AY448" s="18" t="s">
        <v>160</v>
      </c>
      <c r="BE448" s="206">
        <f>IF(N448="základní",J448,0)</f>
        <v>0</v>
      </c>
      <c r="BF448" s="206">
        <f>IF(N448="snížená",J448,0)</f>
        <v>0</v>
      </c>
      <c r="BG448" s="206">
        <f>IF(N448="zákl. přenesená",J448,0)</f>
        <v>0</v>
      </c>
      <c r="BH448" s="206">
        <f>IF(N448="sníž. přenesená",J448,0)</f>
        <v>0</v>
      </c>
      <c r="BI448" s="206">
        <f>IF(N448="nulová",J448,0)</f>
        <v>0</v>
      </c>
      <c r="BJ448" s="18" t="s">
        <v>84</v>
      </c>
      <c r="BK448" s="206">
        <f>ROUND(I448*H448,2)</f>
        <v>0</v>
      </c>
      <c r="BL448" s="18" t="s">
        <v>166</v>
      </c>
      <c r="BM448" s="205" t="s">
        <v>1017</v>
      </c>
    </row>
    <row r="449" spans="1:65" s="2" customFormat="1" ht="11.25">
      <c r="A449" s="35"/>
      <c r="B449" s="36"/>
      <c r="C449" s="37"/>
      <c r="D449" s="207" t="s">
        <v>167</v>
      </c>
      <c r="E449" s="37"/>
      <c r="F449" s="208" t="s">
        <v>3063</v>
      </c>
      <c r="G449" s="37"/>
      <c r="H449" s="37"/>
      <c r="I449" s="209"/>
      <c r="J449" s="37"/>
      <c r="K449" s="37"/>
      <c r="L449" s="40"/>
      <c r="M449" s="210"/>
      <c r="N449" s="211"/>
      <c r="O449" s="72"/>
      <c r="P449" s="72"/>
      <c r="Q449" s="72"/>
      <c r="R449" s="72"/>
      <c r="S449" s="72"/>
      <c r="T449" s="73"/>
      <c r="U449" s="35"/>
      <c r="V449" s="35"/>
      <c r="W449" s="35"/>
      <c r="X449" s="35"/>
      <c r="Y449" s="35"/>
      <c r="Z449" s="35"/>
      <c r="AA449" s="35"/>
      <c r="AB449" s="35"/>
      <c r="AC449" s="35"/>
      <c r="AD449" s="35"/>
      <c r="AE449" s="35"/>
      <c r="AT449" s="18" t="s">
        <v>167</v>
      </c>
      <c r="AU449" s="18" t="s">
        <v>86</v>
      </c>
    </row>
    <row r="450" spans="1:65" s="12" customFormat="1" ht="22.9" customHeight="1">
      <c r="B450" s="177"/>
      <c r="C450" s="178"/>
      <c r="D450" s="179" t="s">
        <v>75</v>
      </c>
      <c r="E450" s="191" t="s">
        <v>3064</v>
      </c>
      <c r="F450" s="191" t="s">
        <v>3065</v>
      </c>
      <c r="G450" s="178"/>
      <c r="H450" s="178"/>
      <c r="I450" s="181"/>
      <c r="J450" s="192">
        <f>BK450</f>
        <v>0</v>
      </c>
      <c r="K450" s="178"/>
      <c r="L450" s="183"/>
      <c r="M450" s="184"/>
      <c r="N450" s="185"/>
      <c r="O450" s="185"/>
      <c r="P450" s="186">
        <f>SUM(P451:P486)</f>
        <v>0</v>
      </c>
      <c r="Q450" s="185"/>
      <c r="R450" s="186">
        <f>SUM(R451:R486)</f>
        <v>0</v>
      </c>
      <c r="S450" s="185"/>
      <c r="T450" s="187">
        <f>SUM(T451:T486)</f>
        <v>0</v>
      </c>
      <c r="AR450" s="188" t="s">
        <v>84</v>
      </c>
      <c r="AT450" s="189" t="s">
        <v>75</v>
      </c>
      <c r="AU450" s="189" t="s">
        <v>84</v>
      </c>
      <c r="AY450" s="188" t="s">
        <v>160</v>
      </c>
      <c r="BK450" s="190">
        <f>SUM(BK451:BK486)</f>
        <v>0</v>
      </c>
    </row>
    <row r="451" spans="1:65" s="2" customFormat="1" ht="33" customHeight="1">
      <c r="A451" s="35"/>
      <c r="B451" s="36"/>
      <c r="C451" s="244" t="s">
        <v>1039</v>
      </c>
      <c r="D451" s="244" t="s">
        <v>245</v>
      </c>
      <c r="E451" s="245" t="s">
        <v>3066</v>
      </c>
      <c r="F451" s="246" t="s">
        <v>3067</v>
      </c>
      <c r="G451" s="247" t="s">
        <v>312</v>
      </c>
      <c r="H451" s="248">
        <v>1</v>
      </c>
      <c r="I451" s="249"/>
      <c r="J451" s="250">
        <f>ROUND(I451*H451,2)</f>
        <v>0</v>
      </c>
      <c r="K451" s="251"/>
      <c r="L451" s="252"/>
      <c r="M451" s="253" t="s">
        <v>1</v>
      </c>
      <c r="N451" s="254" t="s">
        <v>41</v>
      </c>
      <c r="O451" s="72"/>
      <c r="P451" s="203">
        <f>O451*H451</f>
        <v>0</v>
      </c>
      <c r="Q451" s="203">
        <v>0</v>
      </c>
      <c r="R451" s="203">
        <f>Q451*H451</f>
        <v>0</v>
      </c>
      <c r="S451" s="203">
        <v>0</v>
      </c>
      <c r="T451" s="204">
        <f>S451*H451</f>
        <v>0</v>
      </c>
      <c r="U451" s="35"/>
      <c r="V451" s="35"/>
      <c r="W451" s="35"/>
      <c r="X451" s="35"/>
      <c r="Y451" s="35"/>
      <c r="Z451" s="35"/>
      <c r="AA451" s="35"/>
      <c r="AB451" s="35"/>
      <c r="AC451" s="35"/>
      <c r="AD451" s="35"/>
      <c r="AE451" s="35"/>
      <c r="AR451" s="205" t="s">
        <v>187</v>
      </c>
      <c r="AT451" s="205" t="s">
        <v>245</v>
      </c>
      <c r="AU451" s="205" t="s">
        <v>86</v>
      </c>
      <c r="AY451" s="18" t="s">
        <v>160</v>
      </c>
      <c r="BE451" s="206">
        <f>IF(N451="základní",J451,0)</f>
        <v>0</v>
      </c>
      <c r="BF451" s="206">
        <f>IF(N451="snížená",J451,0)</f>
        <v>0</v>
      </c>
      <c r="BG451" s="206">
        <f>IF(N451="zákl. přenesená",J451,0)</f>
        <v>0</v>
      </c>
      <c r="BH451" s="206">
        <f>IF(N451="sníž. přenesená",J451,0)</f>
        <v>0</v>
      </c>
      <c r="BI451" s="206">
        <f>IF(N451="nulová",J451,0)</f>
        <v>0</v>
      </c>
      <c r="BJ451" s="18" t="s">
        <v>84</v>
      </c>
      <c r="BK451" s="206">
        <f>ROUND(I451*H451,2)</f>
        <v>0</v>
      </c>
      <c r="BL451" s="18" t="s">
        <v>166</v>
      </c>
      <c r="BM451" s="205" t="s">
        <v>1021</v>
      </c>
    </row>
    <row r="452" spans="1:65" s="2" customFormat="1" ht="19.5">
      <c r="A452" s="35"/>
      <c r="B452" s="36"/>
      <c r="C452" s="37"/>
      <c r="D452" s="207" t="s">
        <v>167</v>
      </c>
      <c r="E452" s="37"/>
      <c r="F452" s="208" t="s">
        <v>3067</v>
      </c>
      <c r="G452" s="37"/>
      <c r="H452" s="37"/>
      <c r="I452" s="209"/>
      <c r="J452" s="37"/>
      <c r="K452" s="37"/>
      <c r="L452" s="40"/>
      <c r="M452" s="210"/>
      <c r="N452" s="211"/>
      <c r="O452" s="72"/>
      <c r="P452" s="72"/>
      <c r="Q452" s="72"/>
      <c r="R452" s="72"/>
      <c r="S452" s="72"/>
      <c r="T452" s="73"/>
      <c r="U452" s="35"/>
      <c r="V452" s="35"/>
      <c r="W452" s="35"/>
      <c r="X452" s="35"/>
      <c r="Y452" s="35"/>
      <c r="Z452" s="35"/>
      <c r="AA452" s="35"/>
      <c r="AB452" s="35"/>
      <c r="AC452" s="35"/>
      <c r="AD452" s="35"/>
      <c r="AE452" s="35"/>
      <c r="AT452" s="18" t="s">
        <v>167</v>
      </c>
      <c r="AU452" s="18" t="s">
        <v>86</v>
      </c>
    </row>
    <row r="453" spans="1:65" s="2" customFormat="1" ht="16.5" customHeight="1">
      <c r="A453" s="35"/>
      <c r="B453" s="36"/>
      <c r="C453" s="244" t="s">
        <v>615</v>
      </c>
      <c r="D453" s="244" t="s">
        <v>245</v>
      </c>
      <c r="E453" s="245" t="s">
        <v>3068</v>
      </c>
      <c r="F453" s="246" t="s">
        <v>3069</v>
      </c>
      <c r="G453" s="247" t="s">
        <v>3061</v>
      </c>
      <c r="H453" s="248">
        <v>1</v>
      </c>
      <c r="I453" s="249"/>
      <c r="J453" s="250">
        <f>ROUND(I453*H453,2)</f>
        <v>0</v>
      </c>
      <c r="K453" s="251"/>
      <c r="L453" s="252"/>
      <c r="M453" s="253" t="s">
        <v>1</v>
      </c>
      <c r="N453" s="254" t="s">
        <v>41</v>
      </c>
      <c r="O453" s="72"/>
      <c r="P453" s="203">
        <f>O453*H453</f>
        <v>0</v>
      </c>
      <c r="Q453" s="203">
        <v>0</v>
      </c>
      <c r="R453" s="203">
        <f>Q453*H453</f>
        <v>0</v>
      </c>
      <c r="S453" s="203">
        <v>0</v>
      </c>
      <c r="T453" s="204">
        <f>S453*H453</f>
        <v>0</v>
      </c>
      <c r="U453" s="35"/>
      <c r="V453" s="35"/>
      <c r="W453" s="35"/>
      <c r="X453" s="35"/>
      <c r="Y453" s="35"/>
      <c r="Z453" s="35"/>
      <c r="AA453" s="35"/>
      <c r="AB453" s="35"/>
      <c r="AC453" s="35"/>
      <c r="AD453" s="35"/>
      <c r="AE453" s="35"/>
      <c r="AR453" s="205" t="s">
        <v>187</v>
      </c>
      <c r="AT453" s="205" t="s">
        <v>245</v>
      </c>
      <c r="AU453" s="205" t="s">
        <v>86</v>
      </c>
      <c r="AY453" s="18" t="s">
        <v>160</v>
      </c>
      <c r="BE453" s="206">
        <f>IF(N453="základní",J453,0)</f>
        <v>0</v>
      </c>
      <c r="BF453" s="206">
        <f>IF(N453="snížená",J453,0)</f>
        <v>0</v>
      </c>
      <c r="BG453" s="206">
        <f>IF(N453="zákl. přenesená",J453,0)</f>
        <v>0</v>
      </c>
      <c r="BH453" s="206">
        <f>IF(N453="sníž. přenesená",J453,0)</f>
        <v>0</v>
      </c>
      <c r="BI453" s="206">
        <f>IF(N453="nulová",J453,0)</f>
        <v>0</v>
      </c>
      <c r="BJ453" s="18" t="s">
        <v>84</v>
      </c>
      <c r="BK453" s="206">
        <f>ROUND(I453*H453,2)</f>
        <v>0</v>
      </c>
      <c r="BL453" s="18" t="s">
        <v>166</v>
      </c>
      <c r="BM453" s="205" t="s">
        <v>1028</v>
      </c>
    </row>
    <row r="454" spans="1:65" s="2" customFormat="1" ht="11.25">
      <c r="A454" s="35"/>
      <c r="B454" s="36"/>
      <c r="C454" s="37"/>
      <c r="D454" s="207" t="s">
        <v>167</v>
      </c>
      <c r="E454" s="37"/>
      <c r="F454" s="208" t="s">
        <v>3069</v>
      </c>
      <c r="G454" s="37"/>
      <c r="H454" s="37"/>
      <c r="I454" s="209"/>
      <c r="J454" s="37"/>
      <c r="K454" s="37"/>
      <c r="L454" s="40"/>
      <c r="M454" s="210"/>
      <c r="N454" s="211"/>
      <c r="O454" s="72"/>
      <c r="P454" s="72"/>
      <c r="Q454" s="72"/>
      <c r="R454" s="72"/>
      <c r="S454" s="72"/>
      <c r="T454" s="73"/>
      <c r="U454" s="35"/>
      <c r="V454" s="35"/>
      <c r="W454" s="35"/>
      <c r="X454" s="35"/>
      <c r="Y454" s="35"/>
      <c r="Z454" s="35"/>
      <c r="AA454" s="35"/>
      <c r="AB454" s="35"/>
      <c r="AC454" s="35"/>
      <c r="AD454" s="35"/>
      <c r="AE454" s="35"/>
      <c r="AT454" s="18" t="s">
        <v>167</v>
      </c>
      <c r="AU454" s="18" t="s">
        <v>86</v>
      </c>
    </row>
    <row r="455" spans="1:65" s="2" customFormat="1" ht="16.5" customHeight="1">
      <c r="A455" s="35"/>
      <c r="B455" s="36"/>
      <c r="C455" s="244" t="s">
        <v>1050</v>
      </c>
      <c r="D455" s="244" t="s">
        <v>245</v>
      </c>
      <c r="E455" s="245" t="s">
        <v>3070</v>
      </c>
      <c r="F455" s="246" t="s">
        <v>3071</v>
      </c>
      <c r="G455" s="247" t="s">
        <v>2312</v>
      </c>
      <c r="H455" s="248">
        <v>1</v>
      </c>
      <c r="I455" s="249"/>
      <c r="J455" s="250">
        <f>ROUND(I455*H455,2)</f>
        <v>0</v>
      </c>
      <c r="K455" s="251"/>
      <c r="L455" s="252"/>
      <c r="M455" s="253" t="s">
        <v>1</v>
      </c>
      <c r="N455" s="254" t="s">
        <v>41</v>
      </c>
      <c r="O455" s="72"/>
      <c r="P455" s="203">
        <f>O455*H455</f>
        <v>0</v>
      </c>
      <c r="Q455" s="203">
        <v>0</v>
      </c>
      <c r="R455" s="203">
        <f>Q455*H455</f>
        <v>0</v>
      </c>
      <c r="S455" s="203">
        <v>0</v>
      </c>
      <c r="T455" s="204">
        <f>S455*H455</f>
        <v>0</v>
      </c>
      <c r="U455" s="35"/>
      <c r="V455" s="35"/>
      <c r="W455" s="35"/>
      <c r="X455" s="35"/>
      <c r="Y455" s="35"/>
      <c r="Z455" s="35"/>
      <c r="AA455" s="35"/>
      <c r="AB455" s="35"/>
      <c r="AC455" s="35"/>
      <c r="AD455" s="35"/>
      <c r="AE455" s="35"/>
      <c r="AR455" s="205" t="s">
        <v>187</v>
      </c>
      <c r="AT455" s="205" t="s">
        <v>245</v>
      </c>
      <c r="AU455" s="205" t="s">
        <v>86</v>
      </c>
      <c r="AY455" s="18" t="s">
        <v>160</v>
      </c>
      <c r="BE455" s="206">
        <f>IF(N455="základní",J455,0)</f>
        <v>0</v>
      </c>
      <c r="BF455" s="206">
        <f>IF(N455="snížená",J455,0)</f>
        <v>0</v>
      </c>
      <c r="BG455" s="206">
        <f>IF(N455="zákl. přenesená",J455,0)</f>
        <v>0</v>
      </c>
      <c r="BH455" s="206">
        <f>IF(N455="sníž. přenesená",J455,0)</f>
        <v>0</v>
      </c>
      <c r="BI455" s="206">
        <f>IF(N455="nulová",J455,0)</f>
        <v>0</v>
      </c>
      <c r="BJ455" s="18" t="s">
        <v>84</v>
      </c>
      <c r="BK455" s="206">
        <f>ROUND(I455*H455,2)</f>
        <v>0</v>
      </c>
      <c r="BL455" s="18" t="s">
        <v>166</v>
      </c>
      <c r="BM455" s="205" t="s">
        <v>1035</v>
      </c>
    </row>
    <row r="456" spans="1:65" s="2" customFormat="1" ht="11.25">
      <c r="A456" s="35"/>
      <c r="B456" s="36"/>
      <c r="C456" s="37"/>
      <c r="D456" s="207" t="s">
        <v>167</v>
      </c>
      <c r="E456" s="37"/>
      <c r="F456" s="208" t="s">
        <v>3071</v>
      </c>
      <c r="G456" s="37"/>
      <c r="H456" s="37"/>
      <c r="I456" s="209"/>
      <c r="J456" s="37"/>
      <c r="K456" s="37"/>
      <c r="L456" s="40"/>
      <c r="M456" s="210"/>
      <c r="N456" s="211"/>
      <c r="O456" s="72"/>
      <c r="P456" s="72"/>
      <c r="Q456" s="72"/>
      <c r="R456" s="72"/>
      <c r="S456" s="72"/>
      <c r="T456" s="73"/>
      <c r="U456" s="35"/>
      <c r="V456" s="35"/>
      <c r="W456" s="35"/>
      <c r="X456" s="35"/>
      <c r="Y456" s="35"/>
      <c r="Z456" s="35"/>
      <c r="AA456" s="35"/>
      <c r="AB456" s="35"/>
      <c r="AC456" s="35"/>
      <c r="AD456" s="35"/>
      <c r="AE456" s="35"/>
      <c r="AT456" s="18" t="s">
        <v>167</v>
      </c>
      <c r="AU456" s="18" t="s">
        <v>86</v>
      </c>
    </row>
    <row r="457" spans="1:65" s="2" customFormat="1" ht="16.5" customHeight="1">
      <c r="A457" s="35"/>
      <c r="B457" s="36"/>
      <c r="C457" s="244" t="s">
        <v>622</v>
      </c>
      <c r="D457" s="244" t="s">
        <v>245</v>
      </c>
      <c r="E457" s="245" t="s">
        <v>3072</v>
      </c>
      <c r="F457" s="246" t="s">
        <v>3073</v>
      </c>
      <c r="G457" s="247" t="s">
        <v>2312</v>
      </c>
      <c r="H457" s="248">
        <v>73</v>
      </c>
      <c r="I457" s="249"/>
      <c r="J457" s="250">
        <f>ROUND(I457*H457,2)</f>
        <v>0</v>
      </c>
      <c r="K457" s="251"/>
      <c r="L457" s="252"/>
      <c r="M457" s="253" t="s">
        <v>1</v>
      </c>
      <c r="N457" s="254" t="s">
        <v>41</v>
      </c>
      <c r="O457" s="72"/>
      <c r="P457" s="203">
        <f>O457*H457</f>
        <v>0</v>
      </c>
      <c r="Q457" s="203">
        <v>0</v>
      </c>
      <c r="R457" s="203">
        <f>Q457*H457</f>
        <v>0</v>
      </c>
      <c r="S457" s="203">
        <v>0</v>
      </c>
      <c r="T457" s="204">
        <f>S457*H457</f>
        <v>0</v>
      </c>
      <c r="U457" s="35"/>
      <c r="V457" s="35"/>
      <c r="W457" s="35"/>
      <c r="X457" s="35"/>
      <c r="Y457" s="35"/>
      <c r="Z457" s="35"/>
      <c r="AA457" s="35"/>
      <c r="AB457" s="35"/>
      <c r="AC457" s="35"/>
      <c r="AD457" s="35"/>
      <c r="AE457" s="35"/>
      <c r="AR457" s="205" t="s">
        <v>187</v>
      </c>
      <c r="AT457" s="205" t="s">
        <v>245</v>
      </c>
      <c r="AU457" s="205" t="s">
        <v>86</v>
      </c>
      <c r="AY457" s="18" t="s">
        <v>160</v>
      </c>
      <c r="BE457" s="206">
        <f>IF(N457="základní",J457,0)</f>
        <v>0</v>
      </c>
      <c r="BF457" s="206">
        <f>IF(N457="snížená",J457,0)</f>
        <v>0</v>
      </c>
      <c r="BG457" s="206">
        <f>IF(N457="zákl. přenesená",J457,0)</f>
        <v>0</v>
      </c>
      <c r="BH457" s="206">
        <f>IF(N457="sníž. přenesená",J457,0)</f>
        <v>0</v>
      </c>
      <c r="BI457" s="206">
        <f>IF(N457="nulová",J457,0)</f>
        <v>0</v>
      </c>
      <c r="BJ457" s="18" t="s">
        <v>84</v>
      </c>
      <c r="BK457" s="206">
        <f>ROUND(I457*H457,2)</f>
        <v>0</v>
      </c>
      <c r="BL457" s="18" t="s">
        <v>166</v>
      </c>
      <c r="BM457" s="205" t="s">
        <v>1042</v>
      </c>
    </row>
    <row r="458" spans="1:65" s="2" customFormat="1" ht="11.25">
      <c r="A458" s="35"/>
      <c r="B458" s="36"/>
      <c r="C458" s="37"/>
      <c r="D458" s="207" t="s">
        <v>167</v>
      </c>
      <c r="E458" s="37"/>
      <c r="F458" s="208" t="s">
        <v>3073</v>
      </c>
      <c r="G458" s="37"/>
      <c r="H458" s="37"/>
      <c r="I458" s="209"/>
      <c r="J458" s="37"/>
      <c r="K458" s="37"/>
      <c r="L458" s="40"/>
      <c r="M458" s="210"/>
      <c r="N458" s="211"/>
      <c r="O458" s="72"/>
      <c r="P458" s="72"/>
      <c r="Q458" s="72"/>
      <c r="R458" s="72"/>
      <c r="S458" s="72"/>
      <c r="T458" s="73"/>
      <c r="U458" s="35"/>
      <c r="V458" s="35"/>
      <c r="W458" s="35"/>
      <c r="X458" s="35"/>
      <c r="Y458" s="35"/>
      <c r="Z458" s="35"/>
      <c r="AA458" s="35"/>
      <c r="AB458" s="35"/>
      <c r="AC458" s="35"/>
      <c r="AD458" s="35"/>
      <c r="AE458" s="35"/>
      <c r="AT458" s="18" t="s">
        <v>167</v>
      </c>
      <c r="AU458" s="18" t="s">
        <v>86</v>
      </c>
    </row>
    <row r="459" spans="1:65" s="2" customFormat="1" ht="16.5" customHeight="1">
      <c r="A459" s="35"/>
      <c r="B459" s="36"/>
      <c r="C459" s="244" t="s">
        <v>1063</v>
      </c>
      <c r="D459" s="244" t="s">
        <v>245</v>
      </c>
      <c r="E459" s="245" t="s">
        <v>3074</v>
      </c>
      <c r="F459" s="246" t="s">
        <v>3075</v>
      </c>
      <c r="G459" s="247" t="s">
        <v>2312</v>
      </c>
      <c r="H459" s="248">
        <v>1</v>
      </c>
      <c r="I459" s="249"/>
      <c r="J459" s="250">
        <f>ROUND(I459*H459,2)</f>
        <v>0</v>
      </c>
      <c r="K459" s="251"/>
      <c r="L459" s="252"/>
      <c r="M459" s="253" t="s">
        <v>1</v>
      </c>
      <c r="N459" s="254" t="s">
        <v>41</v>
      </c>
      <c r="O459" s="72"/>
      <c r="P459" s="203">
        <f>O459*H459</f>
        <v>0</v>
      </c>
      <c r="Q459" s="203">
        <v>0</v>
      </c>
      <c r="R459" s="203">
        <f>Q459*H459</f>
        <v>0</v>
      </c>
      <c r="S459" s="203">
        <v>0</v>
      </c>
      <c r="T459" s="204">
        <f>S459*H459</f>
        <v>0</v>
      </c>
      <c r="U459" s="35"/>
      <c r="V459" s="35"/>
      <c r="W459" s="35"/>
      <c r="X459" s="35"/>
      <c r="Y459" s="35"/>
      <c r="Z459" s="35"/>
      <c r="AA459" s="35"/>
      <c r="AB459" s="35"/>
      <c r="AC459" s="35"/>
      <c r="AD459" s="35"/>
      <c r="AE459" s="35"/>
      <c r="AR459" s="205" t="s">
        <v>187</v>
      </c>
      <c r="AT459" s="205" t="s">
        <v>245</v>
      </c>
      <c r="AU459" s="205" t="s">
        <v>86</v>
      </c>
      <c r="AY459" s="18" t="s">
        <v>160</v>
      </c>
      <c r="BE459" s="206">
        <f>IF(N459="základní",J459,0)</f>
        <v>0</v>
      </c>
      <c r="BF459" s="206">
        <f>IF(N459="snížená",J459,0)</f>
        <v>0</v>
      </c>
      <c r="BG459" s="206">
        <f>IF(N459="zákl. přenesená",J459,0)</f>
        <v>0</v>
      </c>
      <c r="BH459" s="206">
        <f>IF(N459="sníž. přenesená",J459,0)</f>
        <v>0</v>
      </c>
      <c r="BI459" s="206">
        <f>IF(N459="nulová",J459,0)</f>
        <v>0</v>
      </c>
      <c r="BJ459" s="18" t="s">
        <v>84</v>
      </c>
      <c r="BK459" s="206">
        <f>ROUND(I459*H459,2)</f>
        <v>0</v>
      </c>
      <c r="BL459" s="18" t="s">
        <v>166</v>
      </c>
      <c r="BM459" s="205" t="s">
        <v>1046</v>
      </c>
    </row>
    <row r="460" spans="1:65" s="2" customFormat="1" ht="11.25">
      <c r="A460" s="35"/>
      <c r="B460" s="36"/>
      <c r="C460" s="37"/>
      <c r="D460" s="207" t="s">
        <v>167</v>
      </c>
      <c r="E460" s="37"/>
      <c r="F460" s="208" t="s">
        <v>3075</v>
      </c>
      <c r="G460" s="37"/>
      <c r="H460" s="37"/>
      <c r="I460" s="209"/>
      <c r="J460" s="37"/>
      <c r="K460" s="37"/>
      <c r="L460" s="40"/>
      <c r="M460" s="210"/>
      <c r="N460" s="211"/>
      <c r="O460" s="72"/>
      <c r="P460" s="72"/>
      <c r="Q460" s="72"/>
      <c r="R460" s="72"/>
      <c r="S460" s="72"/>
      <c r="T460" s="73"/>
      <c r="U460" s="35"/>
      <c r="V460" s="35"/>
      <c r="W460" s="35"/>
      <c r="X460" s="35"/>
      <c r="Y460" s="35"/>
      <c r="Z460" s="35"/>
      <c r="AA460" s="35"/>
      <c r="AB460" s="35"/>
      <c r="AC460" s="35"/>
      <c r="AD460" s="35"/>
      <c r="AE460" s="35"/>
      <c r="AT460" s="18" t="s">
        <v>167</v>
      </c>
      <c r="AU460" s="18" t="s">
        <v>86</v>
      </c>
    </row>
    <row r="461" spans="1:65" s="2" customFormat="1" ht="16.5" customHeight="1">
      <c r="A461" s="35"/>
      <c r="B461" s="36"/>
      <c r="C461" s="244" t="s">
        <v>633</v>
      </c>
      <c r="D461" s="244" t="s">
        <v>245</v>
      </c>
      <c r="E461" s="245" t="s">
        <v>3076</v>
      </c>
      <c r="F461" s="246" t="s">
        <v>3077</v>
      </c>
      <c r="G461" s="247" t="s">
        <v>3061</v>
      </c>
      <c r="H461" s="248">
        <v>3</v>
      </c>
      <c r="I461" s="249"/>
      <c r="J461" s="250">
        <f>ROUND(I461*H461,2)</f>
        <v>0</v>
      </c>
      <c r="K461" s="251"/>
      <c r="L461" s="252"/>
      <c r="M461" s="253" t="s">
        <v>1</v>
      </c>
      <c r="N461" s="254" t="s">
        <v>41</v>
      </c>
      <c r="O461" s="72"/>
      <c r="P461" s="203">
        <f>O461*H461</f>
        <v>0</v>
      </c>
      <c r="Q461" s="203">
        <v>0</v>
      </c>
      <c r="R461" s="203">
        <f>Q461*H461</f>
        <v>0</v>
      </c>
      <c r="S461" s="203">
        <v>0</v>
      </c>
      <c r="T461" s="204">
        <f>S461*H461</f>
        <v>0</v>
      </c>
      <c r="U461" s="35"/>
      <c r="V461" s="35"/>
      <c r="W461" s="35"/>
      <c r="X461" s="35"/>
      <c r="Y461" s="35"/>
      <c r="Z461" s="35"/>
      <c r="AA461" s="35"/>
      <c r="AB461" s="35"/>
      <c r="AC461" s="35"/>
      <c r="AD461" s="35"/>
      <c r="AE461" s="35"/>
      <c r="AR461" s="205" t="s">
        <v>187</v>
      </c>
      <c r="AT461" s="205" t="s">
        <v>245</v>
      </c>
      <c r="AU461" s="205" t="s">
        <v>86</v>
      </c>
      <c r="AY461" s="18" t="s">
        <v>160</v>
      </c>
      <c r="BE461" s="206">
        <f>IF(N461="základní",J461,0)</f>
        <v>0</v>
      </c>
      <c r="BF461" s="206">
        <f>IF(N461="snížená",J461,0)</f>
        <v>0</v>
      </c>
      <c r="BG461" s="206">
        <f>IF(N461="zákl. přenesená",J461,0)</f>
        <v>0</v>
      </c>
      <c r="BH461" s="206">
        <f>IF(N461="sníž. přenesená",J461,0)</f>
        <v>0</v>
      </c>
      <c r="BI461" s="206">
        <f>IF(N461="nulová",J461,0)</f>
        <v>0</v>
      </c>
      <c r="BJ461" s="18" t="s">
        <v>84</v>
      </c>
      <c r="BK461" s="206">
        <f>ROUND(I461*H461,2)</f>
        <v>0</v>
      </c>
      <c r="BL461" s="18" t="s">
        <v>166</v>
      </c>
      <c r="BM461" s="205" t="s">
        <v>1053</v>
      </c>
    </row>
    <row r="462" spans="1:65" s="2" customFormat="1" ht="11.25">
      <c r="A462" s="35"/>
      <c r="B462" s="36"/>
      <c r="C462" s="37"/>
      <c r="D462" s="207" t="s">
        <v>167</v>
      </c>
      <c r="E462" s="37"/>
      <c r="F462" s="208" t="s">
        <v>3077</v>
      </c>
      <c r="G462" s="37"/>
      <c r="H462" s="37"/>
      <c r="I462" s="209"/>
      <c r="J462" s="37"/>
      <c r="K462" s="37"/>
      <c r="L462" s="40"/>
      <c r="M462" s="210"/>
      <c r="N462" s="211"/>
      <c r="O462" s="72"/>
      <c r="P462" s="72"/>
      <c r="Q462" s="72"/>
      <c r="R462" s="72"/>
      <c r="S462" s="72"/>
      <c r="T462" s="73"/>
      <c r="U462" s="35"/>
      <c r="V462" s="35"/>
      <c r="W462" s="35"/>
      <c r="X462" s="35"/>
      <c r="Y462" s="35"/>
      <c r="Z462" s="35"/>
      <c r="AA462" s="35"/>
      <c r="AB462" s="35"/>
      <c r="AC462" s="35"/>
      <c r="AD462" s="35"/>
      <c r="AE462" s="35"/>
      <c r="AT462" s="18" t="s">
        <v>167</v>
      </c>
      <c r="AU462" s="18" t="s">
        <v>86</v>
      </c>
    </row>
    <row r="463" spans="1:65" s="2" customFormat="1" ht="16.5" customHeight="1">
      <c r="A463" s="35"/>
      <c r="B463" s="36"/>
      <c r="C463" s="244" t="s">
        <v>1075</v>
      </c>
      <c r="D463" s="244" t="s">
        <v>245</v>
      </c>
      <c r="E463" s="245" t="s">
        <v>3078</v>
      </c>
      <c r="F463" s="246" t="s">
        <v>3079</v>
      </c>
      <c r="G463" s="247" t="s">
        <v>3061</v>
      </c>
      <c r="H463" s="248">
        <v>8</v>
      </c>
      <c r="I463" s="249"/>
      <c r="J463" s="250">
        <f>ROUND(I463*H463,2)</f>
        <v>0</v>
      </c>
      <c r="K463" s="251"/>
      <c r="L463" s="252"/>
      <c r="M463" s="253" t="s">
        <v>1</v>
      </c>
      <c r="N463" s="254" t="s">
        <v>41</v>
      </c>
      <c r="O463" s="72"/>
      <c r="P463" s="203">
        <f>O463*H463</f>
        <v>0</v>
      </c>
      <c r="Q463" s="203">
        <v>0</v>
      </c>
      <c r="R463" s="203">
        <f>Q463*H463</f>
        <v>0</v>
      </c>
      <c r="S463" s="203">
        <v>0</v>
      </c>
      <c r="T463" s="204">
        <f>S463*H463</f>
        <v>0</v>
      </c>
      <c r="U463" s="35"/>
      <c r="V463" s="35"/>
      <c r="W463" s="35"/>
      <c r="X463" s="35"/>
      <c r="Y463" s="35"/>
      <c r="Z463" s="35"/>
      <c r="AA463" s="35"/>
      <c r="AB463" s="35"/>
      <c r="AC463" s="35"/>
      <c r="AD463" s="35"/>
      <c r="AE463" s="35"/>
      <c r="AR463" s="205" t="s">
        <v>187</v>
      </c>
      <c r="AT463" s="205" t="s">
        <v>245</v>
      </c>
      <c r="AU463" s="205" t="s">
        <v>86</v>
      </c>
      <c r="AY463" s="18" t="s">
        <v>160</v>
      </c>
      <c r="BE463" s="206">
        <f>IF(N463="základní",J463,0)</f>
        <v>0</v>
      </c>
      <c r="BF463" s="206">
        <f>IF(N463="snížená",J463,0)</f>
        <v>0</v>
      </c>
      <c r="BG463" s="206">
        <f>IF(N463="zákl. přenesená",J463,0)</f>
        <v>0</v>
      </c>
      <c r="BH463" s="206">
        <f>IF(N463="sníž. přenesená",J463,0)</f>
        <v>0</v>
      </c>
      <c r="BI463" s="206">
        <f>IF(N463="nulová",J463,0)</f>
        <v>0</v>
      </c>
      <c r="BJ463" s="18" t="s">
        <v>84</v>
      </c>
      <c r="BK463" s="206">
        <f>ROUND(I463*H463,2)</f>
        <v>0</v>
      </c>
      <c r="BL463" s="18" t="s">
        <v>166</v>
      </c>
      <c r="BM463" s="205" t="s">
        <v>1058</v>
      </c>
    </row>
    <row r="464" spans="1:65" s="2" customFormat="1" ht="11.25">
      <c r="A464" s="35"/>
      <c r="B464" s="36"/>
      <c r="C464" s="37"/>
      <c r="D464" s="207" t="s">
        <v>167</v>
      </c>
      <c r="E464" s="37"/>
      <c r="F464" s="208" t="s">
        <v>3079</v>
      </c>
      <c r="G464" s="37"/>
      <c r="H464" s="37"/>
      <c r="I464" s="209"/>
      <c r="J464" s="37"/>
      <c r="K464" s="37"/>
      <c r="L464" s="40"/>
      <c r="M464" s="210"/>
      <c r="N464" s="211"/>
      <c r="O464" s="72"/>
      <c r="P464" s="72"/>
      <c r="Q464" s="72"/>
      <c r="R464" s="72"/>
      <c r="S464" s="72"/>
      <c r="T464" s="73"/>
      <c r="U464" s="35"/>
      <c r="V464" s="35"/>
      <c r="W464" s="35"/>
      <c r="X464" s="35"/>
      <c r="Y464" s="35"/>
      <c r="Z464" s="35"/>
      <c r="AA464" s="35"/>
      <c r="AB464" s="35"/>
      <c r="AC464" s="35"/>
      <c r="AD464" s="35"/>
      <c r="AE464" s="35"/>
      <c r="AT464" s="18" t="s">
        <v>167</v>
      </c>
      <c r="AU464" s="18" t="s">
        <v>86</v>
      </c>
    </row>
    <row r="465" spans="1:65" s="2" customFormat="1" ht="16.5" customHeight="1">
      <c r="A465" s="35"/>
      <c r="B465" s="36"/>
      <c r="C465" s="244" t="s">
        <v>639</v>
      </c>
      <c r="D465" s="244" t="s">
        <v>245</v>
      </c>
      <c r="E465" s="245" t="s">
        <v>3080</v>
      </c>
      <c r="F465" s="246" t="s">
        <v>3081</v>
      </c>
      <c r="G465" s="247" t="s">
        <v>3061</v>
      </c>
      <c r="H465" s="248">
        <v>21</v>
      </c>
      <c r="I465" s="249"/>
      <c r="J465" s="250">
        <f>ROUND(I465*H465,2)</f>
        <v>0</v>
      </c>
      <c r="K465" s="251"/>
      <c r="L465" s="252"/>
      <c r="M465" s="253" t="s">
        <v>1</v>
      </c>
      <c r="N465" s="254" t="s">
        <v>41</v>
      </c>
      <c r="O465" s="72"/>
      <c r="P465" s="203">
        <f>O465*H465</f>
        <v>0</v>
      </c>
      <c r="Q465" s="203">
        <v>0</v>
      </c>
      <c r="R465" s="203">
        <f>Q465*H465</f>
        <v>0</v>
      </c>
      <c r="S465" s="203">
        <v>0</v>
      </c>
      <c r="T465" s="204">
        <f>S465*H465</f>
        <v>0</v>
      </c>
      <c r="U465" s="35"/>
      <c r="V465" s="35"/>
      <c r="W465" s="35"/>
      <c r="X465" s="35"/>
      <c r="Y465" s="35"/>
      <c r="Z465" s="35"/>
      <c r="AA465" s="35"/>
      <c r="AB465" s="35"/>
      <c r="AC465" s="35"/>
      <c r="AD465" s="35"/>
      <c r="AE465" s="35"/>
      <c r="AR465" s="205" t="s">
        <v>187</v>
      </c>
      <c r="AT465" s="205" t="s">
        <v>245</v>
      </c>
      <c r="AU465" s="205" t="s">
        <v>86</v>
      </c>
      <c r="AY465" s="18" t="s">
        <v>160</v>
      </c>
      <c r="BE465" s="206">
        <f>IF(N465="základní",J465,0)</f>
        <v>0</v>
      </c>
      <c r="BF465" s="206">
        <f>IF(N465="snížená",J465,0)</f>
        <v>0</v>
      </c>
      <c r="BG465" s="206">
        <f>IF(N465="zákl. přenesená",J465,0)</f>
        <v>0</v>
      </c>
      <c r="BH465" s="206">
        <f>IF(N465="sníž. přenesená",J465,0)</f>
        <v>0</v>
      </c>
      <c r="BI465" s="206">
        <f>IF(N465="nulová",J465,0)</f>
        <v>0</v>
      </c>
      <c r="BJ465" s="18" t="s">
        <v>84</v>
      </c>
      <c r="BK465" s="206">
        <f>ROUND(I465*H465,2)</f>
        <v>0</v>
      </c>
      <c r="BL465" s="18" t="s">
        <v>166</v>
      </c>
      <c r="BM465" s="205" t="s">
        <v>1066</v>
      </c>
    </row>
    <row r="466" spans="1:65" s="2" customFormat="1" ht="11.25">
      <c r="A466" s="35"/>
      <c r="B466" s="36"/>
      <c r="C466" s="37"/>
      <c r="D466" s="207" t="s">
        <v>167</v>
      </c>
      <c r="E466" s="37"/>
      <c r="F466" s="208" t="s">
        <v>3081</v>
      </c>
      <c r="G466" s="37"/>
      <c r="H466" s="37"/>
      <c r="I466" s="209"/>
      <c r="J466" s="37"/>
      <c r="K466" s="37"/>
      <c r="L466" s="40"/>
      <c r="M466" s="210"/>
      <c r="N466" s="211"/>
      <c r="O466" s="72"/>
      <c r="P466" s="72"/>
      <c r="Q466" s="72"/>
      <c r="R466" s="72"/>
      <c r="S466" s="72"/>
      <c r="T466" s="73"/>
      <c r="U466" s="35"/>
      <c r="V466" s="35"/>
      <c r="W466" s="35"/>
      <c r="X466" s="35"/>
      <c r="Y466" s="35"/>
      <c r="Z466" s="35"/>
      <c r="AA466" s="35"/>
      <c r="AB466" s="35"/>
      <c r="AC466" s="35"/>
      <c r="AD466" s="35"/>
      <c r="AE466" s="35"/>
      <c r="AT466" s="18" t="s">
        <v>167</v>
      </c>
      <c r="AU466" s="18" t="s">
        <v>86</v>
      </c>
    </row>
    <row r="467" spans="1:65" s="2" customFormat="1" ht="16.5" customHeight="1">
      <c r="A467" s="35"/>
      <c r="B467" s="36"/>
      <c r="C467" s="244" t="s">
        <v>1084</v>
      </c>
      <c r="D467" s="244" t="s">
        <v>245</v>
      </c>
      <c r="E467" s="245" t="s">
        <v>3082</v>
      </c>
      <c r="F467" s="246" t="s">
        <v>3083</v>
      </c>
      <c r="G467" s="247" t="s">
        <v>3061</v>
      </c>
      <c r="H467" s="248">
        <v>1</v>
      </c>
      <c r="I467" s="249"/>
      <c r="J467" s="250">
        <f>ROUND(I467*H467,2)</f>
        <v>0</v>
      </c>
      <c r="K467" s="251"/>
      <c r="L467" s="252"/>
      <c r="M467" s="253" t="s">
        <v>1</v>
      </c>
      <c r="N467" s="254" t="s">
        <v>41</v>
      </c>
      <c r="O467" s="72"/>
      <c r="P467" s="203">
        <f>O467*H467</f>
        <v>0</v>
      </c>
      <c r="Q467" s="203">
        <v>0</v>
      </c>
      <c r="R467" s="203">
        <f>Q467*H467</f>
        <v>0</v>
      </c>
      <c r="S467" s="203">
        <v>0</v>
      </c>
      <c r="T467" s="204">
        <f>S467*H467</f>
        <v>0</v>
      </c>
      <c r="U467" s="35"/>
      <c r="V467" s="35"/>
      <c r="W467" s="35"/>
      <c r="X467" s="35"/>
      <c r="Y467" s="35"/>
      <c r="Z467" s="35"/>
      <c r="AA467" s="35"/>
      <c r="AB467" s="35"/>
      <c r="AC467" s="35"/>
      <c r="AD467" s="35"/>
      <c r="AE467" s="35"/>
      <c r="AR467" s="205" t="s">
        <v>187</v>
      </c>
      <c r="AT467" s="205" t="s">
        <v>245</v>
      </c>
      <c r="AU467" s="205" t="s">
        <v>86</v>
      </c>
      <c r="AY467" s="18" t="s">
        <v>160</v>
      </c>
      <c r="BE467" s="206">
        <f>IF(N467="základní",J467,0)</f>
        <v>0</v>
      </c>
      <c r="BF467" s="206">
        <f>IF(N467="snížená",J467,0)</f>
        <v>0</v>
      </c>
      <c r="BG467" s="206">
        <f>IF(N467="zákl. přenesená",J467,0)</f>
        <v>0</v>
      </c>
      <c r="BH467" s="206">
        <f>IF(N467="sníž. přenesená",J467,0)</f>
        <v>0</v>
      </c>
      <c r="BI467" s="206">
        <f>IF(N467="nulová",J467,0)</f>
        <v>0</v>
      </c>
      <c r="BJ467" s="18" t="s">
        <v>84</v>
      </c>
      <c r="BK467" s="206">
        <f>ROUND(I467*H467,2)</f>
        <v>0</v>
      </c>
      <c r="BL467" s="18" t="s">
        <v>166</v>
      </c>
      <c r="BM467" s="205" t="s">
        <v>1072</v>
      </c>
    </row>
    <row r="468" spans="1:65" s="2" customFormat="1" ht="11.25">
      <c r="A468" s="35"/>
      <c r="B468" s="36"/>
      <c r="C468" s="37"/>
      <c r="D468" s="207" t="s">
        <v>167</v>
      </c>
      <c r="E468" s="37"/>
      <c r="F468" s="208" t="s">
        <v>3083</v>
      </c>
      <c r="G468" s="37"/>
      <c r="H468" s="37"/>
      <c r="I468" s="209"/>
      <c r="J468" s="37"/>
      <c r="K468" s="37"/>
      <c r="L468" s="40"/>
      <c r="M468" s="210"/>
      <c r="N468" s="211"/>
      <c r="O468" s="72"/>
      <c r="P468" s="72"/>
      <c r="Q468" s="72"/>
      <c r="R468" s="72"/>
      <c r="S468" s="72"/>
      <c r="T468" s="73"/>
      <c r="U468" s="35"/>
      <c r="V468" s="35"/>
      <c r="W468" s="35"/>
      <c r="X468" s="35"/>
      <c r="Y468" s="35"/>
      <c r="Z468" s="35"/>
      <c r="AA468" s="35"/>
      <c r="AB468" s="35"/>
      <c r="AC468" s="35"/>
      <c r="AD468" s="35"/>
      <c r="AE468" s="35"/>
      <c r="AT468" s="18" t="s">
        <v>167</v>
      </c>
      <c r="AU468" s="18" t="s">
        <v>86</v>
      </c>
    </row>
    <row r="469" spans="1:65" s="2" customFormat="1" ht="16.5" customHeight="1">
      <c r="A469" s="35"/>
      <c r="B469" s="36"/>
      <c r="C469" s="244" t="s">
        <v>644</v>
      </c>
      <c r="D469" s="244" t="s">
        <v>245</v>
      </c>
      <c r="E469" s="245" t="s">
        <v>3084</v>
      </c>
      <c r="F469" s="246" t="s">
        <v>3085</v>
      </c>
      <c r="G469" s="247" t="s">
        <v>3061</v>
      </c>
      <c r="H469" s="248">
        <v>1</v>
      </c>
      <c r="I469" s="249"/>
      <c r="J469" s="250">
        <f>ROUND(I469*H469,2)</f>
        <v>0</v>
      </c>
      <c r="K469" s="251"/>
      <c r="L469" s="252"/>
      <c r="M469" s="253" t="s">
        <v>1</v>
      </c>
      <c r="N469" s="254" t="s">
        <v>41</v>
      </c>
      <c r="O469" s="72"/>
      <c r="P469" s="203">
        <f>O469*H469</f>
        <v>0</v>
      </c>
      <c r="Q469" s="203">
        <v>0</v>
      </c>
      <c r="R469" s="203">
        <f>Q469*H469</f>
        <v>0</v>
      </c>
      <c r="S469" s="203">
        <v>0</v>
      </c>
      <c r="T469" s="204">
        <f>S469*H469</f>
        <v>0</v>
      </c>
      <c r="U469" s="35"/>
      <c r="V469" s="35"/>
      <c r="W469" s="35"/>
      <c r="X469" s="35"/>
      <c r="Y469" s="35"/>
      <c r="Z469" s="35"/>
      <c r="AA469" s="35"/>
      <c r="AB469" s="35"/>
      <c r="AC469" s="35"/>
      <c r="AD469" s="35"/>
      <c r="AE469" s="35"/>
      <c r="AR469" s="205" t="s">
        <v>187</v>
      </c>
      <c r="AT469" s="205" t="s">
        <v>245</v>
      </c>
      <c r="AU469" s="205" t="s">
        <v>86</v>
      </c>
      <c r="AY469" s="18" t="s">
        <v>160</v>
      </c>
      <c r="BE469" s="206">
        <f>IF(N469="základní",J469,0)</f>
        <v>0</v>
      </c>
      <c r="BF469" s="206">
        <f>IF(N469="snížená",J469,0)</f>
        <v>0</v>
      </c>
      <c r="BG469" s="206">
        <f>IF(N469="zákl. přenesená",J469,0)</f>
        <v>0</v>
      </c>
      <c r="BH469" s="206">
        <f>IF(N469="sníž. přenesená",J469,0)</f>
        <v>0</v>
      </c>
      <c r="BI469" s="206">
        <f>IF(N469="nulová",J469,0)</f>
        <v>0</v>
      </c>
      <c r="BJ469" s="18" t="s">
        <v>84</v>
      </c>
      <c r="BK469" s="206">
        <f>ROUND(I469*H469,2)</f>
        <v>0</v>
      </c>
      <c r="BL469" s="18" t="s">
        <v>166</v>
      </c>
      <c r="BM469" s="205" t="s">
        <v>1078</v>
      </c>
    </row>
    <row r="470" spans="1:65" s="2" customFormat="1" ht="11.25">
      <c r="A470" s="35"/>
      <c r="B470" s="36"/>
      <c r="C470" s="37"/>
      <c r="D470" s="207" t="s">
        <v>167</v>
      </c>
      <c r="E470" s="37"/>
      <c r="F470" s="208" t="s">
        <v>3085</v>
      </c>
      <c r="G470" s="37"/>
      <c r="H470" s="37"/>
      <c r="I470" s="209"/>
      <c r="J470" s="37"/>
      <c r="K470" s="37"/>
      <c r="L470" s="40"/>
      <c r="M470" s="210"/>
      <c r="N470" s="211"/>
      <c r="O470" s="72"/>
      <c r="P470" s="72"/>
      <c r="Q470" s="72"/>
      <c r="R470" s="72"/>
      <c r="S470" s="72"/>
      <c r="T470" s="73"/>
      <c r="U470" s="35"/>
      <c r="V470" s="35"/>
      <c r="W470" s="35"/>
      <c r="X470" s="35"/>
      <c r="Y470" s="35"/>
      <c r="Z470" s="35"/>
      <c r="AA470" s="35"/>
      <c r="AB470" s="35"/>
      <c r="AC470" s="35"/>
      <c r="AD470" s="35"/>
      <c r="AE470" s="35"/>
      <c r="AT470" s="18" t="s">
        <v>167</v>
      </c>
      <c r="AU470" s="18" t="s">
        <v>86</v>
      </c>
    </row>
    <row r="471" spans="1:65" s="2" customFormat="1" ht="16.5" customHeight="1">
      <c r="A471" s="35"/>
      <c r="B471" s="36"/>
      <c r="C471" s="244" t="s">
        <v>1094</v>
      </c>
      <c r="D471" s="244" t="s">
        <v>245</v>
      </c>
      <c r="E471" s="245" t="s">
        <v>3086</v>
      </c>
      <c r="F471" s="246" t="s">
        <v>3087</v>
      </c>
      <c r="G471" s="247" t="s">
        <v>3061</v>
      </c>
      <c r="H471" s="248">
        <v>1</v>
      </c>
      <c r="I471" s="249"/>
      <c r="J471" s="250">
        <f>ROUND(I471*H471,2)</f>
        <v>0</v>
      </c>
      <c r="K471" s="251"/>
      <c r="L471" s="252"/>
      <c r="M471" s="253" t="s">
        <v>1</v>
      </c>
      <c r="N471" s="254" t="s">
        <v>41</v>
      </c>
      <c r="O471" s="72"/>
      <c r="P471" s="203">
        <f>O471*H471</f>
        <v>0</v>
      </c>
      <c r="Q471" s="203">
        <v>0</v>
      </c>
      <c r="R471" s="203">
        <f>Q471*H471</f>
        <v>0</v>
      </c>
      <c r="S471" s="203">
        <v>0</v>
      </c>
      <c r="T471" s="204">
        <f>S471*H471</f>
        <v>0</v>
      </c>
      <c r="U471" s="35"/>
      <c r="V471" s="35"/>
      <c r="W471" s="35"/>
      <c r="X471" s="35"/>
      <c r="Y471" s="35"/>
      <c r="Z471" s="35"/>
      <c r="AA471" s="35"/>
      <c r="AB471" s="35"/>
      <c r="AC471" s="35"/>
      <c r="AD471" s="35"/>
      <c r="AE471" s="35"/>
      <c r="AR471" s="205" t="s">
        <v>187</v>
      </c>
      <c r="AT471" s="205" t="s">
        <v>245</v>
      </c>
      <c r="AU471" s="205" t="s">
        <v>86</v>
      </c>
      <c r="AY471" s="18" t="s">
        <v>160</v>
      </c>
      <c r="BE471" s="206">
        <f>IF(N471="základní",J471,0)</f>
        <v>0</v>
      </c>
      <c r="BF471" s="206">
        <f>IF(N471="snížená",J471,0)</f>
        <v>0</v>
      </c>
      <c r="BG471" s="206">
        <f>IF(N471="zákl. přenesená",J471,0)</f>
        <v>0</v>
      </c>
      <c r="BH471" s="206">
        <f>IF(N471="sníž. přenesená",J471,0)</f>
        <v>0</v>
      </c>
      <c r="BI471" s="206">
        <f>IF(N471="nulová",J471,0)</f>
        <v>0</v>
      </c>
      <c r="BJ471" s="18" t="s">
        <v>84</v>
      </c>
      <c r="BK471" s="206">
        <f>ROUND(I471*H471,2)</f>
        <v>0</v>
      </c>
      <c r="BL471" s="18" t="s">
        <v>166</v>
      </c>
      <c r="BM471" s="205" t="s">
        <v>1082</v>
      </c>
    </row>
    <row r="472" spans="1:65" s="2" customFormat="1" ht="11.25">
      <c r="A472" s="35"/>
      <c r="B472" s="36"/>
      <c r="C472" s="37"/>
      <c r="D472" s="207" t="s">
        <v>167</v>
      </c>
      <c r="E472" s="37"/>
      <c r="F472" s="208" t="s">
        <v>3087</v>
      </c>
      <c r="G472" s="37"/>
      <c r="H472" s="37"/>
      <c r="I472" s="209"/>
      <c r="J472" s="37"/>
      <c r="K472" s="37"/>
      <c r="L472" s="40"/>
      <c r="M472" s="210"/>
      <c r="N472" s="211"/>
      <c r="O472" s="72"/>
      <c r="P472" s="72"/>
      <c r="Q472" s="72"/>
      <c r="R472" s="72"/>
      <c r="S472" s="72"/>
      <c r="T472" s="73"/>
      <c r="U472" s="35"/>
      <c r="V472" s="35"/>
      <c r="W472" s="35"/>
      <c r="X472" s="35"/>
      <c r="Y472" s="35"/>
      <c r="Z472" s="35"/>
      <c r="AA472" s="35"/>
      <c r="AB472" s="35"/>
      <c r="AC472" s="35"/>
      <c r="AD472" s="35"/>
      <c r="AE472" s="35"/>
      <c r="AT472" s="18" t="s">
        <v>167</v>
      </c>
      <c r="AU472" s="18" t="s">
        <v>86</v>
      </c>
    </row>
    <row r="473" spans="1:65" s="2" customFormat="1" ht="16.5" customHeight="1">
      <c r="A473" s="35"/>
      <c r="B473" s="36"/>
      <c r="C473" s="244" t="s">
        <v>651</v>
      </c>
      <c r="D473" s="244" t="s">
        <v>245</v>
      </c>
      <c r="E473" s="245" t="s">
        <v>3088</v>
      </c>
      <c r="F473" s="246" t="s">
        <v>3089</v>
      </c>
      <c r="G473" s="247" t="s">
        <v>3061</v>
      </c>
      <c r="H473" s="248">
        <v>5</v>
      </c>
      <c r="I473" s="249"/>
      <c r="J473" s="250">
        <f>ROUND(I473*H473,2)</f>
        <v>0</v>
      </c>
      <c r="K473" s="251"/>
      <c r="L473" s="252"/>
      <c r="M473" s="253" t="s">
        <v>1</v>
      </c>
      <c r="N473" s="254" t="s">
        <v>41</v>
      </c>
      <c r="O473" s="72"/>
      <c r="P473" s="203">
        <f>O473*H473</f>
        <v>0</v>
      </c>
      <c r="Q473" s="203">
        <v>0</v>
      </c>
      <c r="R473" s="203">
        <f>Q473*H473</f>
        <v>0</v>
      </c>
      <c r="S473" s="203">
        <v>0</v>
      </c>
      <c r="T473" s="204">
        <f>S473*H473</f>
        <v>0</v>
      </c>
      <c r="U473" s="35"/>
      <c r="V473" s="35"/>
      <c r="W473" s="35"/>
      <c r="X473" s="35"/>
      <c r="Y473" s="35"/>
      <c r="Z473" s="35"/>
      <c r="AA473" s="35"/>
      <c r="AB473" s="35"/>
      <c r="AC473" s="35"/>
      <c r="AD473" s="35"/>
      <c r="AE473" s="35"/>
      <c r="AR473" s="205" t="s">
        <v>187</v>
      </c>
      <c r="AT473" s="205" t="s">
        <v>245</v>
      </c>
      <c r="AU473" s="205" t="s">
        <v>86</v>
      </c>
      <c r="AY473" s="18" t="s">
        <v>160</v>
      </c>
      <c r="BE473" s="206">
        <f>IF(N473="základní",J473,0)</f>
        <v>0</v>
      </c>
      <c r="BF473" s="206">
        <f>IF(N473="snížená",J473,0)</f>
        <v>0</v>
      </c>
      <c r="BG473" s="206">
        <f>IF(N473="zákl. přenesená",J473,0)</f>
        <v>0</v>
      </c>
      <c r="BH473" s="206">
        <f>IF(N473="sníž. přenesená",J473,0)</f>
        <v>0</v>
      </c>
      <c r="BI473" s="206">
        <f>IF(N473="nulová",J473,0)</f>
        <v>0</v>
      </c>
      <c r="BJ473" s="18" t="s">
        <v>84</v>
      </c>
      <c r="BK473" s="206">
        <f>ROUND(I473*H473,2)</f>
        <v>0</v>
      </c>
      <c r="BL473" s="18" t="s">
        <v>166</v>
      </c>
      <c r="BM473" s="205" t="s">
        <v>1087</v>
      </c>
    </row>
    <row r="474" spans="1:65" s="2" customFormat="1" ht="11.25">
      <c r="A474" s="35"/>
      <c r="B474" s="36"/>
      <c r="C474" s="37"/>
      <c r="D474" s="207" t="s">
        <v>167</v>
      </c>
      <c r="E474" s="37"/>
      <c r="F474" s="208" t="s">
        <v>3089</v>
      </c>
      <c r="G474" s="37"/>
      <c r="H474" s="37"/>
      <c r="I474" s="209"/>
      <c r="J474" s="37"/>
      <c r="K474" s="37"/>
      <c r="L474" s="40"/>
      <c r="M474" s="210"/>
      <c r="N474" s="211"/>
      <c r="O474" s="72"/>
      <c r="P474" s="72"/>
      <c r="Q474" s="72"/>
      <c r="R474" s="72"/>
      <c r="S474" s="72"/>
      <c r="T474" s="73"/>
      <c r="U474" s="35"/>
      <c r="V474" s="35"/>
      <c r="W474" s="35"/>
      <c r="X474" s="35"/>
      <c r="Y474" s="35"/>
      <c r="Z474" s="35"/>
      <c r="AA474" s="35"/>
      <c r="AB474" s="35"/>
      <c r="AC474" s="35"/>
      <c r="AD474" s="35"/>
      <c r="AE474" s="35"/>
      <c r="AT474" s="18" t="s">
        <v>167</v>
      </c>
      <c r="AU474" s="18" t="s">
        <v>86</v>
      </c>
    </row>
    <row r="475" spans="1:65" s="2" customFormat="1" ht="16.5" customHeight="1">
      <c r="A475" s="35"/>
      <c r="B475" s="36"/>
      <c r="C475" s="244" t="s">
        <v>1104</v>
      </c>
      <c r="D475" s="244" t="s">
        <v>245</v>
      </c>
      <c r="E475" s="245" t="s">
        <v>3090</v>
      </c>
      <c r="F475" s="246" t="s">
        <v>3091</v>
      </c>
      <c r="G475" s="247" t="s">
        <v>3061</v>
      </c>
      <c r="H475" s="248">
        <v>1</v>
      </c>
      <c r="I475" s="249"/>
      <c r="J475" s="250">
        <f>ROUND(I475*H475,2)</f>
        <v>0</v>
      </c>
      <c r="K475" s="251"/>
      <c r="L475" s="252"/>
      <c r="M475" s="253" t="s">
        <v>1</v>
      </c>
      <c r="N475" s="254" t="s">
        <v>41</v>
      </c>
      <c r="O475" s="72"/>
      <c r="P475" s="203">
        <f>O475*H475</f>
        <v>0</v>
      </c>
      <c r="Q475" s="203">
        <v>0</v>
      </c>
      <c r="R475" s="203">
        <f>Q475*H475</f>
        <v>0</v>
      </c>
      <c r="S475" s="203">
        <v>0</v>
      </c>
      <c r="T475" s="204">
        <f>S475*H475</f>
        <v>0</v>
      </c>
      <c r="U475" s="35"/>
      <c r="V475" s="35"/>
      <c r="W475" s="35"/>
      <c r="X475" s="35"/>
      <c r="Y475" s="35"/>
      <c r="Z475" s="35"/>
      <c r="AA475" s="35"/>
      <c r="AB475" s="35"/>
      <c r="AC475" s="35"/>
      <c r="AD475" s="35"/>
      <c r="AE475" s="35"/>
      <c r="AR475" s="205" t="s">
        <v>187</v>
      </c>
      <c r="AT475" s="205" t="s">
        <v>245</v>
      </c>
      <c r="AU475" s="205" t="s">
        <v>86</v>
      </c>
      <c r="AY475" s="18" t="s">
        <v>160</v>
      </c>
      <c r="BE475" s="206">
        <f>IF(N475="základní",J475,0)</f>
        <v>0</v>
      </c>
      <c r="BF475" s="206">
        <f>IF(N475="snížená",J475,0)</f>
        <v>0</v>
      </c>
      <c r="BG475" s="206">
        <f>IF(N475="zákl. přenesená",J475,0)</f>
        <v>0</v>
      </c>
      <c r="BH475" s="206">
        <f>IF(N475="sníž. přenesená",J475,0)</f>
        <v>0</v>
      </c>
      <c r="BI475" s="206">
        <f>IF(N475="nulová",J475,0)</f>
        <v>0</v>
      </c>
      <c r="BJ475" s="18" t="s">
        <v>84</v>
      </c>
      <c r="BK475" s="206">
        <f>ROUND(I475*H475,2)</f>
        <v>0</v>
      </c>
      <c r="BL475" s="18" t="s">
        <v>166</v>
      </c>
      <c r="BM475" s="205" t="s">
        <v>1092</v>
      </c>
    </row>
    <row r="476" spans="1:65" s="2" customFormat="1" ht="11.25">
      <c r="A476" s="35"/>
      <c r="B476" s="36"/>
      <c r="C476" s="37"/>
      <c r="D476" s="207" t="s">
        <v>167</v>
      </c>
      <c r="E476" s="37"/>
      <c r="F476" s="208" t="s">
        <v>3091</v>
      </c>
      <c r="G476" s="37"/>
      <c r="H476" s="37"/>
      <c r="I476" s="209"/>
      <c r="J476" s="37"/>
      <c r="K476" s="37"/>
      <c r="L476" s="40"/>
      <c r="M476" s="210"/>
      <c r="N476" s="211"/>
      <c r="O476" s="72"/>
      <c r="P476" s="72"/>
      <c r="Q476" s="72"/>
      <c r="R476" s="72"/>
      <c r="S476" s="72"/>
      <c r="T476" s="73"/>
      <c r="U476" s="35"/>
      <c r="V476" s="35"/>
      <c r="W476" s="35"/>
      <c r="X476" s="35"/>
      <c r="Y476" s="35"/>
      <c r="Z476" s="35"/>
      <c r="AA476" s="35"/>
      <c r="AB476" s="35"/>
      <c r="AC476" s="35"/>
      <c r="AD476" s="35"/>
      <c r="AE476" s="35"/>
      <c r="AT476" s="18" t="s">
        <v>167</v>
      </c>
      <c r="AU476" s="18" t="s">
        <v>86</v>
      </c>
    </row>
    <row r="477" spans="1:65" s="2" customFormat="1" ht="16.5" customHeight="1">
      <c r="A477" s="35"/>
      <c r="B477" s="36"/>
      <c r="C477" s="244" t="s">
        <v>655</v>
      </c>
      <c r="D477" s="244" t="s">
        <v>245</v>
      </c>
      <c r="E477" s="245" t="s">
        <v>3092</v>
      </c>
      <c r="F477" s="246" t="s">
        <v>3093</v>
      </c>
      <c r="G477" s="247" t="s">
        <v>3061</v>
      </c>
      <c r="H477" s="248">
        <v>4</v>
      </c>
      <c r="I477" s="249"/>
      <c r="J477" s="250">
        <f>ROUND(I477*H477,2)</f>
        <v>0</v>
      </c>
      <c r="K477" s="251"/>
      <c r="L477" s="252"/>
      <c r="M477" s="253" t="s">
        <v>1</v>
      </c>
      <c r="N477" s="254" t="s">
        <v>41</v>
      </c>
      <c r="O477" s="72"/>
      <c r="P477" s="203">
        <f>O477*H477</f>
        <v>0</v>
      </c>
      <c r="Q477" s="203">
        <v>0</v>
      </c>
      <c r="R477" s="203">
        <f>Q477*H477</f>
        <v>0</v>
      </c>
      <c r="S477" s="203">
        <v>0</v>
      </c>
      <c r="T477" s="204">
        <f>S477*H477</f>
        <v>0</v>
      </c>
      <c r="U477" s="35"/>
      <c r="V477" s="35"/>
      <c r="W477" s="35"/>
      <c r="X477" s="35"/>
      <c r="Y477" s="35"/>
      <c r="Z477" s="35"/>
      <c r="AA477" s="35"/>
      <c r="AB477" s="35"/>
      <c r="AC477" s="35"/>
      <c r="AD477" s="35"/>
      <c r="AE477" s="35"/>
      <c r="AR477" s="205" t="s">
        <v>187</v>
      </c>
      <c r="AT477" s="205" t="s">
        <v>245</v>
      </c>
      <c r="AU477" s="205" t="s">
        <v>86</v>
      </c>
      <c r="AY477" s="18" t="s">
        <v>160</v>
      </c>
      <c r="BE477" s="206">
        <f>IF(N477="základní",J477,0)</f>
        <v>0</v>
      </c>
      <c r="BF477" s="206">
        <f>IF(N477="snížená",J477,0)</f>
        <v>0</v>
      </c>
      <c r="BG477" s="206">
        <f>IF(N477="zákl. přenesená",J477,0)</f>
        <v>0</v>
      </c>
      <c r="BH477" s="206">
        <f>IF(N477="sníž. přenesená",J477,0)</f>
        <v>0</v>
      </c>
      <c r="BI477" s="206">
        <f>IF(N477="nulová",J477,0)</f>
        <v>0</v>
      </c>
      <c r="BJ477" s="18" t="s">
        <v>84</v>
      </c>
      <c r="BK477" s="206">
        <f>ROUND(I477*H477,2)</f>
        <v>0</v>
      </c>
      <c r="BL477" s="18" t="s">
        <v>166</v>
      </c>
      <c r="BM477" s="205" t="s">
        <v>1097</v>
      </c>
    </row>
    <row r="478" spans="1:65" s="2" customFormat="1" ht="11.25">
      <c r="A478" s="35"/>
      <c r="B478" s="36"/>
      <c r="C478" s="37"/>
      <c r="D478" s="207" t="s">
        <v>167</v>
      </c>
      <c r="E478" s="37"/>
      <c r="F478" s="208" t="s">
        <v>3093</v>
      </c>
      <c r="G478" s="37"/>
      <c r="H478" s="37"/>
      <c r="I478" s="209"/>
      <c r="J478" s="37"/>
      <c r="K478" s="37"/>
      <c r="L478" s="40"/>
      <c r="M478" s="210"/>
      <c r="N478" s="211"/>
      <c r="O478" s="72"/>
      <c r="P478" s="72"/>
      <c r="Q478" s="72"/>
      <c r="R478" s="72"/>
      <c r="S478" s="72"/>
      <c r="T478" s="73"/>
      <c r="U478" s="35"/>
      <c r="V478" s="35"/>
      <c r="W478" s="35"/>
      <c r="X478" s="35"/>
      <c r="Y478" s="35"/>
      <c r="Z478" s="35"/>
      <c r="AA478" s="35"/>
      <c r="AB478" s="35"/>
      <c r="AC478" s="35"/>
      <c r="AD478" s="35"/>
      <c r="AE478" s="35"/>
      <c r="AT478" s="18" t="s">
        <v>167</v>
      </c>
      <c r="AU478" s="18" t="s">
        <v>86</v>
      </c>
    </row>
    <row r="479" spans="1:65" s="2" customFormat="1" ht="16.5" customHeight="1">
      <c r="A479" s="35"/>
      <c r="B479" s="36"/>
      <c r="C479" s="244" t="s">
        <v>1121</v>
      </c>
      <c r="D479" s="244" t="s">
        <v>245</v>
      </c>
      <c r="E479" s="245" t="s">
        <v>3094</v>
      </c>
      <c r="F479" s="246" t="s">
        <v>3095</v>
      </c>
      <c r="G479" s="247" t="s">
        <v>3061</v>
      </c>
      <c r="H479" s="248">
        <v>2</v>
      </c>
      <c r="I479" s="249"/>
      <c r="J479" s="250">
        <f>ROUND(I479*H479,2)</f>
        <v>0</v>
      </c>
      <c r="K479" s="251"/>
      <c r="L479" s="252"/>
      <c r="M479" s="253" t="s">
        <v>1</v>
      </c>
      <c r="N479" s="254" t="s">
        <v>41</v>
      </c>
      <c r="O479" s="72"/>
      <c r="P479" s="203">
        <f>O479*H479</f>
        <v>0</v>
      </c>
      <c r="Q479" s="203">
        <v>0</v>
      </c>
      <c r="R479" s="203">
        <f>Q479*H479</f>
        <v>0</v>
      </c>
      <c r="S479" s="203">
        <v>0</v>
      </c>
      <c r="T479" s="204">
        <f>S479*H479</f>
        <v>0</v>
      </c>
      <c r="U479" s="35"/>
      <c r="V479" s="35"/>
      <c r="W479" s="35"/>
      <c r="X479" s="35"/>
      <c r="Y479" s="35"/>
      <c r="Z479" s="35"/>
      <c r="AA479" s="35"/>
      <c r="AB479" s="35"/>
      <c r="AC479" s="35"/>
      <c r="AD479" s="35"/>
      <c r="AE479" s="35"/>
      <c r="AR479" s="205" t="s">
        <v>187</v>
      </c>
      <c r="AT479" s="205" t="s">
        <v>245</v>
      </c>
      <c r="AU479" s="205" t="s">
        <v>86</v>
      </c>
      <c r="AY479" s="18" t="s">
        <v>160</v>
      </c>
      <c r="BE479" s="206">
        <f>IF(N479="základní",J479,0)</f>
        <v>0</v>
      </c>
      <c r="BF479" s="206">
        <f>IF(N479="snížená",J479,0)</f>
        <v>0</v>
      </c>
      <c r="BG479" s="206">
        <f>IF(N479="zákl. přenesená",J479,0)</f>
        <v>0</v>
      </c>
      <c r="BH479" s="206">
        <f>IF(N479="sníž. přenesená",J479,0)</f>
        <v>0</v>
      </c>
      <c r="BI479" s="206">
        <f>IF(N479="nulová",J479,0)</f>
        <v>0</v>
      </c>
      <c r="BJ479" s="18" t="s">
        <v>84</v>
      </c>
      <c r="BK479" s="206">
        <f>ROUND(I479*H479,2)</f>
        <v>0</v>
      </c>
      <c r="BL479" s="18" t="s">
        <v>166</v>
      </c>
      <c r="BM479" s="205" t="s">
        <v>1102</v>
      </c>
    </row>
    <row r="480" spans="1:65" s="2" customFormat="1" ht="11.25">
      <c r="A480" s="35"/>
      <c r="B480" s="36"/>
      <c r="C480" s="37"/>
      <c r="D480" s="207" t="s">
        <v>167</v>
      </c>
      <c r="E480" s="37"/>
      <c r="F480" s="208" t="s">
        <v>3095</v>
      </c>
      <c r="G480" s="37"/>
      <c r="H480" s="37"/>
      <c r="I480" s="209"/>
      <c r="J480" s="37"/>
      <c r="K480" s="37"/>
      <c r="L480" s="40"/>
      <c r="M480" s="210"/>
      <c r="N480" s="211"/>
      <c r="O480" s="72"/>
      <c r="P480" s="72"/>
      <c r="Q480" s="72"/>
      <c r="R480" s="72"/>
      <c r="S480" s="72"/>
      <c r="T480" s="73"/>
      <c r="U480" s="35"/>
      <c r="V480" s="35"/>
      <c r="W480" s="35"/>
      <c r="X480" s="35"/>
      <c r="Y480" s="35"/>
      <c r="Z480" s="35"/>
      <c r="AA480" s="35"/>
      <c r="AB480" s="35"/>
      <c r="AC480" s="35"/>
      <c r="AD480" s="35"/>
      <c r="AE480" s="35"/>
      <c r="AT480" s="18" t="s">
        <v>167</v>
      </c>
      <c r="AU480" s="18" t="s">
        <v>86</v>
      </c>
    </row>
    <row r="481" spans="1:65" s="2" customFormat="1" ht="16.5" customHeight="1">
      <c r="A481" s="35"/>
      <c r="B481" s="36"/>
      <c r="C481" s="244" t="s">
        <v>664</v>
      </c>
      <c r="D481" s="244" t="s">
        <v>245</v>
      </c>
      <c r="E481" s="245" t="s">
        <v>3096</v>
      </c>
      <c r="F481" s="246" t="s">
        <v>3097</v>
      </c>
      <c r="G481" s="247" t="s">
        <v>3061</v>
      </c>
      <c r="H481" s="248">
        <v>1</v>
      </c>
      <c r="I481" s="249"/>
      <c r="J481" s="250">
        <f>ROUND(I481*H481,2)</f>
        <v>0</v>
      </c>
      <c r="K481" s="251"/>
      <c r="L481" s="252"/>
      <c r="M481" s="253" t="s">
        <v>1</v>
      </c>
      <c r="N481" s="254" t="s">
        <v>41</v>
      </c>
      <c r="O481" s="72"/>
      <c r="P481" s="203">
        <f>O481*H481</f>
        <v>0</v>
      </c>
      <c r="Q481" s="203">
        <v>0</v>
      </c>
      <c r="R481" s="203">
        <f>Q481*H481</f>
        <v>0</v>
      </c>
      <c r="S481" s="203">
        <v>0</v>
      </c>
      <c r="T481" s="204">
        <f>S481*H481</f>
        <v>0</v>
      </c>
      <c r="U481" s="35"/>
      <c r="V481" s="35"/>
      <c r="W481" s="35"/>
      <c r="X481" s="35"/>
      <c r="Y481" s="35"/>
      <c r="Z481" s="35"/>
      <c r="AA481" s="35"/>
      <c r="AB481" s="35"/>
      <c r="AC481" s="35"/>
      <c r="AD481" s="35"/>
      <c r="AE481" s="35"/>
      <c r="AR481" s="205" t="s">
        <v>187</v>
      </c>
      <c r="AT481" s="205" t="s">
        <v>245</v>
      </c>
      <c r="AU481" s="205" t="s">
        <v>86</v>
      </c>
      <c r="AY481" s="18" t="s">
        <v>160</v>
      </c>
      <c r="BE481" s="206">
        <f>IF(N481="základní",J481,0)</f>
        <v>0</v>
      </c>
      <c r="BF481" s="206">
        <f>IF(N481="snížená",J481,0)</f>
        <v>0</v>
      </c>
      <c r="BG481" s="206">
        <f>IF(N481="zákl. přenesená",J481,0)</f>
        <v>0</v>
      </c>
      <c r="BH481" s="206">
        <f>IF(N481="sníž. přenesená",J481,0)</f>
        <v>0</v>
      </c>
      <c r="BI481" s="206">
        <f>IF(N481="nulová",J481,0)</f>
        <v>0</v>
      </c>
      <c r="BJ481" s="18" t="s">
        <v>84</v>
      </c>
      <c r="BK481" s="206">
        <f>ROUND(I481*H481,2)</f>
        <v>0</v>
      </c>
      <c r="BL481" s="18" t="s">
        <v>166</v>
      </c>
      <c r="BM481" s="205" t="s">
        <v>1107</v>
      </c>
    </row>
    <row r="482" spans="1:65" s="2" customFormat="1" ht="11.25">
      <c r="A482" s="35"/>
      <c r="B482" s="36"/>
      <c r="C482" s="37"/>
      <c r="D482" s="207" t="s">
        <v>167</v>
      </c>
      <c r="E482" s="37"/>
      <c r="F482" s="208" t="s">
        <v>3097</v>
      </c>
      <c r="G482" s="37"/>
      <c r="H482" s="37"/>
      <c r="I482" s="209"/>
      <c r="J482" s="37"/>
      <c r="K482" s="37"/>
      <c r="L482" s="40"/>
      <c r="M482" s="210"/>
      <c r="N482" s="211"/>
      <c r="O482" s="72"/>
      <c r="P482" s="72"/>
      <c r="Q482" s="72"/>
      <c r="R482" s="72"/>
      <c r="S482" s="72"/>
      <c r="T482" s="73"/>
      <c r="U482" s="35"/>
      <c r="V482" s="35"/>
      <c r="W482" s="35"/>
      <c r="X482" s="35"/>
      <c r="Y482" s="35"/>
      <c r="Z482" s="35"/>
      <c r="AA482" s="35"/>
      <c r="AB482" s="35"/>
      <c r="AC482" s="35"/>
      <c r="AD482" s="35"/>
      <c r="AE482" s="35"/>
      <c r="AT482" s="18" t="s">
        <v>167</v>
      </c>
      <c r="AU482" s="18" t="s">
        <v>86</v>
      </c>
    </row>
    <row r="483" spans="1:65" s="2" customFormat="1" ht="24.2" customHeight="1">
      <c r="A483" s="35"/>
      <c r="B483" s="36"/>
      <c r="C483" s="244" t="s">
        <v>1135</v>
      </c>
      <c r="D483" s="244" t="s">
        <v>245</v>
      </c>
      <c r="E483" s="245" t="s">
        <v>3098</v>
      </c>
      <c r="F483" s="246" t="s">
        <v>3099</v>
      </c>
      <c r="G483" s="247" t="s">
        <v>3061</v>
      </c>
      <c r="H483" s="248">
        <v>4</v>
      </c>
      <c r="I483" s="249"/>
      <c r="J483" s="250">
        <f>ROUND(I483*H483,2)</f>
        <v>0</v>
      </c>
      <c r="K483" s="251"/>
      <c r="L483" s="252"/>
      <c r="M483" s="253" t="s">
        <v>1</v>
      </c>
      <c r="N483" s="254" t="s">
        <v>41</v>
      </c>
      <c r="O483" s="72"/>
      <c r="P483" s="203">
        <f>O483*H483</f>
        <v>0</v>
      </c>
      <c r="Q483" s="203">
        <v>0</v>
      </c>
      <c r="R483" s="203">
        <f>Q483*H483</f>
        <v>0</v>
      </c>
      <c r="S483" s="203">
        <v>0</v>
      </c>
      <c r="T483" s="204">
        <f>S483*H483</f>
        <v>0</v>
      </c>
      <c r="U483" s="35"/>
      <c r="V483" s="35"/>
      <c r="W483" s="35"/>
      <c r="X483" s="35"/>
      <c r="Y483" s="35"/>
      <c r="Z483" s="35"/>
      <c r="AA483" s="35"/>
      <c r="AB483" s="35"/>
      <c r="AC483" s="35"/>
      <c r="AD483" s="35"/>
      <c r="AE483" s="35"/>
      <c r="AR483" s="205" t="s">
        <v>187</v>
      </c>
      <c r="AT483" s="205" t="s">
        <v>245</v>
      </c>
      <c r="AU483" s="205" t="s">
        <v>86</v>
      </c>
      <c r="AY483" s="18" t="s">
        <v>160</v>
      </c>
      <c r="BE483" s="206">
        <f>IF(N483="základní",J483,0)</f>
        <v>0</v>
      </c>
      <c r="BF483" s="206">
        <f>IF(N483="snížená",J483,0)</f>
        <v>0</v>
      </c>
      <c r="BG483" s="206">
        <f>IF(N483="zákl. přenesená",J483,0)</f>
        <v>0</v>
      </c>
      <c r="BH483" s="206">
        <f>IF(N483="sníž. přenesená",J483,0)</f>
        <v>0</v>
      </c>
      <c r="BI483" s="206">
        <f>IF(N483="nulová",J483,0)</f>
        <v>0</v>
      </c>
      <c r="BJ483" s="18" t="s">
        <v>84</v>
      </c>
      <c r="BK483" s="206">
        <f>ROUND(I483*H483,2)</f>
        <v>0</v>
      </c>
      <c r="BL483" s="18" t="s">
        <v>166</v>
      </c>
      <c r="BM483" s="205" t="s">
        <v>1118</v>
      </c>
    </row>
    <row r="484" spans="1:65" s="2" customFormat="1" ht="11.25">
      <c r="A484" s="35"/>
      <c r="B484" s="36"/>
      <c r="C484" s="37"/>
      <c r="D484" s="207" t="s">
        <v>167</v>
      </c>
      <c r="E484" s="37"/>
      <c r="F484" s="208" t="s">
        <v>3099</v>
      </c>
      <c r="G484" s="37"/>
      <c r="H484" s="37"/>
      <c r="I484" s="209"/>
      <c r="J484" s="37"/>
      <c r="K484" s="37"/>
      <c r="L484" s="40"/>
      <c r="M484" s="210"/>
      <c r="N484" s="211"/>
      <c r="O484" s="72"/>
      <c r="P484" s="72"/>
      <c r="Q484" s="72"/>
      <c r="R484" s="72"/>
      <c r="S484" s="72"/>
      <c r="T484" s="73"/>
      <c r="U484" s="35"/>
      <c r="V484" s="35"/>
      <c r="W484" s="35"/>
      <c r="X484" s="35"/>
      <c r="Y484" s="35"/>
      <c r="Z484" s="35"/>
      <c r="AA484" s="35"/>
      <c r="AB484" s="35"/>
      <c r="AC484" s="35"/>
      <c r="AD484" s="35"/>
      <c r="AE484" s="35"/>
      <c r="AT484" s="18" t="s">
        <v>167</v>
      </c>
      <c r="AU484" s="18" t="s">
        <v>86</v>
      </c>
    </row>
    <row r="485" spans="1:65" s="2" customFormat="1" ht="16.5" customHeight="1">
      <c r="A485" s="35"/>
      <c r="B485" s="36"/>
      <c r="C485" s="244" t="s">
        <v>670</v>
      </c>
      <c r="D485" s="244" t="s">
        <v>245</v>
      </c>
      <c r="E485" s="245" t="s">
        <v>3100</v>
      </c>
      <c r="F485" s="246" t="s">
        <v>3101</v>
      </c>
      <c r="G485" s="247" t="s">
        <v>3061</v>
      </c>
      <c r="H485" s="248">
        <v>5</v>
      </c>
      <c r="I485" s="249"/>
      <c r="J485" s="250">
        <f>ROUND(I485*H485,2)</f>
        <v>0</v>
      </c>
      <c r="K485" s="251"/>
      <c r="L485" s="252"/>
      <c r="M485" s="253" t="s">
        <v>1</v>
      </c>
      <c r="N485" s="254" t="s">
        <v>41</v>
      </c>
      <c r="O485" s="72"/>
      <c r="P485" s="203">
        <f>O485*H485</f>
        <v>0</v>
      </c>
      <c r="Q485" s="203">
        <v>0</v>
      </c>
      <c r="R485" s="203">
        <f>Q485*H485</f>
        <v>0</v>
      </c>
      <c r="S485" s="203">
        <v>0</v>
      </c>
      <c r="T485" s="204">
        <f>S485*H485</f>
        <v>0</v>
      </c>
      <c r="U485" s="35"/>
      <c r="V485" s="35"/>
      <c r="W485" s="35"/>
      <c r="X485" s="35"/>
      <c r="Y485" s="35"/>
      <c r="Z485" s="35"/>
      <c r="AA485" s="35"/>
      <c r="AB485" s="35"/>
      <c r="AC485" s="35"/>
      <c r="AD485" s="35"/>
      <c r="AE485" s="35"/>
      <c r="AR485" s="205" t="s">
        <v>187</v>
      </c>
      <c r="AT485" s="205" t="s">
        <v>245</v>
      </c>
      <c r="AU485" s="205" t="s">
        <v>86</v>
      </c>
      <c r="AY485" s="18" t="s">
        <v>160</v>
      </c>
      <c r="BE485" s="206">
        <f>IF(N485="základní",J485,0)</f>
        <v>0</v>
      </c>
      <c r="BF485" s="206">
        <f>IF(N485="snížená",J485,0)</f>
        <v>0</v>
      </c>
      <c r="BG485" s="206">
        <f>IF(N485="zákl. přenesená",J485,0)</f>
        <v>0</v>
      </c>
      <c r="BH485" s="206">
        <f>IF(N485="sníž. přenesená",J485,0)</f>
        <v>0</v>
      </c>
      <c r="BI485" s="206">
        <f>IF(N485="nulová",J485,0)</f>
        <v>0</v>
      </c>
      <c r="BJ485" s="18" t="s">
        <v>84</v>
      </c>
      <c r="BK485" s="206">
        <f>ROUND(I485*H485,2)</f>
        <v>0</v>
      </c>
      <c r="BL485" s="18" t="s">
        <v>166</v>
      </c>
      <c r="BM485" s="205" t="s">
        <v>1124</v>
      </c>
    </row>
    <row r="486" spans="1:65" s="2" customFormat="1" ht="11.25">
      <c r="A486" s="35"/>
      <c r="B486" s="36"/>
      <c r="C486" s="37"/>
      <c r="D486" s="207" t="s">
        <v>167</v>
      </c>
      <c r="E486" s="37"/>
      <c r="F486" s="208" t="s">
        <v>3101</v>
      </c>
      <c r="G486" s="37"/>
      <c r="H486" s="37"/>
      <c r="I486" s="209"/>
      <c r="J486" s="37"/>
      <c r="K486" s="37"/>
      <c r="L486" s="40"/>
      <c r="M486" s="210"/>
      <c r="N486" s="211"/>
      <c r="O486" s="72"/>
      <c r="P486" s="72"/>
      <c r="Q486" s="72"/>
      <c r="R486" s="72"/>
      <c r="S486" s="72"/>
      <c r="T486" s="73"/>
      <c r="U486" s="35"/>
      <c r="V486" s="35"/>
      <c r="W486" s="35"/>
      <c r="X486" s="35"/>
      <c r="Y486" s="35"/>
      <c r="Z486" s="35"/>
      <c r="AA486" s="35"/>
      <c r="AB486" s="35"/>
      <c r="AC486" s="35"/>
      <c r="AD486" s="35"/>
      <c r="AE486" s="35"/>
      <c r="AT486" s="18" t="s">
        <v>167</v>
      </c>
      <c r="AU486" s="18" t="s">
        <v>86</v>
      </c>
    </row>
    <row r="487" spans="1:65" s="12" customFormat="1" ht="25.9" customHeight="1">
      <c r="B487" s="177"/>
      <c r="C487" s="178"/>
      <c r="D487" s="179" t="s">
        <v>75</v>
      </c>
      <c r="E487" s="180" t="s">
        <v>3102</v>
      </c>
      <c r="F487" s="180" t="s">
        <v>3103</v>
      </c>
      <c r="G487" s="178"/>
      <c r="H487" s="178"/>
      <c r="I487" s="181"/>
      <c r="J487" s="182">
        <f>BK487</f>
        <v>0</v>
      </c>
      <c r="K487" s="178"/>
      <c r="L487" s="183"/>
      <c r="M487" s="184"/>
      <c r="N487" s="185"/>
      <c r="O487" s="185"/>
      <c r="P487" s="186">
        <f>SUM(P488:P504)</f>
        <v>0</v>
      </c>
      <c r="Q487" s="185"/>
      <c r="R487" s="186">
        <f>SUM(R488:R504)</f>
        <v>0</v>
      </c>
      <c r="S487" s="185"/>
      <c r="T487" s="187">
        <f>SUM(T488:T504)</f>
        <v>0</v>
      </c>
      <c r="AR487" s="188" t="s">
        <v>166</v>
      </c>
      <c r="AT487" s="189" t="s">
        <v>75</v>
      </c>
      <c r="AU487" s="189" t="s">
        <v>76</v>
      </c>
      <c r="AY487" s="188" t="s">
        <v>160</v>
      </c>
      <c r="BK487" s="190">
        <f>SUM(BK488:BK504)</f>
        <v>0</v>
      </c>
    </row>
    <row r="488" spans="1:65" s="2" customFormat="1" ht="24.2" customHeight="1">
      <c r="A488" s="35"/>
      <c r="B488" s="36"/>
      <c r="C488" s="193" t="s">
        <v>1148</v>
      </c>
      <c r="D488" s="193" t="s">
        <v>162</v>
      </c>
      <c r="E488" s="194" t="s">
        <v>3104</v>
      </c>
      <c r="F488" s="195" t="s">
        <v>3105</v>
      </c>
      <c r="G488" s="196" t="s">
        <v>1138</v>
      </c>
      <c r="H488" s="197">
        <v>24</v>
      </c>
      <c r="I488" s="198"/>
      <c r="J488" s="199">
        <f>ROUND(I488*H488,2)</f>
        <v>0</v>
      </c>
      <c r="K488" s="200"/>
      <c r="L488" s="40"/>
      <c r="M488" s="201" t="s">
        <v>1</v>
      </c>
      <c r="N488" s="202" t="s">
        <v>41</v>
      </c>
      <c r="O488" s="72"/>
      <c r="P488" s="203">
        <f>O488*H488</f>
        <v>0</v>
      </c>
      <c r="Q488" s="203">
        <v>0</v>
      </c>
      <c r="R488" s="203">
        <f>Q488*H488</f>
        <v>0</v>
      </c>
      <c r="S488" s="203">
        <v>0</v>
      </c>
      <c r="T488" s="204">
        <f>S488*H488</f>
        <v>0</v>
      </c>
      <c r="U488" s="35"/>
      <c r="V488" s="35"/>
      <c r="W488" s="35"/>
      <c r="X488" s="35"/>
      <c r="Y488" s="35"/>
      <c r="Z488" s="35"/>
      <c r="AA488" s="35"/>
      <c r="AB488" s="35"/>
      <c r="AC488" s="35"/>
      <c r="AD488" s="35"/>
      <c r="AE488" s="35"/>
      <c r="AR488" s="205" t="s">
        <v>3106</v>
      </c>
      <c r="AT488" s="205" t="s">
        <v>162</v>
      </c>
      <c r="AU488" s="205" t="s">
        <v>84</v>
      </c>
      <c r="AY488" s="18" t="s">
        <v>160</v>
      </c>
      <c r="BE488" s="206">
        <f>IF(N488="základní",J488,0)</f>
        <v>0</v>
      </c>
      <c r="BF488" s="206">
        <f>IF(N488="snížená",J488,0)</f>
        <v>0</v>
      </c>
      <c r="BG488" s="206">
        <f>IF(N488="zákl. přenesená",J488,0)</f>
        <v>0</v>
      </c>
      <c r="BH488" s="206">
        <f>IF(N488="sníž. přenesená",J488,0)</f>
        <v>0</v>
      </c>
      <c r="BI488" s="206">
        <f>IF(N488="nulová",J488,0)</f>
        <v>0</v>
      </c>
      <c r="BJ488" s="18" t="s">
        <v>84</v>
      </c>
      <c r="BK488" s="206">
        <f>ROUND(I488*H488,2)</f>
        <v>0</v>
      </c>
      <c r="BL488" s="18" t="s">
        <v>3106</v>
      </c>
      <c r="BM488" s="205" t="s">
        <v>1128</v>
      </c>
    </row>
    <row r="489" spans="1:65" s="2" customFormat="1" ht="19.5">
      <c r="A489" s="35"/>
      <c r="B489" s="36"/>
      <c r="C489" s="37"/>
      <c r="D489" s="207" t="s">
        <v>167</v>
      </c>
      <c r="E489" s="37"/>
      <c r="F489" s="208" t="s">
        <v>3105</v>
      </c>
      <c r="G489" s="37"/>
      <c r="H489" s="37"/>
      <c r="I489" s="209"/>
      <c r="J489" s="37"/>
      <c r="K489" s="37"/>
      <c r="L489" s="40"/>
      <c r="M489" s="210"/>
      <c r="N489" s="211"/>
      <c r="O489" s="72"/>
      <c r="P489" s="72"/>
      <c r="Q489" s="72"/>
      <c r="R489" s="72"/>
      <c r="S489" s="72"/>
      <c r="T489" s="73"/>
      <c r="U489" s="35"/>
      <c r="V489" s="35"/>
      <c r="W489" s="35"/>
      <c r="X489" s="35"/>
      <c r="Y489" s="35"/>
      <c r="Z489" s="35"/>
      <c r="AA489" s="35"/>
      <c r="AB489" s="35"/>
      <c r="AC489" s="35"/>
      <c r="AD489" s="35"/>
      <c r="AE489" s="35"/>
      <c r="AT489" s="18" t="s">
        <v>167</v>
      </c>
      <c r="AU489" s="18" t="s">
        <v>84</v>
      </c>
    </row>
    <row r="490" spans="1:65" s="2" customFormat="1" ht="24.2" customHeight="1">
      <c r="A490" s="35"/>
      <c r="B490" s="36"/>
      <c r="C490" s="193" t="s">
        <v>677</v>
      </c>
      <c r="D490" s="193" t="s">
        <v>162</v>
      </c>
      <c r="E490" s="194" t="s">
        <v>3107</v>
      </c>
      <c r="F490" s="195" t="s">
        <v>3108</v>
      </c>
      <c r="G490" s="196" t="s">
        <v>1138</v>
      </c>
      <c r="H490" s="197">
        <v>48</v>
      </c>
      <c r="I490" s="198"/>
      <c r="J490" s="199">
        <f>ROUND(I490*H490,2)</f>
        <v>0</v>
      </c>
      <c r="K490" s="200"/>
      <c r="L490" s="40"/>
      <c r="M490" s="201" t="s">
        <v>1</v>
      </c>
      <c r="N490" s="202" t="s">
        <v>41</v>
      </c>
      <c r="O490" s="72"/>
      <c r="P490" s="203">
        <f>O490*H490</f>
        <v>0</v>
      </c>
      <c r="Q490" s="203">
        <v>0</v>
      </c>
      <c r="R490" s="203">
        <f>Q490*H490</f>
        <v>0</v>
      </c>
      <c r="S490" s="203">
        <v>0</v>
      </c>
      <c r="T490" s="204">
        <f>S490*H490</f>
        <v>0</v>
      </c>
      <c r="U490" s="35"/>
      <c r="V490" s="35"/>
      <c r="W490" s="35"/>
      <c r="X490" s="35"/>
      <c r="Y490" s="35"/>
      <c r="Z490" s="35"/>
      <c r="AA490" s="35"/>
      <c r="AB490" s="35"/>
      <c r="AC490" s="35"/>
      <c r="AD490" s="35"/>
      <c r="AE490" s="35"/>
      <c r="AR490" s="205" t="s">
        <v>3106</v>
      </c>
      <c r="AT490" s="205" t="s">
        <v>162</v>
      </c>
      <c r="AU490" s="205" t="s">
        <v>84</v>
      </c>
      <c r="AY490" s="18" t="s">
        <v>160</v>
      </c>
      <c r="BE490" s="206">
        <f>IF(N490="základní",J490,0)</f>
        <v>0</v>
      </c>
      <c r="BF490" s="206">
        <f>IF(N490="snížená",J490,0)</f>
        <v>0</v>
      </c>
      <c r="BG490" s="206">
        <f>IF(N490="zákl. přenesená",J490,0)</f>
        <v>0</v>
      </c>
      <c r="BH490" s="206">
        <f>IF(N490="sníž. přenesená",J490,0)</f>
        <v>0</v>
      </c>
      <c r="BI490" s="206">
        <f>IF(N490="nulová",J490,0)</f>
        <v>0</v>
      </c>
      <c r="BJ490" s="18" t="s">
        <v>84</v>
      </c>
      <c r="BK490" s="206">
        <f>ROUND(I490*H490,2)</f>
        <v>0</v>
      </c>
      <c r="BL490" s="18" t="s">
        <v>3106</v>
      </c>
      <c r="BM490" s="205" t="s">
        <v>1139</v>
      </c>
    </row>
    <row r="491" spans="1:65" s="2" customFormat="1" ht="11.25">
      <c r="A491" s="35"/>
      <c r="B491" s="36"/>
      <c r="C491" s="37"/>
      <c r="D491" s="207" t="s">
        <v>167</v>
      </c>
      <c r="E491" s="37"/>
      <c r="F491" s="208" t="s">
        <v>3108</v>
      </c>
      <c r="G491" s="37"/>
      <c r="H491" s="37"/>
      <c r="I491" s="209"/>
      <c r="J491" s="37"/>
      <c r="K491" s="37"/>
      <c r="L491" s="40"/>
      <c r="M491" s="210"/>
      <c r="N491" s="211"/>
      <c r="O491" s="72"/>
      <c r="P491" s="72"/>
      <c r="Q491" s="72"/>
      <c r="R491" s="72"/>
      <c r="S491" s="72"/>
      <c r="T491" s="73"/>
      <c r="U491" s="35"/>
      <c r="V491" s="35"/>
      <c r="W491" s="35"/>
      <c r="X491" s="35"/>
      <c r="Y491" s="35"/>
      <c r="Z491" s="35"/>
      <c r="AA491" s="35"/>
      <c r="AB491" s="35"/>
      <c r="AC491" s="35"/>
      <c r="AD491" s="35"/>
      <c r="AE491" s="35"/>
      <c r="AT491" s="18" t="s">
        <v>167</v>
      </c>
      <c r="AU491" s="18" t="s">
        <v>84</v>
      </c>
    </row>
    <row r="492" spans="1:65" s="2" customFormat="1" ht="21.75" customHeight="1">
      <c r="A492" s="35"/>
      <c r="B492" s="36"/>
      <c r="C492" s="193" t="s">
        <v>1162</v>
      </c>
      <c r="D492" s="193" t="s">
        <v>162</v>
      </c>
      <c r="E492" s="194" t="s">
        <v>3109</v>
      </c>
      <c r="F492" s="195" t="s">
        <v>3110</v>
      </c>
      <c r="G492" s="196" t="s">
        <v>1138</v>
      </c>
      <c r="H492" s="197">
        <v>10</v>
      </c>
      <c r="I492" s="198"/>
      <c r="J492" s="199">
        <f>ROUND(I492*H492,2)</f>
        <v>0</v>
      </c>
      <c r="K492" s="200"/>
      <c r="L492" s="40"/>
      <c r="M492" s="201" t="s">
        <v>1</v>
      </c>
      <c r="N492" s="202" t="s">
        <v>41</v>
      </c>
      <c r="O492" s="72"/>
      <c r="P492" s="203">
        <f>O492*H492</f>
        <v>0</v>
      </c>
      <c r="Q492" s="203">
        <v>0</v>
      </c>
      <c r="R492" s="203">
        <f>Q492*H492</f>
        <v>0</v>
      </c>
      <c r="S492" s="203">
        <v>0</v>
      </c>
      <c r="T492" s="204">
        <f>S492*H492</f>
        <v>0</v>
      </c>
      <c r="U492" s="35"/>
      <c r="V492" s="35"/>
      <c r="W492" s="35"/>
      <c r="X492" s="35"/>
      <c r="Y492" s="35"/>
      <c r="Z492" s="35"/>
      <c r="AA492" s="35"/>
      <c r="AB492" s="35"/>
      <c r="AC492" s="35"/>
      <c r="AD492" s="35"/>
      <c r="AE492" s="35"/>
      <c r="AR492" s="205" t="s">
        <v>3106</v>
      </c>
      <c r="AT492" s="205" t="s">
        <v>162</v>
      </c>
      <c r="AU492" s="205" t="s">
        <v>84</v>
      </c>
      <c r="AY492" s="18" t="s">
        <v>160</v>
      </c>
      <c r="BE492" s="206">
        <f>IF(N492="základní",J492,0)</f>
        <v>0</v>
      </c>
      <c r="BF492" s="206">
        <f>IF(N492="snížená",J492,0)</f>
        <v>0</v>
      </c>
      <c r="BG492" s="206">
        <f>IF(N492="zákl. přenesená",J492,0)</f>
        <v>0</v>
      </c>
      <c r="BH492" s="206">
        <f>IF(N492="sníž. přenesená",J492,0)</f>
        <v>0</v>
      </c>
      <c r="BI492" s="206">
        <f>IF(N492="nulová",J492,0)</f>
        <v>0</v>
      </c>
      <c r="BJ492" s="18" t="s">
        <v>84</v>
      </c>
      <c r="BK492" s="206">
        <f>ROUND(I492*H492,2)</f>
        <v>0</v>
      </c>
      <c r="BL492" s="18" t="s">
        <v>3106</v>
      </c>
      <c r="BM492" s="205" t="s">
        <v>1143</v>
      </c>
    </row>
    <row r="493" spans="1:65" s="2" customFormat="1" ht="11.25">
      <c r="A493" s="35"/>
      <c r="B493" s="36"/>
      <c r="C493" s="37"/>
      <c r="D493" s="207" t="s">
        <v>167</v>
      </c>
      <c r="E493" s="37"/>
      <c r="F493" s="208" t="s">
        <v>3111</v>
      </c>
      <c r="G493" s="37"/>
      <c r="H493" s="37"/>
      <c r="I493" s="209"/>
      <c r="J493" s="37"/>
      <c r="K493" s="37"/>
      <c r="L493" s="40"/>
      <c r="M493" s="210"/>
      <c r="N493" s="211"/>
      <c r="O493" s="72"/>
      <c r="P493" s="72"/>
      <c r="Q493" s="72"/>
      <c r="R493" s="72"/>
      <c r="S493" s="72"/>
      <c r="T493" s="73"/>
      <c r="U493" s="35"/>
      <c r="V493" s="35"/>
      <c r="W493" s="35"/>
      <c r="X493" s="35"/>
      <c r="Y493" s="35"/>
      <c r="Z493" s="35"/>
      <c r="AA493" s="35"/>
      <c r="AB493" s="35"/>
      <c r="AC493" s="35"/>
      <c r="AD493" s="35"/>
      <c r="AE493" s="35"/>
      <c r="AT493" s="18" t="s">
        <v>167</v>
      </c>
      <c r="AU493" s="18" t="s">
        <v>84</v>
      </c>
    </row>
    <row r="494" spans="1:65" s="2" customFormat="1" ht="24.2" customHeight="1">
      <c r="A494" s="35"/>
      <c r="B494" s="36"/>
      <c r="C494" s="193" t="s">
        <v>683</v>
      </c>
      <c r="D494" s="193" t="s">
        <v>162</v>
      </c>
      <c r="E494" s="194" t="s">
        <v>3112</v>
      </c>
      <c r="F494" s="195" t="s">
        <v>3113</v>
      </c>
      <c r="G494" s="196" t="s">
        <v>1138</v>
      </c>
      <c r="H494" s="197">
        <v>16</v>
      </c>
      <c r="I494" s="198"/>
      <c r="J494" s="199">
        <f>ROUND(I494*H494,2)</f>
        <v>0</v>
      </c>
      <c r="K494" s="200"/>
      <c r="L494" s="40"/>
      <c r="M494" s="201" t="s">
        <v>1</v>
      </c>
      <c r="N494" s="202" t="s">
        <v>41</v>
      </c>
      <c r="O494" s="72"/>
      <c r="P494" s="203">
        <f>O494*H494</f>
        <v>0</v>
      </c>
      <c r="Q494" s="203">
        <v>0</v>
      </c>
      <c r="R494" s="203">
        <f>Q494*H494</f>
        <v>0</v>
      </c>
      <c r="S494" s="203">
        <v>0</v>
      </c>
      <c r="T494" s="204">
        <f>S494*H494</f>
        <v>0</v>
      </c>
      <c r="U494" s="35"/>
      <c r="V494" s="35"/>
      <c r="W494" s="35"/>
      <c r="X494" s="35"/>
      <c r="Y494" s="35"/>
      <c r="Z494" s="35"/>
      <c r="AA494" s="35"/>
      <c r="AB494" s="35"/>
      <c r="AC494" s="35"/>
      <c r="AD494" s="35"/>
      <c r="AE494" s="35"/>
      <c r="AR494" s="205" t="s">
        <v>3106</v>
      </c>
      <c r="AT494" s="205" t="s">
        <v>162</v>
      </c>
      <c r="AU494" s="205" t="s">
        <v>84</v>
      </c>
      <c r="AY494" s="18" t="s">
        <v>160</v>
      </c>
      <c r="BE494" s="206">
        <f>IF(N494="základní",J494,0)</f>
        <v>0</v>
      </c>
      <c r="BF494" s="206">
        <f>IF(N494="snížená",J494,0)</f>
        <v>0</v>
      </c>
      <c r="BG494" s="206">
        <f>IF(N494="zákl. přenesená",J494,0)</f>
        <v>0</v>
      </c>
      <c r="BH494" s="206">
        <f>IF(N494="sníž. přenesená",J494,0)</f>
        <v>0</v>
      </c>
      <c r="BI494" s="206">
        <f>IF(N494="nulová",J494,0)</f>
        <v>0</v>
      </c>
      <c r="BJ494" s="18" t="s">
        <v>84</v>
      </c>
      <c r="BK494" s="206">
        <f>ROUND(I494*H494,2)</f>
        <v>0</v>
      </c>
      <c r="BL494" s="18" t="s">
        <v>3106</v>
      </c>
      <c r="BM494" s="205" t="s">
        <v>1151</v>
      </c>
    </row>
    <row r="495" spans="1:65" s="2" customFormat="1" ht="19.5">
      <c r="A495" s="35"/>
      <c r="B495" s="36"/>
      <c r="C495" s="37"/>
      <c r="D495" s="207" t="s">
        <v>167</v>
      </c>
      <c r="E495" s="37"/>
      <c r="F495" s="208" t="s">
        <v>3113</v>
      </c>
      <c r="G495" s="37"/>
      <c r="H495" s="37"/>
      <c r="I495" s="209"/>
      <c r="J495" s="37"/>
      <c r="K495" s="37"/>
      <c r="L495" s="40"/>
      <c r="M495" s="210"/>
      <c r="N495" s="211"/>
      <c r="O495" s="72"/>
      <c r="P495" s="72"/>
      <c r="Q495" s="72"/>
      <c r="R495" s="72"/>
      <c r="S495" s="72"/>
      <c r="T495" s="73"/>
      <c r="U495" s="35"/>
      <c r="V495" s="35"/>
      <c r="W495" s="35"/>
      <c r="X495" s="35"/>
      <c r="Y495" s="35"/>
      <c r="Z495" s="35"/>
      <c r="AA495" s="35"/>
      <c r="AB495" s="35"/>
      <c r="AC495" s="35"/>
      <c r="AD495" s="35"/>
      <c r="AE495" s="35"/>
      <c r="AT495" s="18" t="s">
        <v>167</v>
      </c>
      <c r="AU495" s="18" t="s">
        <v>84</v>
      </c>
    </row>
    <row r="496" spans="1:65" s="2" customFormat="1" ht="24.2" customHeight="1">
      <c r="A496" s="35"/>
      <c r="B496" s="36"/>
      <c r="C496" s="193" t="s">
        <v>1173</v>
      </c>
      <c r="D496" s="193" t="s">
        <v>162</v>
      </c>
      <c r="E496" s="194" t="s">
        <v>3114</v>
      </c>
      <c r="F496" s="195" t="s">
        <v>3115</v>
      </c>
      <c r="G496" s="196" t="s">
        <v>1138</v>
      </c>
      <c r="H496" s="197">
        <v>4</v>
      </c>
      <c r="I496" s="198"/>
      <c r="J496" s="199">
        <f>ROUND(I496*H496,2)</f>
        <v>0</v>
      </c>
      <c r="K496" s="200"/>
      <c r="L496" s="40"/>
      <c r="M496" s="201" t="s">
        <v>1</v>
      </c>
      <c r="N496" s="202" t="s">
        <v>41</v>
      </c>
      <c r="O496" s="72"/>
      <c r="P496" s="203">
        <f>O496*H496</f>
        <v>0</v>
      </c>
      <c r="Q496" s="203">
        <v>0</v>
      </c>
      <c r="R496" s="203">
        <f>Q496*H496</f>
        <v>0</v>
      </c>
      <c r="S496" s="203">
        <v>0</v>
      </c>
      <c r="T496" s="204">
        <f>S496*H496</f>
        <v>0</v>
      </c>
      <c r="U496" s="35"/>
      <c r="V496" s="35"/>
      <c r="W496" s="35"/>
      <c r="X496" s="35"/>
      <c r="Y496" s="35"/>
      <c r="Z496" s="35"/>
      <c r="AA496" s="35"/>
      <c r="AB496" s="35"/>
      <c r="AC496" s="35"/>
      <c r="AD496" s="35"/>
      <c r="AE496" s="35"/>
      <c r="AR496" s="205" t="s">
        <v>3106</v>
      </c>
      <c r="AT496" s="205" t="s">
        <v>162</v>
      </c>
      <c r="AU496" s="205" t="s">
        <v>84</v>
      </c>
      <c r="AY496" s="18" t="s">
        <v>160</v>
      </c>
      <c r="BE496" s="206">
        <f>IF(N496="základní",J496,0)</f>
        <v>0</v>
      </c>
      <c r="BF496" s="206">
        <f>IF(N496="snížená",J496,0)</f>
        <v>0</v>
      </c>
      <c r="BG496" s="206">
        <f>IF(N496="zákl. přenesená",J496,0)</f>
        <v>0</v>
      </c>
      <c r="BH496" s="206">
        <f>IF(N496="sníž. přenesená",J496,0)</f>
        <v>0</v>
      </c>
      <c r="BI496" s="206">
        <f>IF(N496="nulová",J496,0)</f>
        <v>0</v>
      </c>
      <c r="BJ496" s="18" t="s">
        <v>84</v>
      </c>
      <c r="BK496" s="206">
        <f>ROUND(I496*H496,2)</f>
        <v>0</v>
      </c>
      <c r="BL496" s="18" t="s">
        <v>3106</v>
      </c>
      <c r="BM496" s="205" t="s">
        <v>1158</v>
      </c>
    </row>
    <row r="497" spans="1:65" s="2" customFormat="1" ht="19.5">
      <c r="A497" s="35"/>
      <c r="B497" s="36"/>
      <c r="C497" s="37"/>
      <c r="D497" s="207" t="s">
        <v>167</v>
      </c>
      <c r="E497" s="37"/>
      <c r="F497" s="208" t="s">
        <v>3115</v>
      </c>
      <c r="G497" s="37"/>
      <c r="H497" s="37"/>
      <c r="I497" s="209"/>
      <c r="J497" s="37"/>
      <c r="K497" s="37"/>
      <c r="L497" s="40"/>
      <c r="M497" s="210"/>
      <c r="N497" s="211"/>
      <c r="O497" s="72"/>
      <c r="P497" s="72"/>
      <c r="Q497" s="72"/>
      <c r="R497" s="72"/>
      <c r="S497" s="72"/>
      <c r="T497" s="73"/>
      <c r="U497" s="35"/>
      <c r="V497" s="35"/>
      <c r="W497" s="35"/>
      <c r="X497" s="35"/>
      <c r="Y497" s="35"/>
      <c r="Z497" s="35"/>
      <c r="AA497" s="35"/>
      <c r="AB497" s="35"/>
      <c r="AC497" s="35"/>
      <c r="AD497" s="35"/>
      <c r="AE497" s="35"/>
      <c r="AT497" s="18" t="s">
        <v>167</v>
      </c>
      <c r="AU497" s="18" t="s">
        <v>84</v>
      </c>
    </row>
    <row r="498" spans="1:65" s="2" customFormat="1" ht="37.9" customHeight="1">
      <c r="A498" s="35"/>
      <c r="B498" s="36"/>
      <c r="C498" s="193" t="s">
        <v>694</v>
      </c>
      <c r="D498" s="193" t="s">
        <v>162</v>
      </c>
      <c r="E498" s="194" t="s">
        <v>3116</v>
      </c>
      <c r="F498" s="195" t="s">
        <v>3117</v>
      </c>
      <c r="G498" s="196" t="s">
        <v>1138</v>
      </c>
      <c r="H498" s="197">
        <v>24</v>
      </c>
      <c r="I498" s="198"/>
      <c r="J498" s="199">
        <f>ROUND(I498*H498,2)</f>
        <v>0</v>
      </c>
      <c r="K498" s="200"/>
      <c r="L498" s="40"/>
      <c r="M498" s="201" t="s">
        <v>1</v>
      </c>
      <c r="N498" s="202" t="s">
        <v>41</v>
      </c>
      <c r="O498" s="72"/>
      <c r="P498" s="203">
        <f>O498*H498</f>
        <v>0</v>
      </c>
      <c r="Q498" s="203">
        <v>0</v>
      </c>
      <c r="R498" s="203">
        <f>Q498*H498</f>
        <v>0</v>
      </c>
      <c r="S498" s="203">
        <v>0</v>
      </c>
      <c r="T498" s="204">
        <f>S498*H498</f>
        <v>0</v>
      </c>
      <c r="U498" s="35"/>
      <c r="V498" s="35"/>
      <c r="W498" s="35"/>
      <c r="X498" s="35"/>
      <c r="Y498" s="35"/>
      <c r="Z498" s="35"/>
      <c r="AA498" s="35"/>
      <c r="AB498" s="35"/>
      <c r="AC498" s="35"/>
      <c r="AD498" s="35"/>
      <c r="AE498" s="35"/>
      <c r="AR498" s="205" t="s">
        <v>3106</v>
      </c>
      <c r="AT498" s="205" t="s">
        <v>162</v>
      </c>
      <c r="AU498" s="205" t="s">
        <v>84</v>
      </c>
      <c r="AY498" s="18" t="s">
        <v>160</v>
      </c>
      <c r="BE498" s="206">
        <f>IF(N498="základní",J498,0)</f>
        <v>0</v>
      </c>
      <c r="BF498" s="206">
        <f>IF(N498="snížená",J498,0)</f>
        <v>0</v>
      </c>
      <c r="BG498" s="206">
        <f>IF(N498="zákl. přenesená",J498,0)</f>
        <v>0</v>
      </c>
      <c r="BH498" s="206">
        <f>IF(N498="sníž. přenesená",J498,0)</f>
        <v>0</v>
      </c>
      <c r="BI498" s="206">
        <f>IF(N498="nulová",J498,0)</f>
        <v>0</v>
      </c>
      <c r="BJ498" s="18" t="s">
        <v>84</v>
      </c>
      <c r="BK498" s="206">
        <f>ROUND(I498*H498,2)</f>
        <v>0</v>
      </c>
      <c r="BL498" s="18" t="s">
        <v>3106</v>
      </c>
      <c r="BM498" s="205" t="s">
        <v>1165</v>
      </c>
    </row>
    <row r="499" spans="1:65" s="2" customFormat="1" ht="19.5">
      <c r="A499" s="35"/>
      <c r="B499" s="36"/>
      <c r="C499" s="37"/>
      <c r="D499" s="207" t="s">
        <v>167</v>
      </c>
      <c r="E499" s="37"/>
      <c r="F499" s="208" t="s">
        <v>3117</v>
      </c>
      <c r="G499" s="37"/>
      <c r="H499" s="37"/>
      <c r="I499" s="209"/>
      <c r="J499" s="37"/>
      <c r="K499" s="37"/>
      <c r="L499" s="40"/>
      <c r="M499" s="210"/>
      <c r="N499" s="211"/>
      <c r="O499" s="72"/>
      <c r="P499" s="72"/>
      <c r="Q499" s="72"/>
      <c r="R499" s="72"/>
      <c r="S499" s="72"/>
      <c r="T499" s="73"/>
      <c r="U499" s="35"/>
      <c r="V499" s="35"/>
      <c r="W499" s="35"/>
      <c r="X499" s="35"/>
      <c r="Y499" s="35"/>
      <c r="Z499" s="35"/>
      <c r="AA499" s="35"/>
      <c r="AB499" s="35"/>
      <c r="AC499" s="35"/>
      <c r="AD499" s="35"/>
      <c r="AE499" s="35"/>
      <c r="AT499" s="18" t="s">
        <v>167</v>
      </c>
      <c r="AU499" s="18" t="s">
        <v>84</v>
      </c>
    </row>
    <row r="500" spans="1:65" s="2" customFormat="1" ht="24.2" customHeight="1">
      <c r="A500" s="35"/>
      <c r="B500" s="36"/>
      <c r="C500" s="193" t="s">
        <v>1188</v>
      </c>
      <c r="D500" s="193" t="s">
        <v>162</v>
      </c>
      <c r="E500" s="194" t="s">
        <v>3118</v>
      </c>
      <c r="F500" s="195" t="s">
        <v>3119</v>
      </c>
      <c r="G500" s="196" t="s">
        <v>1138</v>
      </c>
      <c r="H500" s="197">
        <v>24</v>
      </c>
      <c r="I500" s="198"/>
      <c r="J500" s="199">
        <f>ROUND(I500*H500,2)</f>
        <v>0</v>
      </c>
      <c r="K500" s="200"/>
      <c r="L500" s="40"/>
      <c r="M500" s="201" t="s">
        <v>1</v>
      </c>
      <c r="N500" s="202" t="s">
        <v>41</v>
      </c>
      <c r="O500" s="72"/>
      <c r="P500" s="203">
        <f>O500*H500</f>
        <v>0</v>
      </c>
      <c r="Q500" s="203">
        <v>0</v>
      </c>
      <c r="R500" s="203">
        <f>Q500*H500</f>
        <v>0</v>
      </c>
      <c r="S500" s="203">
        <v>0</v>
      </c>
      <c r="T500" s="204">
        <f>S500*H500</f>
        <v>0</v>
      </c>
      <c r="U500" s="35"/>
      <c r="V500" s="35"/>
      <c r="W500" s="35"/>
      <c r="X500" s="35"/>
      <c r="Y500" s="35"/>
      <c r="Z500" s="35"/>
      <c r="AA500" s="35"/>
      <c r="AB500" s="35"/>
      <c r="AC500" s="35"/>
      <c r="AD500" s="35"/>
      <c r="AE500" s="35"/>
      <c r="AR500" s="205" t="s">
        <v>3106</v>
      </c>
      <c r="AT500" s="205" t="s">
        <v>162</v>
      </c>
      <c r="AU500" s="205" t="s">
        <v>84</v>
      </c>
      <c r="AY500" s="18" t="s">
        <v>160</v>
      </c>
      <c r="BE500" s="206">
        <f>IF(N500="základní",J500,0)</f>
        <v>0</v>
      </c>
      <c r="BF500" s="206">
        <f>IF(N500="snížená",J500,0)</f>
        <v>0</v>
      </c>
      <c r="BG500" s="206">
        <f>IF(N500="zákl. přenesená",J500,0)</f>
        <v>0</v>
      </c>
      <c r="BH500" s="206">
        <f>IF(N500="sníž. přenesená",J500,0)</f>
        <v>0</v>
      </c>
      <c r="BI500" s="206">
        <f>IF(N500="nulová",J500,0)</f>
        <v>0</v>
      </c>
      <c r="BJ500" s="18" t="s">
        <v>84</v>
      </c>
      <c r="BK500" s="206">
        <f>ROUND(I500*H500,2)</f>
        <v>0</v>
      </c>
      <c r="BL500" s="18" t="s">
        <v>3106</v>
      </c>
      <c r="BM500" s="205" t="s">
        <v>1169</v>
      </c>
    </row>
    <row r="501" spans="1:65" s="2" customFormat="1" ht="19.5">
      <c r="A501" s="35"/>
      <c r="B501" s="36"/>
      <c r="C501" s="37"/>
      <c r="D501" s="207" t="s">
        <v>167</v>
      </c>
      <c r="E501" s="37"/>
      <c r="F501" s="208" t="s">
        <v>3119</v>
      </c>
      <c r="G501" s="37"/>
      <c r="H501" s="37"/>
      <c r="I501" s="209"/>
      <c r="J501" s="37"/>
      <c r="K501" s="37"/>
      <c r="L501" s="40"/>
      <c r="M501" s="210"/>
      <c r="N501" s="211"/>
      <c r="O501" s="72"/>
      <c r="P501" s="72"/>
      <c r="Q501" s="72"/>
      <c r="R501" s="72"/>
      <c r="S501" s="72"/>
      <c r="T501" s="73"/>
      <c r="U501" s="35"/>
      <c r="V501" s="35"/>
      <c r="W501" s="35"/>
      <c r="X501" s="35"/>
      <c r="Y501" s="35"/>
      <c r="Z501" s="35"/>
      <c r="AA501" s="35"/>
      <c r="AB501" s="35"/>
      <c r="AC501" s="35"/>
      <c r="AD501" s="35"/>
      <c r="AE501" s="35"/>
      <c r="AT501" s="18" t="s">
        <v>167</v>
      </c>
      <c r="AU501" s="18" t="s">
        <v>84</v>
      </c>
    </row>
    <row r="502" spans="1:65" s="2" customFormat="1" ht="16.5" customHeight="1">
      <c r="A502" s="35"/>
      <c r="B502" s="36"/>
      <c r="C502" s="193" t="s">
        <v>698</v>
      </c>
      <c r="D502" s="193" t="s">
        <v>162</v>
      </c>
      <c r="E502" s="194" t="s">
        <v>3120</v>
      </c>
      <c r="F502" s="195" t="s">
        <v>3121</v>
      </c>
      <c r="G502" s="196" t="s">
        <v>1138</v>
      </c>
      <c r="H502" s="197">
        <v>100</v>
      </c>
      <c r="I502" s="198"/>
      <c r="J502" s="199">
        <f>ROUND(I502*H502,2)</f>
        <v>0</v>
      </c>
      <c r="K502" s="200"/>
      <c r="L502" s="40"/>
      <c r="M502" s="201" t="s">
        <v>1</v>
      </c>
      <c r="N502" s="202" t="s">
        <v>41</v>
      </c>
      <c r="O502" s="72"/>
      <c r="P502" s="203">
        <f>O502*H502</f>
        <v>0</v>
      </c>
      <c r="Q502" s="203">
        <v>0</v>
      </c>
      <c r="R502" s="203">
        <f>Q502*H502</f>
        <v>0</v>
      </c>
      <c r="S502" s="203">
        <v>0</v>
      </c>
      <c r="T502" s="204">
        <f>S502*H502</f>
        <v>0</v>
      </c>
      <c r="U502" s="35"/>
      <c r="V502" s="35"/>
      <c r="W502" s="35"/>
      <c r="X502" s="35"/>
      <c r="Y502" s="35"/>
      <c r="Z502" s="35"/>
      <c r="AA502" s="35"/>
      <c r="AB502" s="35"/>
      <c r="AC502" s="35"/>
      <c r="AD502" s="35"/>
      <c r="AE502" s="35"/>
      <c r="AR502" s="205" t="s">
        <v>3106</v>
      </c>
      <c r="AT502" s="205" t="s">
        <v>162</v>
      </c>
      <c r="AU502" s="205" t="s">
        <v>84</v>
      </c>
      <c r="AY502" s="18" t="s">
        <v>160</v>
      </c>
      <c r="BE502" s="206">
        <f>IF(N502="základní",J502,0)</f>
        <v>0</v>
      </c>
      <c r="BF502" s="206">
        <f>IF(N502="snížená",J502,0)</f>
        <v>0</v>
      </c>
      <c r="BG502" s="206">
        <f>IF(N502="zákl. přenesená",J502,0)</f>
        <v>0</v>
      </c>
      <c r="BH502" s="206">
        <f>IF(N502="sníž. přenesená",J502,0)</f>
        <v>0</v>
      </c>
      <c r="BI502" s="206">
        <f>IF(N502="nulová",J502,0)</f>
        <v>0</v>
      </c>
      <c r="BJ502" s="18" t="s">
        <v>84</v>
      </c>
      <c r="BK502" s="206">
        <f>ROUND(I502*H502,2)</f>
        <v>0</v>
      </c>
      <c r="BL502" s="18" t="s">
        <v>3106</v>
      </c>
      <c r="BM502" s="205" t="s">
        <v>1176</v>
      </c>
    </row>
    <row r="503" spans="1:65" s="2" customFormat="1" ht="19.5">
      <c r="A503" s="35"/>
      <c r="B503" s="36"/>
      <c r="C503" s="37"/>
      <c r="D503" s="207" t="s">
        <v>167</v>
      </c>
      <c r="E503" s="37"/>
      <c r="F503" s="208" t="s">
        <v>3122</v>
      </c>
      <c r="G503" s="37"/>
      <c r="H503" s="37"/>
      <c r="I503" s="209"/>
      <c r="J503" s="37"/>
      <c r="K503" s="37"/>
      <c r="L503" s="40"/>
      <c r="M503" s="210"/>
      <c r="N503" s="211"/>
      <c r="O503" s="72"/>
      <c r="P503" s="72"/>
      <c r="Q503" s="72"/>
      <c r="R503" s="72"/>
      <c r="S503" s="72"/>
      <c r="T503" s="73"/>
      <c r="U503" s="35"/>
      <c r="V503" s="35"/>
      <c r="W503" s="35"/>
      <c r="X503" s="35"/>
      <c r="Y503" s="35"/>
      <c r="Z503" s="35"/>
      <c r="AA503" s="35"/>
      <c r="AB503" s="35"/>
      <c r="AC503" s="35"/>
      <c r="AD503" s="35"/>
      <c r="AE503" s="35"/>
      <c r="AT503" s="18" t="s">
        <v>167</v>
      </c>
      <c r="AU503" s="18" t="s">
        <v>84</v>
      </c>
    </row>
    <row r="504" spans="1:65" s="2" customFormat="1" ht="48.75">
      <c r="A504" s="35"/>
      <c r="B504" s="36"/>
      <c r="C504" s="37"/>
      <c r="D504" s="207" t="s">
        <v>510</v>
      </c>
      <c r="E504" s="37"/>
      <c r="F504" s="255" t="s">
        <v>3123</v>
      </c>
      <c r="G504" s="37"/>
      <c r="H504" s="37"/>
      <c r="I504" s="209"/>
      <c r="J504" s="37"/>
      <c r="K504" s="37"/>
      <c r="L504" s="40"/>
      <c r="M504" s="210"/>
      <c r="N504" s="211"/>
      <c r="O504" s="72"/>
      <c r="P504" s="72"/>
      <c r="Q504" s="72"/>
      <c r="R504" s="72"/>
      <c r="S504" s="72"/>
      <c r="T504" s="73"/>
      <c r="U504" s="35"/>
      <c r="V504" s="35"/>
      <c r="W504" s="35"/>
      <c r="X504" s="35"/>
      <c r="Y504" s="35"/>
      <c r="Z504" s="35"/>
      <c r="AA504" s="35"/>
      <c r="AB504" s="35"/>
      <c r="AC504" s="35"/>
      <c r="AD504" s="35"/>
      <c r="AE504" s="35"/>
      <c r="AT504" s="18" t="s">
        <v>510</v>
      </c>
      <c r="AU504" s="18" t="s">
        <v>84</v>
      </c>
    </row>
    <row r="505" spans="1:65" s="12" customFormat="1" ht="25.9" customHeight="1">
      <c r="B505" s="177"/>
      <c r="C505" s="178"/>
      <c r="D505" s="179" t="s">
        <v>75</v>
      </c>
      <c r="E505" s="180" t="s">
        <v>108</v>
      </c>
      <c r="F505" s="180" t="s">
        <v>109</v>
      </c>
      <c r="G505" s="178"/>
      <c r="H505" s="178"/>
      <c r="I505" s="181"/>
      <c r="J505" s="182">
        <f>BK505</f>
        <v>0</v>
      </c>
      <c r="K505" s="178"/>
      <c r="L505" s="183"/>
      <c r="M505" s="184"/>
      <c r="N505" s="185"/>
      <c r="O505" s="185"/>
      <c r="P505" s="186">
        <f>P506+P517+P520+P523</f>
        <v>0</v>
      </c>
      <c r="Q505" s="185"/>
      <c r="R505" s="186">
        <f>R506+R517+R520+R523</f>
        <v>0</v>
      </c>
      <c r="S505" s="185"/>
      <c r="T505" s="187">
        <f>T506+T517+T520+T523</f>
        <v>0</v>
      </c>
      <c r="AR505" s="188" t="s">
        <v>190</v>
      </c>
      <c r="AT505" s="189" t="s">
        <v>75</v>
      </c>
      <c r="AU505" s="189" t="s">
        <v>76</v>
      </c>
      <c r="AY505" s="188" t="s">
        <v>160</v>
      </c>
      <c r="BK505" s="190">
        <f>BK506+BK517+BK520+BK523</f>
        <v>0</v>
      </c>
    </row>
    <row r="506" spans="1:65" s="12" customFormat="1" ht="22.9" customHeight="1">
      <c r="B506" s="177"/>
      <c r="C506" s="178"/>
      <c r="D506" s="179" t="s">
        <v>75</v>
      </c>
      <c r="E506" s="191" t="s">
        <v>3124</v>
      </c>
      <c r="F506" s="191" t="s">
        <v>3125</v>
      </c>
      <c r="G506" s="178"/>
      <c r="H506" s="178"/>
      <c r="I506" s="181"/>
      <c r="J506" s="192">
        <f>BK506</f>
        <v>0</v>
      </c>
      <c r="K506" s="178"/>
      <c r="L506" s="183"/>
      <c r="M506" s="184"/>
      <c r="N506" s="185"/>
      <c r="O506" s="185"/>
      <c r="P506" s="186">
        <f>SUM(P507:P516)</f>
        <v>0</v>
      </c>
      <c r="Q506" s="185"/>
      <c r="R506" s="186">
        <f>SUM(R507:R516)</f>
        <v>0</v>
      </c>
      <c r="S506" s="185"/>
      <c r="T506" s="187">
        <f>SUM(T507:T516)</f>
        <v>0</v>
      </c>
      <c r="AR506" s="188" t="s">
        <v>190</v>
      </c>
      <c r="AT506" s="189" t="s">
        <v>75</v>
      </c>
      <c r="AU506" s="189" t="s">
        <v>84</v>
      </c>
      <c r="AY506" s="188" t="s">
        <v>160</v>
      </c>
      <c r="BK506" s="190">
        <f>SUM(BK507:BK516)</f>
        <v>0</v>
      </c>
    </row>
    <row r="507" spans="1:65" s="2" customFormat="1" ht="16.5" customHeight="1">
      <c r="A507" s="35"/>
      <c r="B507" s="36"/>
      <c r="C507" s="193" t="s">
        <v>1198</v>
      </c>
      <c r="D507" s="193" t="s">
        <v>162</v>
      </c>
      <c r="E507" s="194" t="s">
        <v>3126</v>
      </c>
      <c r="F507" s="195" t="s">
        <v>3127</v>
      </c>
      <c r="G507" s="196" t="s">
        <v>3128</v>
      </c>
      <c r="H507" s="197">
        <v>1</v>
      </c>
      <c r="I507" s="198"/>
      <c r="J507" s="199">
        <f>ROUND(I507*H507,2)</f>
        <v>0</v>
      </c>
      <c r="K507" s="200"/>
      <c r="L507" s="40"/>
      <c r="M507" s="201" t="s">
        <v>1</v>
      </c>
      <c r="N507" s="202" t="s">
        <v>41</v>
      </c>
      <c r="O507" s="72"/>
      <c r="P507" s="203">
        <f>O507*H507</f>
        <v>0</v>
      </c>
      <c r="Q507" s="203">
        <v>0</v>
      </c>
      <c r="R507" s="203">
        <f>Q507*H507</f>
        <v>0</v>
      </c>
      <c r="S507" s="203">
        <v>0</v>
      </c>
      <c r="T507" s="204">
        <f>S507*H507</f>
        <v>0</v>
      </c>
      <c r="U507" s="35"/>
      <c r="V507" s="35"/>
      <c r="W507" s="35"/>
      <c r="X507" s="35"/>
      <c r="Y507" s="35"/>
      <c r="Z507" s="35"/>
      <c r="AA507" s="35"/>
      <c r="AB507" s="35"/>
      <c r="AC507" s="35"/>
      <c r="AD507" s="35"/>
      <c r="AE507" s="35"/>
      <c r="AR507" s="205" t="s">
        <v>166</v>
      </c>
      <c r="AT507" s="205" t="s">
        <v>162</v>
      </c>
      <c r="AU507" s="205" t="s">
        <v>86</v>
      </c>
      <c r="AY507" s="18" t="s">
        <v>160</v>
      </c>
      <c r="BE507" s="206">
        <f>IF(N507="základní",J507,0)</f>
        <v>0</v>
      </c>
      <c r="BF507" s="206">
        <f>IF(N507="snížená",J507,0)</f>
        <v>0</v>
      </c>
      <c r="BG507" s="206">
        <f>IF(N507="zákl. přenesená",J507,0)</f>
        <v>0</v>
      </c>
      <c r="BH507" s="206">
        <f>IF(N507="sníž. přenesená",J507,0)</f>
        <v>0</v>
      </c>
      <c r="BI507" s="206">
        <f>IF(N507="nulová",J507,0)</f>
        <v>0</v>
      </c>
      <c r="BJ507" s="18" t="s">
        <v>84</v>
      </c>
      <c r="BK507" s="206">
        <f>ROUND(I507*H507,2)</f>
        <v>0</v>
      </c>
      <c r="BL507" s="18" t="s">
        <v>166</v>
      </c>
      <c r="BM507" s="205" t="s">
        <v>1183</v>
      </c>
    </row>
    <row r="508" spans="1:65" s="2" customFormat="1" ht="11.25">
      <c r="A508" s="35"/>
      <c r="B508" s="36"/>
      <c r="C508" s="37"/>
      <c r="D508" s="207" t="s">
        <v>167</v>
      </c>
      <c r="E508" s="37"/>
      <c r="F508" s="208" t="s">
        <v>3127</v>
      </c>
      <c r="G508" s="37"/>
      <c r="H508" s="37"/>
      <c r="I508" s="209"/>
      <c r="J508" s="37"/>
      <c r="K508" s="37"/>
      <c r="L508" s="40"/>
      <c r="M508" s="210"/>
      <c r="N508" s="211"/>
      <c r="O508" s="72"/>
      <c r="P508" s="72"/>
      <c r="Q508" s="72"/>
      <c r="R508" s="72"/>
      <c r="S508" s="72"/>
      <c r="T508" s="73"/>
      <c r="U508" s="35"/>
      <c r="V508" s="35"/>
      <c r="W508" s="35"/>
      <c r="X508" s="35"/>
      <c r="Y508" s="35"/>
      <c r="Z508" s="35"/>
      <c r="AA508" s="35"/>
      <c r="AB508" s="35"/>
      <c r="AC508" s="35"/>
      <c r="AD508" s="35"/>
      <c r="AE508" s="35"/>
      <c r="AT508" s="18" t="s">
        <v>167</v>
      </c>
      <c r="AU508" s="18" t="s">
        <v>86</v>
      </c>
    </row>
    <row r="509" spans="1:65" s="2" customFormat="1" ht="16.5" customHeight="1">
      <c r="A509" s="35"/>
      <c r="B509" s="36"/>
      <c r="C509" s="193" t="s">
        <v>705</v>
      </c>
      <c r="D509" s="193" t="s">
        <v>162</v>
      </c>
      <c r="E509" s="194" t="s">
        <v>3129</v>
      </c>
      <c r="F509" s="195" t="s">
        <v>3130</v>
      </c>
      <c r="G509" s="196" t="s">
        <v>3128</v>
      </c>
      <c r="H509" s="197">
        <v>1</v>
      </c>
      <c r="I509" s="198"/>
      <c r="J509" s="199">
        <f>ROUND(I509*H509,2)</f>
        <v>0</v>
      </c>
      <c r="K509" s="200"/>
      <c r="L509" s="40"/>
      <c r="M509" s="201" t="s">
        <v>1</v>
      </c>
      <c r="N509" s="202" t="s">
        <v>41</v>
      </c>
      <c r="O509" s="72"/>
      <c r="P509" s="203">
        <f>O509*H509</f>
        <v>0</v>
      </c>
      <c r="Q509" s="203">
        <v>0</v>
      </c>
      <c r="R509" s="203">
        <f>Q509*H509</f>
        <v>0</v>
      </c>
      <c r="S509" s="203">
        <v>0</v>
      </c>
      <c r="T509" s="204">
        <f>S509*H509</f>
        <v>0</v>
      </c>
      <c r="U509" s="35"/>
      <c r="V509" s="35"/>
      <c r="W509" s="35"/>
      <c r="X509" s="35"/>
      <c r="Y509" s="35"/>
      <c r="Z509" s="35"/>
      <c r="AA509" s="35"/>
      <c r="AB509" s="35"/>
      <c r="AC509" s="35"/>
      <c r="AD509" s="35"/>
      <c r="AE509" s="35"/>
      <c r="AR509" s="205" t="s">
        <v>166</v>
      </c>
      <c r="AT509" s="205" t="s">
        <v>162</v>
      </c>
      <c r="AU509" s="205" t="s">
        <v>86</v>
      </c>
      <c r="AY509" s="18" t="s">
        <v>160</v>
      </c>
      <c r="BE509" s="206">
        <f>IF(N509="základní",J509,0)</f>
        <v>0</v>
      </c>
      <c r="BF509" s="206">
        <f>IF(N509="snížená",J509,0)</f>
        <v>0</v>
      </c>
      <c r="BG509" s="206">
        <f>IF(N509="zákl. přenesená",J509,0)</f>
        <v>0</v>
      </c>
      <c r="BH509" s="206">
        <f>IF(N509="sníž. přenesená",J509,0)</f>
        <v>0</v>
      </c>
      <c r="BI509" s="206">
        <f>IF(N509="nulová",J509,0)</f>
        <v>0</v>
      </c>
      <c r="BJ509" s="18" t="s">
        <v>84</v>
      </c>
      <c r="BK509" s="206">
        <f>ROUND(I509*H509,2)</f>
        <v>0</v>
      </c>
      <c r="BL509" s="18" t="s">
        <v>166</v>
      </c>
      <c r="BM509" s="205" t="s">
        <v>1191</v>
      </c>
    </row>
    <row r="510" spans="1:65" s="2" customFormat="1" ht="11.25">
      <c r="A510" s="35"/>
      <c r="B510" s="36"/>
      <c r="C510" s="37"/>
      <c r="D510" s="207" t="s">
        <v>167</v>
      </c>
      <c r="E510" s="37"/>
      <c r="F510" s="208" t="s">
        <v>3130</v>
      </c>
      <c r="G510" s="37"/>
      <c r="H510" s="37"/>
      <c r="I510" s="209"/>
      <c r="J510" s="37"/>
      <c r="K510" s="37"/>
      <c r="L510" s="40"/>
      <c r="M510" s="210"/>
      <c r="N510" s="211"/>
      <c r="O510" s="72"/>
      <c r="P510" s="72"/>
      <c r="Q510" s="72"/>
      <c r="R510" s="72"/>
      <c r="S510" s="72"/>
      <c r="T510" s="73"/>
      <c r="U510" s="35"/>
      <c r="V510" s="35"/>
      <c r="W510" s="35"/>
      <c r="X510" s="35"/>
      <c r="Y510" s="35"/>
      <c r="Z510" s="35"/>
      <c r="AA510" s="35"/>
      <c r="AB510" s="35"/>
      <c r="AC510" s="35"/>
      <c r="AD510" s="35"/>
      <c r="AE510" s="35"/>
      <c r="AT510" s="18" t="s">
        <v>167</v>
      </c>
      <c r="AU510" s="18" t="s">
        <v>86</v>
      </c>
    </row>
    <row r="511" spans="1:65" s="2" customFormat="1" ht="16.5" customHeight="1">
      <c r="A511" s="35"/>
      <c r="B511" s="36"/>
      <c r="C511" s="193" t="s">
        <v>1212</v>
      </c>
      <c r="D511" s="193" t="s">
        <v>162</v>
      </c>
      <c r="E511" s="194" t="s">
        <v>3131</v>
      </c>
      <c r="F511" s="195" t="s">
        <v>3132</v>
      </c>
      <c r="G511" s="196" t="s">
        <v>3128</v>
      </c>
      <c r="H511" s="197">
        <v>1</v>
      </c>
      <c r="I511" s="198"/>
      <c r="J511" s="199">
        <f>ROUND(I511*H511,2)</f>
        <v>0</v>
      </c>
      <c r="K511" s="200"/>
      <c r="L511" s="40"/>
      <c r="M511" s="201" t="s">
        <v>1</v>
      </c>
      <c r="N511" s="202" t="s">
        <v>41</v>
      </c>
      <c r="O511" s="72"/>
      <c r="P511" s="203">
        <f>O511*H511</f>
        <v>0</v>
      </c>
      <c r="Q511" s="203">
        <v>0</v>
      </c>
      <c r="R511" s="203">
        <f>Q511*H511</f>
        <v>0</v>
      </c>
      <c r="S511" s="203">
        <v>0</v>
      </c>
      <c r="T511" s="204">
        <f>S511*H511</f>
        <v>0</v>
      </c>
      <c r="U511" s="35"/>
      <c r="V511" s="35"/>
      <c r="W511" s="35"/>
      <c r="X511" s="35"/>
      <c r="Y511" s="35"/>
      <c r="Z511" s="35"/>
      <c r="AA511" s="35"/>
      <c r="AB511" s="35"/>
      <c r="AC511" s="35"/>
      <c r="AD511" s="35"/>
      <c r="AE511" s="35"/>
      <c r="AR511" s="205" t="s">
        <v>166</v>
      </c>
      <c r="AT511" s="205" t="s">
        <v>162</v>
      </c>
      <c r="AU511" s="205" t="s">
        <v>86</v>
      </c>
      <c r="AY511" s="18" t="s">
        <v>160</v>
      </c>
      <c r="BE511" s="206">
        <f>IF(N511="základní",J511,0)</f>
        <v>0</v>
      </c>
      <c r="BF511" s="206">
        <f>IF(N511="snížená",J511,0)</f>
        <v>0</v>
      </c>
      <c r="BG511" s="206">
        <f>IF(N511="zákl. přenesená",J511,0)</f>
        <v>0</v>
      </c>
      <c r="BH511" s="206">
        <f>IF(N511="sníž. přenesená",J511,0)</f>
        <v>0</v>
      </c>
      <c r="BI511" s="206">
        <f>IF(N511="nulová",J511,0)</f>
        <v>0</v>
      </c>
      <c r="BJ511" s="18" t="s">
        <v>84</v>
      </c>
      <c r="BK511" s="206">
        <f>ROUND(I511*H511,2)</f>
        <v>0</v>
      </c>
      <c r="BL511" s="18" t="s">
        <v>166</v>
      </c>
      <c r="BM511" s="205" t="s">
        <v>1196</v>
      </c>
    </row>
    <row r="512" spans="1:65" s="2" customFormat="1" ht="11.25">
      <c r="A512" s="35"/>
      <c r="B512" s="36"/>
      <c r="C512" s="37"/>
      <c r="D512" s="207" t="s">
        <v>167</v>
      </c>
      <c r="E512" s="37"/>
      <c r="F512" s="208" t="s">
        <v>3132</v>
      </c>
      <c r="G512" s="37"/>
      <c r="H512" s="37"/>
      <c r="I512" s="209"/>
      <c r="J512" s="37"/>
      <c r="K512" s="37"/>
      <c r="L512" s="40"/>
      <c r="M512" s="210"/>
      <c r="N512" s="211"/>
      <c r="O512" s="72"/>
      <c r="P512" s="72"/>
      <c r="Q512" s="72"/>
      <c r="R512" s="72"/>
      <c r="S512" s="72"/>
      <c r="T512" s="73"/>
      <c r="U512" s="35"/>
      <c r="V512" s="35"/>
      <c r="W512" s="35"/>
      <c r="X512" s="35"/>
      <c r="Y512" s="35"/>
      <c r="Z512" s="35"/>
      <c r="AA512" s="35"/>
      <c r="AB512" s="35"/>
      <c r="AC512" s="35"/>
      <c r="AD512" s="35"/>
      <c r="AE512" s="35"/>
      <c r="AT512" s="18" t="s">
        <v>167</v>
      </c>
      <c r="AU512" s="18" t="s">
        <v>86</v>
      </c>
    </row>
    <row r="513" spans="1:65" s="2" customFormat="1" ht="16.5" customHeight="1">
      <c r="A513" s="35"/>
      <c r="B513" s="36"/>
      <c r="C513" s="193" t="s">
        <v>709</v>
      </c>
      <c r="D513" s="193" t="s">
        <v>162</v>
      </c>
      <c r="E513" s="194" t="s">
        <v>3133</v>
      </c>
      <c r="F513" s="195" t="s">
        <v>3134</v>
      </c>
      <c r="G513" s="196" t="s">
        <v>3128</v>
      </c>
      <c r="H513" s="197">
        <v>1</v>
      </c>
      <c r="I513" s="198"/>
      <c r="J513" s="199">
        <f>ROUND(I513*H513,2)</f>
        <v>0</v>
      </c>
      <c r="K513" s="200"/>
      <c r="L513" s="40"/>
      <c r="M513" s="201" t="s">
        <v>1</v>
      </c>
      <c r="N513" s="202" t="s">
        <v>41</v>
      </c>
      <c r="O513" s="72"/>
      <c r="P513" s="203">
        <f>O513*H513</f>
        <v>0</v>
      </c>
      <c r="Q513" s="203">
        <v>0</v>
      </c>
      <c r="R513" s="203">
        <f>Q513*H513</f>
        <v>0</v>
      </c>
      <c r="S513" s="203">
        <v>0</v>
      </c>
      <c r="T513" s="204">
        <f>S513*H513</f>
        <v>0</v>
      </c>
      <c r="U513" s="35"/>
      <c r="V513" s="35"/>
      <c r="W513" s="35"/>
      <c r="X513" s="35"/>
      <c r="Y513" s="35"/>
      <c r="Z513" s="35"/>
      <c r="AA513" s="35"/>
      <c r="AB513" s="35"/>
      <c r="AC513" s="35"/>
      <c r="AD513" s="35"/>
      <c r="AE513" s="35"/>
      <c r="AR513" s="205" t="s">
        <v>166</v>
      </c>
      <c r="AT513" s="205" t="s">
        <v>162</v>
      </c>
      <c r="AU513" s="205" t="s">
        <v>86</v>
      </c>
      <c r="AY513" s="18" t="s">
        <v>160</v>
      </c>
      <c r="BE513" s="206">
        <f>IF(N513="základní",J513,0)</f>
        <v>0</v>
      </c>
      <c r="BF513" s="206">
        <f>IF(N513="snížená",J513,0)</f>
        <v>0</v>
      </c>
      <c r="BG513" s="206">
        <f>IF(N513="zákl. přenesená",J513,0)</f>
        <v>0</v>
      </c>
      <c r="BH513" s="206">
        <f>IF(N513="sníž. přenesená",J513,0)</f>
        <v>0</v>
      </c>
      <c r="BI513" s="206">
        <f>IF(N513="nulová",J513,0)</f>
        <v>0</v>
      </c>
      <c r="BJ513" s="18" t="s">
        <v>84</v>
      </c>
      <c r="BK513" s="206">
        <f>ROUND(I513*H513,2)</f>
        <v>0</v>
      </c>
      <c r="BL513" s="18" t="s">
        <v>166</v>
      </c>
      <c r="BM513" s="205" t="s">
        <v>1201</v>
      </c>
    </row>
    <row r="514" spans="1:65" s="2" customFormat="1" ht="11.25">
      <c r="A514" s="35"/>
      <c r="B514" s="36"/>
      <c r="C514" s="37"/>
      <c r="D514" s="207" t="s">
        <v>167</v>
      </c>
      <c r="E514" s="37"/>
      <c r="F514" s="208" t="s">
        <v>3134</v>
      </c>
      <c r="G514" s="37"/>
      <c r="H514" s="37"/>
      <c r="I514" s="209"/>
      <c r="J514" s="37"/>
      <c r="K514" s="37"/>
      <c r="L514" s="40"/>
      <c r="M514" s="210"/>
      <c r="N514" s="211"/>
      <c r="O514" s="72"/>
      <c r="P514" s="72"/>
      <c r="Q514" s="72"/>
      <c r="R514" s="72"/>
      <c r="S514" s="72"/>
      <c r="T514" s="73"/>
      <c r="U514" s="35"/>
      <c r="V514" s="35"/>
      <c r="W514" s="35"/>
      <c r="X514" s="35"/>
      <c r="Y514" s="35"/>
      <c r="Z514" s="35"/>
      <c r="AA514" s="35"/>
      <c r="AB514" s="35"/>
      <c r="AC514" s="35"/>
      <c r="AD514" s="35"/>
      <c r="AE514" s="35"/>
      <c r="AT514" s="18" t="s">
        <v>167</v>
      </c>
      <c r="AU514" s="18" t="s">
        <v>86</v>
      </c>
    </row>
    <row r="515" spans="1:65" s="2" customFormat="1" ht="16.5" customHeight="1">
      <c r="A515" s="35"/>
      <c r="B515" s="36"/>
      <c r="C515" s="193" t="s">
        <v>1224</v>
      </c>
      <c r="D515" s="193" t="s">
        <v>162</v>
      </c>
      <c r="E515" s="194" t="s">
        <v>3135</v>
      </c>
      <c r="F515" s="195" t="s">
        <v>3136</v>
      </c>
      <c r="G515" s="196" t="s">
        <v>3128</v>
      </c>
      <c r="H515" s="197">
        <v>1</v>
      </c>
      <c r="I515" s="198"/>
      <c r="J515" s="199">
        <f>ROUND(I515*H515,2)</f>
        <v>0</v>
      </c>
      <c r="K515" s="200"/>
      <c r="L515" s="40"/>
      <c r="M515" s="201" t="s">
        <v>1</v>
      </c>
      <c r="N515" s="202" t="s">
        <v>41</v>
      </c>
      <c r="O515" s="72"/>
      <c r="P515" s="203">
        <f>O515*H515</f>
        <v>0</v>
      </c>
      <c r="Q515" s="203">
        <v>0</v>
      </c>
      <c r="R515" s="203">
        <f>Q515*H515</f>
        <v>0</v>
      </c>
      <c r="S515" s="203">
        <v>0</v>
      </c>
      <c r="T515" s="204">
        <f>S515*H515</f>
        <v>0</v>
      </c>
      <c r="U515" s="35"/>
      <c r="V515" s="35"/>
      <c r="W515" s="35"/>
      <c r="X515" s="35"/>
      <c r="Y515" s="35"/>
      <c r="Z515" s="35"/>
      <c r="AA515" s="35"/>
      <c r="AB515" s="35"/>
      <c r="AC515" s="35"/>
      <c r="AD515" s="35"/>
      <c r="AE515" s="35"/>
      <c r="AR515" s="205" t="s">
        <v>166</v>
      </c>
      <c r="AT515" s="205" t="s">
        <v>162</v>
      </c>
      <c r="AU515" s="205" t="s">
        <v>86</v>
      </c>
      <c r="AY515" s="18" t="s">
        <v>160</v>
      </c>
      <c r="BE515" s="206">
        <f>IF(N515="základní",J515,0)</f>
        <v>0</v>
      </c>
      <c r="BF515" s="206">
        <f>IF(N515="snížená",J515,0)</f>
        <v>0</v>
      </c>
      <c r="BG515" s="206">
        <f>IF(N515="zákl. přenesená",J515,0)</f>
        <v>0</v>
      </c>
      <c r="BH515" s="206">
        <f>IF(N515="sníž. přenesená",J515,0)</f>
        <v>0</v>
      </c>
      <c r="BI515" s="206">
        <f>IF(N515="nulová",J515,0)</f>
        <v>0</v>
      </c>
      <c r="BJ515" s="18" t="s">
        <v>84</v>
      </c>
      <c r="BK515" s="206">
        <f>ROUND(I515*H515,2)</f>
        <v>0</v>
      </c>
      <c r="BL515" s="18" t="s">
        <v>166</v>
      </c>
      <c r="BM515" s="205" t="s">
        <v>1205</v>
      </c>
    </row>
    <row r="516" spans="1:65" s="2" customFormat="1" ht="11.25">
      <c r="A516" s="35"/>
      <c r="B516" s="36"/>
      <c r="C516" s="37"/>
      <c r="D516" s="207" t="s">
        <v>167</v>
      </c>
      <c r="E516" s="37"/>
      <c r="F516" s="208" t="s">
        <v>3136</v>
      </c>
      <c r="G516" s="37"/>
      <c r="H516" s="37"/>
      <c r="I516" s="209"/>
      <c r="J516" s="37"/>
      <c r="K516" s="37"/>
      <c r="L516" s="40"/>
      <c r="M516" s="210"/>
      <c r="N516" s="211"/>
      <c r="O516" s="72"/>
      <c r="P516" s="72"/>
      <c r="Q516" s="72"/>
      <c r="R516" s="72"/>
      <c r="S516" s="72"/>
      <c r="T516" s="73"/>
      <c r="U516" s="35"/>
      <c r="V516" s="35"/>
      <c r="W516" s="35"/>
      <c r="X516" s="35"/>
      <c r="Y516" s="35"/>
      <c r="Z516" s="35"/>
      <c r="AA516" s="35"/>
      <c r="AB516" s="35"/>
      <c r="AC516" s="35"/>
      <c r="AD516" s="35"/>
      <c r="AE516" s="35"/>
      <c r="AT516" s="18" t="s">
        <v>167</v>
      </c>
      <c r="AU516" s="18" t="s">
        <v>86</v>
      </c>
    </row>
    <row r="517" spans="1:65" s="12" customFormat="1" ht="22.9" customHeight="1">
      <c r="B517" s="177"/>
      <c r="C517" s="178"/>
      <c r="D517" s="179" t="s">
        <v>75</v>
      </c>
      <c r="E517" s="191" t="s">
        <v>3137</v>
      </c>
      <c r="F517" s="191" t="s">
        <v>3138</v>
      </c>
      <c r="G517" s="178"/>
      <c r="H517" s="178"/>
      <c r="I517" s="181"/>
      <c r="J517" s="192">
        <f>BK517</f>
        <v>0</v>
      </c>
      <c r="K517" s="178"/>
      <c r="L517" s="183"/>
      <c r="M517" s="184"/>
      <c r="N517" s="185"/>
      <c r="O517" s="185"/>
      <c r="P517" s="186">
        <f>SUM(P518:P519)</f>
        <v>0</v>
      </c>
      <c r="Q517" s="185"/>
      <c r="R517" s="186">
        <f>SUM(R518:R519)</f>
        <v>0</v>
      </c>
      <c r="S517" s="185"/>
      <c r="T517" s="187">
        <f>SUM(T518:T519)</f>
        <v>0</v>
      </c>
      <c r="AR517" s="188" t="s">
        <v>190</v>
      </c>
      <c r="AT517" s="189" t="s">
        <v>75</v>
      </c>
      <c r="AU517" s="189" t="s">
        <v>84</v>
      </c>
      <c r="AY517" s="188" t="s">
        <v>160</v>
      </c>
      <c r="BK517" s="190">
        <f>SUM(BK518:BK519)</f>
        <v>0</v>
      </c>
    </row>
    <row r="518" spans="1:65" s="2" customFormat="1" ht="16.5" customHeight="1">
      <c r="A518" s="35"/>
      <c r="B518" s="36"/>
      <c r="C518" s="193" t="s">
        <v>715</v>
      </c>
      <c r="D518" s="193" t="s">
        <v>162</v>
      </c>
      <c r="E518" s="194" t="s">
        <v>3139</v>
      </c>
      <c r="F518" s="195" t="s">
        <v>3140</v>
      </c>
      <c r="G518" s="196" t="s">
        <v>3128</v>
      </c>
      <c r="H518" s="197">
        <v>1</v>
      </c>
      <c r="I518" s="198"/>
      <c r="J518" s="199">
        <f>ROUND(I518*H518,2)</f>
        <v>0</v>
      </c>
      <c r="K518" s="200"/>
      <c r="L518" s="40"/>
      <c r="M518" s="201" t="s">
        <v>1</v>
      </c>
      <c r="N518" s="202" t="s">
        <v>41</v>
      </c>
      <c r="O518" s="72"/>
      <c r="P518" s="203">
        <f>O518*H518</f>
        <v>0</v>
      </c>
      <c r="Q518" s="203">
        <v>0</v>
      </c>
      <c r="R518" s="203">
        <f>Q518*H518</f>
        <v>0</v>
      </c>
      <c r="S518" s="203">
        <v>0</v>
      </c>
      <c r="T518" s="204">
        <f>S518*H518</f>
        <v>0</v>
      </c>
      <c r="U518" s="35"/>
      <c r="V518" s="35"/>
      <c r="W518" s="35"/>
      <c r="X518" s="35"/>
      <c r="Y518" s="35"/>
      <c r="Z518" s="35"/>
      <c r="AA518" s="35"/>
      <c r="AB518" s="35"/>
      <c r="AC518" s="35"/>
      <c r="AD518" s="35"/>
      <c r="AE518" s="35"/>
      <c r="AR518" s="205" t="s">
        <v>166</v>
      </c>
      <c r="AT518" s="205" t="s">
        <v>162</v>
      </c>
      <c r="AU518" s="205" t="s">
        <v>86</v>
      </c>
      <c r="AY518" s="18" t="s">
        <v>160</v>
      </c>
      <c r="BE518" s="206">
        <f>IF(N518="základní",J518,0)</f>
        <v>0</v>
      </c>
      <c r="BF518" s="206">
        <f>IF(N518="snížená",J518,0)</f>
        <v>0</v>
      </c>
      <c r="BG518" s="206">
        <f>IF(N518="zákl. přenesená",J518,0)</f>
        <v>0</v>
      </c>
      <c r="BH518" s="206">
        <f>IF(N518="sníž. přenesená",J518,0)</f>
        <v>0</v>
      </c>
      <c r="BI518" s="206">
        <f>IF(N518="nulová",J518,0)</f>
        <v>0</v>
      </c>
      <c r="BJ518" s="18" t="s">
        <v>84</v>
      </c>
      <c r="BK518" s="206">
        <f>ROUND(I518*H518,2)</f>
        <v>0</v>
      </c>
      <c r="BL518" s="18" t="s">
        <v>166</v>
      </c>
      <c r="BM518" s="205" t="s">
        <v>1215</v>
      </c>
    </row>
    <row r="519" spans="1:65" s="2" customFormat="1" ht="11.25">
      <c r="A519" s="35"/>
      <c r="B519" s="36"/>
      <c r="C519" s="37"/>
      <c r="D519" s="207" t="s">
        <v>167</v>
      </c>
      <c r="E519" s="37"/>
      <c r="F519" s="208" t="s">
        <v>3140</v>
      </c>
      <c r="G519" s="37"/>
      <c r="H519" s="37"/>
      <c r="I519" s="209"/>
      <c r="J519" s="37"/>
      <c r="K519" s="37"/>
      <c r="L519" s="40"/>
      <c r="M519" s="210"/>
      <c r="N519" s="211"/>
      <c r="O519" s="72"/>
      <c r="P519" s="72"/>
      <c r="Q519" s="72"/>
      <c r="R519" s="72"/>
      <c r="S519" s="72"/>
      <c r="T519" s="73"/>
      <c r="U519" s="35"/>
      <c r="V519" s="35"/>
      <c r="W519" s="35"/>
      <c r="X519" s="35"/>
      <c r="Y519" s="35"/>
      <c r="Z519" s="35"/>
      <c r="AA519" s="35"/>
      <c r="AB519" s="35"/>
      <c r="AC519" s="35"/>
      <c r="AD519" s="35"/>
      <c r="AE519" s="35"/>
      <c r="AT519" s="18" t="s">
        <v>167</v>
      </c>
      <c r="AU519" s="18" t="s">
        <v>86</v>
      </c>
    </row>
    <row r="520" spans="1:65" s="12" customFormat="1" ht="22.9" customHeight="1">
      <c r="B520" s="177"/>
      <c r="C520" s="178"/>
      <c r="D520" s="179" t="s">
        <v>75</v>
      </c>
      <c r="E520" s="191" t="s">
        <v>3141</v>
      </c>
      <c r="F520" s="191" t="s">
        <v>3142</v>
      </c>
      <c r="G520" s="178"/>
      <c r="H520" s="178"/>
      <c r="I520" s="181"/>
      <c r="J520" s="192">
        <f>BK520</f>
        <v>0</v>
      </c>
      <c r="K520" s="178"/>
      <c r="L520" s="183"/>
      <c r="M520" s="184"/>
      <c r="N520" s="185"/>
      <c r="O520" s="185"/>
      <c r="P520" s="186">
        <f>SUM(P521:P522)</f>
        <v>0</v>
      </c>
      <c r="Q520" s="185"/>
      <c r="R520" s="186">
        <f>SUM(R521:R522)</f>
        <v>0</v>
      </c>
      <c r="S520" s="185"/>
      <c r="T520" s="187">
        <f>SUM(T521:T522)</f>
        <v>0</v>
      </c>
      <c r="AR520" s="188" t="s">
        <v>190</v>
      </c>
      <c r="AT520" s="189" t="s">
        <v>75</v>
      </c>
      <c r="AU520" s="189" t="s">
        <v>84</v>
      </c>
      <c r="AY520" s="188" t="s">
        <v>160</v>
      </c>
      <c r="BK520" s="190">
        <f>SUM(BK521:BK522)</f>
        <v>0</v>
      </c>
    </row>
    <row r="521" spans="1:65" s="2" customFormat="1" ht="16.5" customHeight="1">
      <c r="A521" s="35"/>
      <c r="B521" s="36"/>
      <c r="C521" s="193" t="s">
        <v>1235</v>
      </c>
      <c r="D521" s="193" t="s">
        <v>162</v>
      </c>
      <c r="E521" s="194" t="s">
        <v>3143</v>
      </c>
      <c r="F521" s="195" t="s">
        <v>3144</v>
      </c>
      <c r="G521" s="196" t="s">
        <v>3145</v>
      </c>
      <c r="H521" s="197">
        <v>20</v>
      </c>
      <c r="I521" s="198"/>
      <c r="J521" s="199">
        <f>ROUND(I521*H521,2)</f>
        <v>0</v>
      </c>
      <c r="K521" s="200"/>
      <c r="L521" s="40"/>
      <c r="M521" s="201" t="s">
        <v>1</v>
      </c>
      <c r="N521" s="202" t="s">
        <v>41</v>
      </c>
      <c r="O521" s="72"/>
      <c r="P521" s="203">
        <f>O521*H521</f>
        <v>0</v>
      </c>
      <c r="Q521" s="203">
        <v>0</v>
      </c>
      <c r="R521" s="203">
        <f>Q521*H521</f>
        <v>0</v>
      </c>
      <c r="S521" s="203">
        <v>0</v>
      </c>
      <c r="T521" s="204">
        <f>S521*H521</f>
        <v>0</v>
      </c>
      <c r="U521" s="35"/>
      <c r="V521" s="35"/>
      <c r="W521" s="35"/>
      <c r="X521" s="35"/>
      <c r="Y521" s="35"/>
      <c r="Z521" s="35"/>
      <c r="AA521" s="35"/>
      <c r="AB521" s="35"/>
      <c r="AC521" s="35"/>
      <c r="AD521" s="35"/>
      <c r="AE521" s="35"/>
      <c r="AR521" s="205" t="s">
        <v>166</v>
      </c>
      <c r="AT521" s="205" t="s">
        <v>162</v>
      </c>
      <c r="AU521" s="205" t="s">
        <v>86</v>
      </c>
      <c r="AY521" s="18" t="s">
        <v>160</v>
      </c>
      <c r="BE521" s="206">
        <f>IF(N521="základní",J521,0)</f>
        <v>0</v>
      </c>
      <c r="BF521" s="206">
        <f>IF(N521="snížená",J521,0)</f>
        <v>0</v>
      </c>
      <c r="BG521" s="206">
        <f>IF(N521="zákl. přenesená",J521,0)</f>
        <v>0</v>
      </c>
      <c r="BH521" s="206">
        <f>IF(N521="sníž. přenesená",J521,0)</f>
        <v>0</v>
      </c>
      <c r="BI521" s="206">
        <f>IF(N521="nulová",J521,0)</f>
        <v>0</v>
      </c>
      <c r="BJ521" s="18" t="s">
        <v>84</v>
      </c>
      <c r="BK521" s="206">
        <f>ROUND(I521*H521,2)</f>
        <v>0</v>
      </c>
      <c r="BL521" s="18" t="s">
        <v>166</v>
      </c>
      <c r="BM521" s="205" t="s">
        <v>1220</v>
      </c>
    </row>
    <row r="522" spans="1:65" s="2" customFormat="1" ht="11.25">
      <c r="A522" s="35"/>
      <c r="B522" s="36"/>
      <c r="C522" s="37"/>
      <c r="D522" s="207" t="s">
        <v>167</v>
      </c>
      <c r="E522" s="37"/>
      <c r="F522" s="208" t="s">
        <v>3144</v>
      </c>
      <c r="G522" s="37"/>
      <c r="H522" s="37"/>
      <c r="I522" s="209"/>
      <c r="J522" s="37"/>
      <c r="K522" s="37"/>
      <c r="L522" s="40"/>
      <c r="M522" s="210"/>
      <c r="N522" s="211"/>
      <c r="O522" s="72"/>
      <c r="P522" s="72"/>
      <c r="Q522" s="72"/>
      <c r="R522" s="72"/>
      <c r="S522" s="72"/>
      <c r="T522" s="73"/>
      <c r="U522" s="35"/>
      <c r="V522" s="35"/>
      <c r="W522" s="35"/>
      <c r="X522" s="35"/>
      <c r="Y522" s="35"/>
      <c r="Z522" s="35"/>
      <c r="AA522" s="35"/>
      <c r="AB522" s="35"/>
      <c r="AC522" s="35"/>
      <c r="AD522" s="35"/>
      <c r="AE522" s="35"/>
      <c r="AT522" s="18" t="s">
        <v>167</v>
      </c>
      <c r="AU522" s="18" t="s">
        <v>86</v>
      </c>
    </row>
    <row r="523" spans="1:65" s="12" customFormat="1" ht="22.9" customHeight="1">
      <c r="B523" s="177"/>
      <c r="C523" s="178"/>
      <c r="D523" s="179" t="s">
        <v>75</v>
      </c>
      <c r="E523" s="191" t="s">
        <v>3146</v>
      </c>
      <c r="F523" s="191" t="s">
        <v>3147</v>
      </c>
      <c r="G523" s="178"/>
      <c r="H523" s="178"/>
      <c r="I523" s="181"/>
      <c r="J523" s="192">
        <f>BK523</f>
        <v>0</v>
      </c>
      <c r="K523" s="178"/>
      <c r="L523" s="183"/>
      <c r="M523" s="184"/>
      <c r="N523" s="185"/>
      <c r="O523" s="185"/>
      <c r="P523" s="186">
        <f>SUM(P524:P533)</f>
        <v>0</v>
      </c>
      <c r="Q523" s="185"/>
      <c r="R523" s="186">
        <f>SUM(R524:R533)</f>
        <v>0</v>
      </c>
      <c r="S523" s="185"/>
      <c r="T523" s="187">
        <f>SUM(T524:T533)</f>
        <v>0</v>
      </c>
      <c r="AR523" s="188" t="s">
        <v>190</v>
      </c>
      <c r="AT523" s="189" t="s">
        <v>75</v>
      </c>
      <c r="AU523" s="189" t="s">
        <v>84</v>
      </c>
      <c r="AY523" s="188" t="s">
        <v>160</v>
      </c>
      <c r="BK523" s="190">
        <f>SUM(BK524:BK533)</f>
        <v>0</v>
      </c>
    </row>
    <row r="524" spans="1:65" s="2" customFormat="1" ht="33" customHeight="1">
      <c r="A524" s="35"/>
      <c r="B524" s="36"/>
      <c r="C524" s="193" t="s">
        <v>720</v>
      </c>
      <c r="D524" s="193" t="s">
        <v>162</v>
      </c>
      <c r="E524" s="194" t="s">
        <v>3148</v>
      </c>
      <c r="F524" s="195" t="s">
        <v>3149</v>
      </c>
      <c r="G524" s="196" t="s">
        <v>3128</v>
      </c>
      <c r="H524" s="197">
        <v>1</v>
      </c>
      <c r="I524" s="198"/>
      <c r="J524" s="199">
        <f>ROUND(I524*H524,2)</f>
        <v>0</v>
      </c>
      <c r="K524" s="200"/>
      <c r="L524" s="40"/>
      <c r="M524" s="201" t="s">
        <v>1</v>
      </c>
      <c r="N524" s="202" t="s">
        <v>41</v>
      </c>
      <c r="O524" s="72"/>
      <c r="P524" s="203">
        <f>O524*H524</f>
        <v>0</v>
      </c>
      <c r="Q524" s="203">
        <v>0</v>
      </c>
      <c r="R524" s="203">
        <f>Q524*H524</f>
        <v>0</v>
      </c>
      <c r="S524" s="203">
        <v>0</v>
      </c>
      <c r="T524" s="204">
        <f>S524*H524</f>
        <v>0</v>
      </c>
      <c r="U524" s="35"/>
      <c r="V524" s="35"/>
      <c r="W524" s="35"/>
      <c r="X524" s="35"/>
      <c r="Y524" s="35"/>
      <c r="Z524" s="35"/>
      <c r="AA524" s="35"/>
      <c r="AB524" s="35"/>
      <c r="AC524" s="35"/>
      <c r="AD524" s="35"/>
      <c r="AE524" s="35"/>
      <c r="AR524" s="205" t="s">
        <v>166</v>
      </c>
      <c r="AT524" s="205" t="s">
        <v>162</v>
      </c>
      <c r="AU524" s="205" t="s">
        <v>86</v>
      </c>
      <c r="AY524" s="18" t="s">
        <v>160</v>
      </c>
      <c r="BE524" s="206">
        <f>IF(N524="základní",J524,0)</f>
        <v>0</v>
      </c>
      <c r="BF524" s="206">
        <f>IF(N524="snížená",J524,0)</f>
        <v>0</v>
      </c>
      <c r="BG524" s="206">
        <f>IF(N524="zákl. přenesená",J524,0)</f>
        <v>0</v>
      </c>
      <c r="BH524" s="206">
        <f>IF(N524="sníž. přenesená",J524,0)</f>
        <v>0</v>
      </c>
      <c r="BI524" s="206">
        <f>IF(N524="nulová",J524,0)</f>
        <v>0</v>
      </c>
      <c r="BJ524" s="18" t="s">
        <v>84</v>
      </c>
      <c r="BK524" s="206">
        <f>ROUND(I524*H524,2)</f>
        <v>0</v>
      </c>
      <c r="BL524" s="18" t="s">
        <v>166</v>
      </c>
      <c r="BM524" s="205" t="s">
        <v>1227</v>
      </c>
    </row>
    <row r="525" spans="1:65" s="2" customFormat="1" ht="19.5">
      <c r="A525" s="35"/>
      <c r="B525" s="36"/>
      <c r="C525" s="37"/>
      <c r="D525" s="207" t="s">
        <v>167</v>
      </c>
      <c r="E525" s="37"/>
      <c r="F525" s="208" t="s">
        <v>3149</v>
      </c>
      <c r="G525" s="37"/>
      <c r="H525" s="37"/>
      <c r="I525" s="209"/>
      <c r="J525" s="37"/>
      <c r="K525" s="37"/>
      <c r="L525" s="40"/>
      <c r="M525" s="210"/>
      <c r="N525" s="211"/>
      <c r="O525" s="72"/>
      <c r="P525" s="72"/>
      <c r="Q525" s="72"/>
      <c r="R525" s="72"/>
      <c r="S525" s="72"/>
      <c r="T525" s="73"/>
      <c r="U525" s="35"/>
      <c r="V525" s="35"/>
      <c r="W525" s="35"/>
      <c r="X525" s="35"/>
      <c r="Y525" s="35"/>
      <c r="Z525" s="35"/>
      <c r="AA525" s="35"/>
      <c r="AB525" s="35"/>
      <c r="AC525" s="35"/>
      <c r="AD525" s="35"/>
      <c r="AE525" s="35"/>
      <c r="AT525" s="18" t="s">
        <v>167</v>
      </c>
      <c r="AU525" s="18" t="s">
        <v>86</v>
      </c>
    </row>
    <row r="526" spans="1:65" s="2" customFormat="1" ht="24.2" customHeight="1">
      <c r="A526" s="35"/>
      <c r="B526" s="36"/>
      <c r="C526" s="193" t="s">
        <v>1244</v>
      </c>
      <c r="D526" s="193" t="s">
        <v>162</v>
      </c>
      <c r="E526" s="194" t="s">
        <v>3150</v>
      </c>
      <c r="F526" s="195" t="s">
        <v>3151</v>
      </c>
      <c r="G526" s="196" t="s">
        <v>3128</v>
      </c>
      <c r="H526" s="197">
        <v>1</v>
      </c>
      <c r="I526" s="198"/>
      <c r="J526" s="199">
        <f>ROUND(I526*H526,2)</f>
        <v>0</v>
      </c>
      <c r="K526" s="200"/>
      <c r="L526" s="40"/>
      <c r="M526" s="201" t="s">
        <v>1</v>
      </c>
      <c r="N526" s="202" t="s">
        <v>41</v>
      </c>
      <c r="O526" s="72"/>
      <c r="P526" s="203">
        <f>O526*H526</f>
        <v>0</v>
      </c>
      <c r="Q526" s="203">
        <v>0</v>
      </c>
      <c r="R526" s="203">
        <f>Q526*H526</f>
        <v>0</v>
      </c>
      <c r="S526" s="203">
        <v>0</v>
      </c>
      <c r="T526" s="204">
        <f>S526*H526</f>
        <v>0</v>
      </c>
      <c r="U526" s="35"/>
      <c r="V526" s="35"/>
      <c r="W526" s="35"/>
      <c r="X526" s="35"/>
      <c r="Y526" s="35"/>
      <c r="Z526" s="35"/>
      <c r="AA526" s="35"/>
      <c r="AB526" s="35"/>
      <c r="AC526" s="35"/>
      <c r="AD526" s="35"/>
      <c r="AE526" s="35"/>
      <c r="AR526" s="205" t="s">
        <v>166</v>
      </c>
      <c r="AT526" s="205" t="s">
        <v>162</v>
      </c>
      <c r="AU526" s="205" t="s">
        <v>86</v>
      </c>
      <c r="AY526" s="18" t="s">
        <v>160</v>
      </c>
      <c r="BE526" s="206">
        <f>IF(N526="základní",J526,0)</f>
        <v>0</v>
      </c>
      <c r="BF526" s="206">
        <f>IF(N526="snížená",J526,0)</f>
        <v>0</v>
      </c>
      <c r="BG526" s="206">
        <f>IF(N526="zákl. přenesená",J526,0)</f>
        <v>0</v>
      </c>
      <c r="BH526" s="206">
        <f>IF(N526="sníž. přenesená",J526,0)</f>
        <v>0</v>
      </c>
      <c r="BI526" s="206">
        <f>IF(N526="nulová",J526,0)</f>
        <v>0</v>
      </c>
      <c r="BJ526" s="18" t="s">
        <v>84</v>
      </c>
      <c r="BK526" s="206">
        <f>ROUND(I526*H526,2)</f>
        <v>0</v>
      </c>
      <c r="BL526" s="18" t="s">
        <v>166</v>
      </c>
      <c r="BM526" s="205" t="s">
        <v>1232</v>
      </c>
    </row>
    <row r="527" spans="1:65" s="2" customFormat="1" ht="11.25">
      <c r="A527" s="35"/>
      <c r="B527" s="36"/>
      <c r="C527" s="37"/>
      <c r="D527" s="207" t="s">
        <v>167</v>
      </c>
      <c r="E527" s="37"/>
      <c r="F527" s="208" t="s">
        <v>3151</v>
      </c>
      <c r="G527" s="37"/>
      <c r="H527" s="37"/>
      <c r="I527" s="209"/>
      <c r="J527" s="37"/>
      <c r="K527" s="37"/>
      <c r="L527" s="40"/>
      <c r="M527" s="210"/>
      <c r="N527" s="211"/>
      <c r="O527" s="72"/>
      <c r="P527" s="72"/>
      <c r="Q527" s="72"/>
      <c r="R527" s="72"/>
      <c r="S527" s="72"/>
      <c r="T527" s="73"/>
      <c r="U527" s="35"/>
      <c r="V527" s="35"/>
      <c r="W527" s="35"/>
      <c r="X527" s="35"/>
      <c r="Y527" s="35"/>
      <c r="Z527" s="35"/>
      <c r="AA527" s="35"/>
      <c r="AB527" s="35"/>
      <c r="AC527" s="35"/>
      <c r="AD527" s="35"/>
      <c r="AE527" s="35"/>
      <c r="AT527" s="18" t="s">
        <v>167</v>
      </c>
      <c r="AU527" s="18" t="s">
        <v>86</v>
      </c>
    </row>
    <row r="528" spans="1:65" s="2" customFormat="1" ht="49.15" customHeight="1">
      <c r="A528" s="35"/>
      <c r="B528" s="36"/>
      <c r="C528" s="193" t="s">
        <v>730</v>
      </c>
      <c r="D528" s="193" t="s">
        <v>162</v>
      </c>
      <c r="E528" s="194" t="s">
        <v>3152</v>
      </c>
      <c r="F528" s="195" t="s">
        <v>3153</v>
      </c>
      <c r="G528" s="196" t="s">
        <v>3128</v>
      </c>
      <c r="H528" s="197">
        <v>1</v>
      </c>
      <c r="I528" s="198"/>
      <c r="J528" s="199">
        <f>ROUND(I528*H528,2)</f>
        <v>0</v>
      </c>
      <c r="K528" s="200"/>
      <c r="L528" s="40"/>
      <c r="M528" s="201" t="s">
        <v>1</v>
      </c>
      <c r="N528" s="202" t="s">
        <v>41</v>
      </c>
      <c r="O528" s="72"/>
      <c r="P528" s="203">
        <f>O528*H528</f>
        <v>0</v>
      </c>
      <c r="Q528" s="203">
        <v>0</v>
      </c>
      <c r="R528" s="203">
        <f>Q528*H528</f>
        <v>0</v>
      </c>
      <c r="S528" s="203">
        <v>0</v>
      </c>
      <c r="T528" s="204">
        <f>S528*H528</f>
        <v>0</v>
      </c>
      <c r="U528" s="35"/>
      <c r="V528" s="35"/>
      <c r="W528" s="35"/>
      <c r="X528" s="35"/>
      <c r="Y528" s="35"/>
      <c r="Z528" s="35"/>
      <c r="AA528" s="35"/>
      <c r="AB528" s="35"/>
      <c r="AC528" s="35"/>
      <c r="AD528" s="35"/>
      <c r="AE528" s="35"/>
      <c r="AR528" s="205" t="s">
        <v>166</v>
      </c>
      <c r="AT528" s="205" t="s">
        <v>162</v>
      </c>
      <c r="AU528" s="205" t="s">
        <v>86</v>
      </c>
      <c r="AY528" s="18" t="s">
        <v>160</v>
      </c>
      <c r="BE528" s="206">
        <f>IF(N528="základní",J528,0)</f>
        <v>0</v>
      </c>
      <c r="BF528" s="206">
        <f>IF(N528="snížená",J528,0)</f>
        <v>0</v>
      </c>
      <c r="BG528" s="206">
        <f>IF(N528="zákl. přenesená",J528,0)</f>
        <v>0</v>
      </c>
      <c r="BH528" s="206">
        <f>IF(N528="sníž. přenesená",J528,0)</f>
        <v>0</v>
      </c>
      <c r="BI528" s="206">
        <f>IF(N528="nulová",J528,0)</f>
        <v>0</v>
      </c>
      <c r="BJ528" s="18" t="s">
        <v>84</v>
      </c>
      <c r="BK528" s="206">
        <f>ROUND(I528*H528,2)</f>
        <v>0</v>
      </c>
      <c r="BL528" s="18" t="s">
        <v>166</v>
      </c>
      <c r="BM528" s="205" t="s">
        <v>1238</v>
      </c>
    </row>
    <row r="529" spans="1:65" s="2" customFormat="1" ht="29.25">
      <c r="A529" s="35"/>
      <c r="B529" s="36"/>
      <c r="C529" s="37"/>
      <c r="D529" s="207" t="s">
        <v>167</v>
      </c>
      <c r="E529" s="37"/>
      <c r="F529" s="208" t="s">
        <v>3153</v>
      </c>
      <c r="G529" s="37"/>
      <c r="H529" s="37"/>
      <c r="I529" s="209"/>
      <c r="J529" s="37"/>
      <c r="K529" s="37"/>
      <c r="L529" s="40"/>
      <c r="M529" s="210"/>
      <c r="N529" s="211"/>
      <c r="O529" s="72"/>
      <c r="P529" s="72"/>
      <c r="Q529" s="72"/>
      <c r="R529" s="72"/>
      <c r="S529" s="72"/>
      <c r="T529" s="73"/>
      <c r="U529" s="35"/>
      <c r="V529" s="35"/>
      <c r="W529" s="35"/>
      <c r="X529" s="35"/>
      <c r="Y529" s="35"/>
      <c r="Z529" s="35"/>
      <c r="AA529" s="35"/>
      <c r="AB529" s="35"/>
      <c r="AC529" s="35"/>
      <c r="AD529" s="35"/>
      <c r="AE529" s="35"/>
      <c r="AT529" s="18" t="s">
        <v>167</v>
      </c>
      <c r="AU529" s="18" t="s">
        <v>86</v>
      </c>
    </row>
    <row r="530" spans="1:65" s="2" customFormat="1" ht="16.5" customHeight="1">
      <c r="A530" s="35"/>
      <c r="B530" s="36"/>
      <c r="C530" s="193" t="s">
        <v>1253</v>
      </c>
      <c r="D530" s="193" t="s">
        <v>162</v>
      </c>
      <c r="E530" s="194" t="s">
        <v>3154</v>
      </c>
      <c r="F530" s="195" t="s">
        <v>3155</v>
      </c>
      <c r="G530" s="196" t="s">
        <v>3128</v>
      </c>
      <c r="H530" s="197">
        <v>1</v>
      </c>
      <c r="I530" s="198"/>
      <c r="J530" s="199">
        <f>ROUND(I530*H530,2)</f>
        <v>0</v>
      </c>
      <c r="K530" s="200"/>
      <c r="L530" s="40"/>
      <c r="M530" s="201" t="s">
        <v>1</v>
      </c>
      <c r="N530" s="202" t="s">
        <v>41</v>
      </c>
      <c r="O530" s="72"/>
      <c r="P530" s="203">
        <f>O530*H530</f>
        <v>0</v>
      </c>
      <c r="Q530" s="203">
        <v>0</v>
      </c>
      <c r="R530" s="203">
        <f>Q530*H530</f>
        <v>0</v>
      </c>
      <c r="S530" s="203">
        <v>0</v>
      </c>
      <c r="T530" s="204">
        <f>S530*H530</f>
        <v>0</v>
      </c>
      <c r="U530" s="35"/>
      <c r="V530" s="35"/>
      <c r="W530" s="35"/>
      <c r="X530" s="35"/>
      <c r="Y530" s="35"/>
      <c r="Z530" s="35"/>
      <c r="AA530" s="35"/>
      <c r="AB530" s="35"/>
      <c r="AC530" s="35"/>
      <c r="AD530" s="35"/>
      <c r="AE530" s="35"/>
      <c r="AR530" s="205" t="s">
        <v>166</v>
      </c>
      <c r="AT530" s="205" t="s">
        <v>162</v>
      </c>
      <c r="AU530" s="205" t="s">
        <v>86</v>
      </c>
      <c r="AY530" s="18" t="s">
        <v>160</v>
      </c>
      <c r="BE530" s="206">
        <f>IF(N530="základní",J530,0)</f>
        <v>0</v>
      </c>
      <c r="BF530" s="206">
        <f>IF(N530="snížená",J530,0)</f>
        <v>0</v>
      </c>
      <c r="BG530" s="206">
        <f>IF(N530="zákl. přenesená",J530,0)</f>
        <v>0</v>
      </c>
      <c r="BH530" s="206">
        <f>IF(N530="sníž. přenesená",J530,0)</f>
        <v>0</v>
      </c>
      <c r="BI530" s="206">
        <f>IF(N530="nulová",J530,0)</f>
        <v>0</v>
      </c>
      <c r="BJ530" s="18" t="s">
        <v>84</v>
      </c>
      <c r="BK530" s="206">
        <f>ROUND(I530*H530,2)</f>
        <v>0</v>
      </c>
      <c r="BL530" s="18" t="s">
        <v>166</v>
      </c>
      <c r="BM530" s="205" t="s">
        <v>1242</v>
      </c>
    </row>
    <row r="531" spans="1:65" s="2" customFormat="1" ht="11.25">
      <c r="A531" s="35"/>
      <c r="B531" s="36"/>
      <c r="C531" s="37"/>
      <c r="D531" s="207" t="s">
        <v>167</v>
      </c>
      <c r="E531" s="37"/>
      <c r="F531" s="208" t="s">
        <v>3155</v>
      </c>
      <c r="G531" s="37"/>
      <c r="H531" s="37"/>
      <c r="I531" s="209"/>
      <c r="J531" s="37"/>
      <c r="K531" s="37"/>
      <c r="L531" s="40"/>
      <c r="M531" s="210"/>
      <c r="N531" s="211"/>
      <c r="O531" s="72"/>
      <c r="P531" s="72"/>
      <c r="Q531" s="72"/>
      <c r="R531" s="72"/>
      <c r="S531" s="72"/>
      <c r="T531" s="73"/>
      <c r="U531" s="35"/>
      <c r="V531" s="35"/>
      <c r="W531" s="35"/>
      <c r="X531" s="35"/>
      <c r="Y531" s="35"/>
      <c r="Z531" s="35"/>
      <c r="AA531" s="35"/>
      <c r="AB531" s="35"/>
      <c r="AC531" s="35"/>
      <c r="AD531" s="35"/>
      <c r="AE531" s="35"/>
      <c r="AT531" s="18" t="s">
        <v>167</v>
      </c>
      <c r="AU531" s="18" t="s">
        <v>86</v>
      </c>
    </row>
    <row r="532" spans="1:65" s="2" customFormat="1" ht="16.5" customHeight="1">
      <c r="A532" s="35"/>
      <c r="B532" s="36"/>
      <c r="C532" s="193" t="s">
        <v>738</v>
      </c>
      <c r="D532" s="193" t="s">
        <v>162</v>
      </c>
      <c r="E532" s="194" t="s">
        <v>3156</v>
      </c>
      <c r="F532" s="195" t="s">
        <v>3157</v>
      </c>
      <c r="G532" s="196" t="s">
        <v>3128</v>
      </c>
      <c r="H532" s="197">
        <v>1</v>
      </c>
      <c r="I532" s="198"/>
      <c r="J532" s="199">
        <f>ROUND(I532*H532,2)</f>
        <v>0</v>
      </c>
      <c r="K532" s="200"/>
      <c r="L532" s="40"/>
      <c r="M532" s="201" t="s">
        <v>1</v>
      </c>
      <c r="N532" s="202" t="s">
        <v>41</v>
      </c>
      <c r="O532" s="72"/>
      <c r="P532" s="203">
        <f>O532*H532</f>
        <v>0</v>
      </c>
      <c r="Q532" s="203">
        <v>0</v>
      </c>
      <c r="R532" s="203">
        <f>Q532*H532</f>
        <v>0</v>
      </c>
      <c r="S532" s="203">
        <v>0</v>
      </c>
      <c r="T532" s="204">
        <f>S532*H532</f>
        <v>0</v>
      </c>
      <c r="U532" s="35"/>
      <c r="V532" s="35"/>
      <c r="W532" s="35"/>
      <c r="X532" s="35"/>
      <c r="Y532" s="35"/>
      <c r="Z532" s="35"/>
      <c r="AA532" s="35"/>
      <c r="AB532" s="35"/>
      <c r="AC532" s="35"/>
      <c r="AD532" s="35"/>
      <c r="AE532" s="35"/>
      <c r="AR532" s="205" t="s">
        <v>166</v>
      </c>
      <c r="AT532" s="205" t="s">
        <v>162</v>
      </c>
      <c r="AU532" s="205" t="s">
        <v>86</v>
      </c>
      <c r="AY532" s="18" t="s">
        <v>160</v>
      </c>
      <c r="BE532" s="206">
        <f>IF(N532="základní",J532,0)</f>
        <v>0</v>
      </c>
      <c r="BF532" s="206">
        <f>IF(N532="snížená",J532,0)</f>
        <v>0</v>
      </c>
      <c r="BG532" s="206">
        <f>IF(N532="zákl. přenesená",J532,0)</f>
        <v>0</v>
      </c>
      <c r="BH532" s="206">
        <f>IF(N532="sníž. přenesená",J532,0)</f>
        <v>0</v>
      </c>
      <c r="BI532" s="206">
        <f>IF(N532="nulová",J532,0)</f>
        <v>0</v>
      </c>
      <c r="BJ532" s="18" t="s">
        <v>84</v>
      </c>
      <c r="BK532" s="206">
        <f>ROUND(I532*H532,2)</f>
        <v>0</v>
      </c>
      <c r="BL532" s="18" t="s">
        <v>166</v>
      </c>
      <c r="BM532" s="205" t="s">
        <v>1247</v>
      </c>
    </row>
    <row r="533" spans="1:65" s="2" customFormat="1" ht="11.25">
      <c r="A533" s="35"/>
      <c r="B533" s="36"/>
      <c r="C533" s="37"/>
      <c r="D533" s="207" t="s">
        <v>167</v>
      </c>
      <c r="E533" s="37"/>
      <c r="F533" s="208" t="s">
        <v>3157</v>
      </c>
      <c r="G533" s="37"/>
      <c r="H533" s="37"/>
      <c r="I533" s="209"/>
      <c r="J533" s="37"/>
      <c r="K533" s="37"/>
      <c r="L533" s="40"/>
      <c r="M533" s="271"/>
      <c r="N533" s="272"/>
      <c r="O533" s="273"/>
      <c r="P533" s="273"/>
      <c r="Q533" s="273"/>
      <c r="R533" s="273"/>
      <c r="S533" s="273"/>
      <c r="T533" s="274"/>
      <c r="U533" s="35"/>
      <c r="V533" s="35"/>
      <c r="W533" s="35"/>
      <c r="X533" s="35"/>
      <c r="Y533" s="35"/>
      <c r="Z533" s="35"/>
      <c r="AA533" s="35"/>
      <c r="AB533" s="35"/>
      <c r="AC533" s="35"/>
      <c r="AD533" s="35"/>
      <c r="AE533" s="35"/>
      <c r="AT533" s="18" t="s">
        <v>167</v>
      </c>
      <c r="AU533" s="18" t="s">
        <v>86</v>
      </c>
    </row>
    <row r="534" spans="1:65" s="2" customFormat="1" ht="6.95" customHeight="1">
      <c r="A534" s="35"/>
      <c r="B534" s="55"/>
      <c r="C534" s="56"/>
      <c r="D534" s="56"/>
      <c r="E534" s="56"/>
      <c r="F534" s="56"/>
      <c r="G534" s="56"/>
      <c r="H534" s="56"/>
      <c r="I534" s="56"/>
      <c r="J534" s="56"/>
      <c r="K534" s="56"/>
      <c r="L534" s="40"/>
      <c r="M534" s="35"/>
      <c r="O534" s="35"/>
      <c r="P534" s="35"/>
      <c r="Q534" s="35"/>
      <c r="R534" s="35"/>
      <c r="S534" s="35"/>
      <c r="T534" s="35"/>
      <c r="U534" s="35"/>
      <c r="V534" s="35"/>
      <c r="W534" s="35"/>
      <c r="X534" s="35"/>
      <c r="Y534" s="35"/>
      <c r="Z534" s="35"/>
      <c r="AA534" s="35"/>
      <c r="AB534" s="35"/>
      <c r="AC534" s="35"/>
      <c r="AD534" s="35"/>
      <c r="AE534" s="35"/>
    </row>
  </sheetData>
  <sheetProtection algorithmName="SHA-512" hashValue="Ek2vmb2TV28FCi1DkjqeFKczznV9HYn85QMmzoo8CZLu1XkcEyxRD3VwxwDPTIbzJOU8jsxDMfcF/AdeUa2Gyw==" saltValue="6/eJfj9cr2G7zVPoHU/Ul7F827MHWlWtaqrKEL1kkWdoTYOCzI8PKpF0l1iStP+Zpg3zvSaZSOLpMbyaq+dkUQ==" spinCount="100000" sheet="1" objects="1" scenarios="1" formatColumns="0" formatRows="0" autoFilter="0"/>
  <autoFilter ref="C133:K533"/>
  <mergeCells count="12">
    <mergeCell ref="E126:H126"/>
    <mergeCell ref="L2:V2"/>
    <mergeCell ref="E85:H85"/>
    <mergeCell ref="E87:H87"/>
    <mergeCell ref="E89:H89"/>
    <mergeCell ref="E122:H122"/>
    <mergeCell ref="E124:H124"/>
    <mergeCell ref="E7:H7"/>
    <mergeCell ref="E9:H9"/>
    <mergeCell ref="E11:H11"/>
    <mergeCell ref="E20:H20"/>
    <mergeCell ref="E29:H29"/>
  </mergeCells>
  <pageMargins left="0.39374999999999999" right="0.39374999999999999" top="0.39374999999999999" bottom="0.39374999999999999" header="0" footer="0"/>
  <pageSetup paperSize="9" fitToHeight="100" orientation="portrait" blackAndWhite="1"/>
  <headerFooter>
    <oddFooter>&amp;CStrana &amp;P z &amp;N</oddFooter>
  </headerFooter>
  <drawing r:id="rId1"/>
</worksheet>
</file>

<file path=xl/worksheets/sheet7.xml><?xml version="1.0" encoding="utf-8"?>
<worksheet xmlns="http://schemas.openxmlformats.org/spreadsheetml/2006/main" xmlns:r="http://schemas.openxmlformats.org/officeDocument/2006/relationships">
  <sheetPr>
    <pageSetUpPr fitToPage="1"/>
  </sheetPr>
  <dimension ref="A2:BM276"/>
  <sheetViews>
    <sheetView showGridLines="0" workbookViewId="0"/>
  </sheetViews>
  <sheetFormatPr defaultRowHeight="15"/>
  <cols>
    <col min="1" max="1" width="8.33203125" style="1" customWidth="1"/>
    <col min="2" max="2" width="1.1640625" style="1" customWidth="1"/>
    <col min="3" max="3" width="4.1640625" style="1" customWidth="1"/>
    <col min="4" max="4" width="4.33203125" style="1" customWidth="1"/>
    <col min="5" max="5" width="17.1640625" style="1" customWidth="1"/>
    <col min="6" max="6" width="50.83203125" style="1" customWidth="1"/>
    <col min="7" max="7" width="7.5" style="1" customWidth="1"/>
    <col min="8" max="8" width="14" style="1" customWidth="1"/>
    <col min="9" max="9" width="15.83203125" style="1" customWidth="1"/>
    <col min="10" max="10" width="22.33203125" style="1" customWidth="1"/>
    <col min="11" max="11" width="22.33203125" style="1" hidden="1" customWidth="1"/>
    <col min="12" max="12" width="9.33203125" style="1" customWidth="1"/>
    <col min="13" max="13" width="10.83203125" style="1" hidden="1" customWidth="1"/>
    <col min="14" max="14" width="9.33203125" style="1" hidden="1"/>
    <col min="15" max="20" width="14.1640625" style="1" hidden="1" customWidth="1"/>
    <col min="21" max="21" width="16.33203125" style="1" hidden="1" customWidth="1"/>
    <col min="22" max="22" width="12.33203125" style="1" customWidth="1"/>
    <col min="23" max="23" width="16.33203125" style="1" customWidth="1"/>
    <col min="24" max="24" width="12.33203125" style="1" customWidth="1"/>
    <col min="25" max="25" width="15" style="1" customWidth="1"/>
    <col min="26" max="26" width="11" style="1" customWidth="1"/>
    <col min="27" max="27" width="15" style="1" customWidth="1"/>
    <col min="28" max="28" width="16.33203125" style="1" customWidth="1"/>
    <col min="29" max="29" width="11" style="1" customWidth="1"/>
    <col min="30" max="30" width="15" style="1" customWidth="1"/>
    <col min="31" max="31" width="16.33203125" style="1" customWidth="1"/>
    <col min="44" max="65" width="9.33203125" style="1" hidden="1"/>
  </cols>
  <sheetData>
    <row r="2" spans="1:46" s="1" customFormat="1" ht="36.950000000000003" customHeight="1">
      <c r="L2" s="319"/>
      <c r="M2" s="319"/>
      <c r="N2" s="319"/>
      <c r="O2" s="319"/>
      <c r="P2" s="319"/>
      <c r="Q2" s="319"/>
      <c r="R2" s="319"/>
      <c r="S2" s="319"/>
      <c r="T2" s="319"/>
      <c r="U2" s="319"/>
      <c r="V2" s="319"/>
      <c r="AT2" s="18" t="s">
        <v>104</v>
      </c>
    </row>
    <row r="3" spans="1:46" s="1" customFormat="1" ht="6.95" customHeight="1">
      <c r="B3" s="116"/>
      <c r="C3" s="117"/>
      <c r="D3" s="117"/>
      <c r="E3" s="117"/>
      <c r="F3" s="117"/>
      <c r="G3" s="117"/>
      <c r="H3" s="117"/>
      <c r="I3" s="117"/>
      <c r="J3" s="117"/>
      <c r="K3" s="117"/>
      <c r="L3" s="21"/>
      <c r="AT3" s="18" t="s">
        <v>86</v>
      </c>
    </row>
    <row r="4" spans="1:46" s="1" customFormat="1" ht="24.95" customHeight="1">
      <c r="B4" s="21"/>
      <c r="D4" s="118" t="s">
        <v>111</v>
      </c>
      <c r="L4" s="21"/>
      <c r="M4" s="119" t="s">
        <v>10</v>
      </c>
      <c r="AT4" s="18" t="s">
        <v>4</v>
      </c>
    </row>
    <row r="5" spans="1:46" s="1" customFormat="1" ht="6.95" customHeight="1">
      <c r="B5" s="21"/>
      <c r="L5" s="21"/>
    </row>
    <row r="6" spans="1:46" s="1" customFormat="1" ht="12" customHeight="1">
      <c r="B6" s="21"/>
      <c r="D6" s="120" t="s">
        <v>16</v>
      </c>
      <c r="L6" s="21"/>
    </row>
    <row r="7" spans="1:46" s="1" customFormat="1" ht="26.25" customHeight="1">
      <c r="B7" s="21"/>
      <c r="E7" s="320" t="str">
        <f>'Rekapitulace stavby'!K6</f>
        <v>Přístavba odborné učebny pro výuku přípravy pokrmů pro I. II. stupeň ZŠ Dub nad Moravou</v>
      </c>
      <c r="F7" s="321"/>
      <c r="G7" s="321"/>
      <c r="H7" s="321"/>
      <c r="L7" s="21"/>
    </row>
    <row r="8" spans="1:46" s="1" customFormat="1" ht="12" customHeight="1">
      <c r="B8" s="21"/>
      <c r="D8" s="120" t="s">
        <v>112</v>
      </c>
      <c r="L8" s="21"/>
    </row>
    <row r="9" spans="1:46" s="2" customFormat="1" ht="16.5" customHeight="1">
      <c r="A9" s="35"/>
      <c r="B9" s="40"/>
      <c r="C9" s="35"/>
      <c r="D9" s="35"/>
      <c r="E9" s="320" t="s">
        <v>2715</v>
      </c>
      <c r="F9" s="323"/>
      <c r="G9" s="323"/>
      <c r="H9" s="323"/>
      <c r="I9" s="35"/>
      <c r="J9" s="35"/>
      <c r="K9" s="35"/>
      <c r="L9" s="52"/>
      <c r="S9" s="35"/>
      <c r="T9" s="35"/>
      <c r="U9" s="35"/>
      <c r="V9" s="35"/>
      <c r="W9" s="35"/>
      <c r="X9" s="35"/>
      <c r="Y9" s="35"/>
      <c r="Z9" s="35"/>
      <c r="AA9" s="35"/>
      <c r="AB9" s="35"/>
      <c r="AC9" s="35"/>
      <c r="AD9" s="35"/>
      <c r="AE9" s="35"/>
    </row>
    <row r="10" spans="1:46" s="2" customFormat="1" ht="12" customHeight="1">
      <c r="A10" s="35"/>
      <c r="B10" s="40"/>
      <c r="C10" s="35"/>
      <c r="D10" s="120" t="s">
        <v>2716</v>
      </c>
      <c r="E10" s="35"/>
      <c r="F10" s="35"/>
      <c r="G10" s="35"/>
      <c r="H10" s="35"/>
      <c r="I10" s="35"/>
      <c r="J10" s="35"/>
      <c r="K10" s="35"/>
      <c r="L10" s="52"/>
      <c r="S10" s="35"/>
      <c r="T10" s="35"/>
      <c r="U10" s="35"/>
      <c r="V10" s="35"/>
      <c r="W10" s="35"/>
      <c r="X10" s="35"/>
      <c r="Y10" s="35"/>
      <c r="Z10" s="35"/>
      <c r="AA10" s="35"/>
      <c r="AB10" s="35"/>
      <c r="AC10" s="35"/>
      <c r="AD10" s="35"/>
      <c r="AE10" s="35"/>
    </row>
    <row r="11" spans="1:46" s="2" customFormat="1" ht="16.5" customHeight="1">
      <c r="A11" s="35"/>
      <c r="B11" s="40"/>
      <c r="C11" s="35"/>
      <c r="D11" s="35"/>
      <c r="E11" s="322" t="s">
        <v>3158</v>
      </c>
      <c r="F11" s="323"/>
      <c r="G11" s="323"/>
      <c r="H11" s="323"/>
      <c r="I11" s="35"/>
      <c r="J11" s="35"/>
      <c r="K11" s="35"/>
      <c r="L11" s="52"/>
      <c r="S11" s="35"/>
      <c r="T11" s="35"/>
      <c r="U11" s="35"/>
      <c r="V11" s="35"/>
      <c r="W11" s="35"/>
      <c r="X11" s="35"/>
      <c r="Y11" s="35"/>
      <c r="Z11" s="35"/>
      <c r="AA11" s="35"/>
      <c r="AB11" s="35"/>
      <c r="AC11" s="35"/>
      <c r="AD11" s="35"/>
      <c r="AE11" s="35"/>
    </row>
    <row r="12" spans="1:46" s="2" customFormat="1" ht="11.25">
      <c r="A12" s="35"/>
      <c r="B12" s="40"/>
      <c r="C12" s="35"/>
      <c r="D12" s="35"/>
      <c r="E12" s="35"/>
      <c r="F12" s="35"/>
      <c r="G12" s="35"/>
      <c r="H12" s="35"/>
      <c r="I12" s="35"/>
      <c r="J12" s="35"/>
      <c r="K12" s="35"/>
      <c r="L12" s="52"/>
      <c r="S12" s="35"/>
      <c r="T12" s="35"/>
      <c r="U12" s="35"/>
      <c r="V12" s="35"/>
      <c r="W12" s="35"/>
      <c r="X12" s="35"/>
      <c r="Y12" s="35"/>
      <c r="Z12" s="35"/>
      <c r="AA12" s="35"/>
      <c r="AB12" s="35"/>
      <c r="AC12" s="35"/>
      <c r="AD12" s="35"/>
      <c r="AE12" s="35"/>
    </row>
    <row r="13" spans="1:46" s="2" customFormat="1" ht="12" customHeight="1">
      <c r="A13" s="35"/>
      <c r="B13" s="40"/>
      <c r="C13" s="35"/>
      <c r="D13" s="120" t="s">
        <v>18</v>
      </c>
      <c r="E13" s="35"/>
      <c r="F13" s="111" t="s">
        <v>19</v>
      </c>
      <c r="G13" s="35"/>
      <c r="H13" s="35"/>
      <c r="I13" s="120" t="s">
        <v>20</v>
      </c>
      <c r="J13" s="111" t="s">
        <v>1</v>
      </c>
      <c r="K13" s="35"/>
      <c r="L13" s="52"/>
      <c r="S13" s="35"/>
      <c r="T13" s="35"/>
      <c r="U13" s="35"/>
      <c r="V13" s="35"/>
      <c r="W13" s="35"/>
      <c r="X13" s="35"/>
      <c r="Y13" s="35"/>
      <c r="Z13" s="35"/>
      <c r="AA13" s="35"/>
      <c r="AB13" s="35"/>
      <c r="AC13" s="35"/>
      <c r="AD13" s="35"/>
      <c r="AE13" s="35"/>
    </row>
    <row r="14" spans="1:46" s="2" customFormat="1" ht="12" customHeight="1">
      <c r="A14" s="35"/>
      <c r="B14" s="40"/>
      <c r="C14" s="35"/>
      <c r="D14" s="120" t="s">
        <v>21</v>
      </c>
      <c r="E14" s="35"/>
      <c r="F14" s="111" t="s">
        <v>3159</v>
      </c>
      <c r="G14" s="35"/>
      <c r="H14" s="35"/>
      <c r="I14" s="120" t="s">
        <v>23</v>
      </c>
      <c r="J14" s="121" t="str">
        <f>'Rekapitulace stavby'!AN8</f>
        <v>27. 5. 2024</v>
      </c>
      <c r="K14" s="35"/>
      <c r="L14" s="52"/>
      <c r="S14" s="35"/>
      <c r="T14" s="35"/>
      <c r="U14" s="35"/>
      <c r="V14" s="35"/>
      <c r="W14" s="35"/>
      <c r="X14" s="35"/>
      <c r="Y14" s="35"/>
      <c r="Z14" s="35"/>
      <c r="AA14" s="35"/>
      <c r="AB14" s="35"/>
      <c r="AC14" s="35"/>
      <c r="AD14" s="35"/>
      <c r="AE14" s="35"/>
    </row>
    <row r="15" spans="1:46" s="2" customFormat="1" ht="10.9" customHeight="1">
      <c r="A15" s="35"/>
      <c r="B15" s="40"/>
      <c r="C15" s="35"/>
      <c r="D15" s="35"/>
      <c r="E15" s="35"/>
      <c r="F15" s="35"/>
      <c r="G15" s="35"/>
      <c r="H15" s="35"/>
      <c r="I15" s="35"/>
      <c r="J15" s="35"/>
      <c r="K15" s="35"/>
      <c r="L15" s="52"/>
      <c r="S15" s="35"/>
      <c r="T15" s="35"/>
      <c r="U15" s="35"/>
      <c r="V15" s="35"/>
      <c r="W15" s="35"/>
      <c r="X15" s="35"/>
      <c r="Y15" s="35"/>
      <c r="Z15" s="35"/>
      <c r="AA15" s="35"/>
      <c r="AB15" s="35"/>
      <c r="AC15" s="35"/>
      <c r="AD15" s="35"/>
      <c r="AE15" s="35"/>
    </row>
    <row r="16" spans="1:46" s="2" customFormat="1" ht="12" customHeight="1">
      <c r="A16" s="35"/>
      <c r="B16" s="40"/>
      <c r="C16" s="35"/>
      <c r="D16" s="120" t="s">
        <v>25</v>
      </c>
      <c r="E16" s="35"/>
      <c r="F16" s="35"/>
      <c r="G16" s="35"/>
      <c r="H16" s="35"/>
      <c r="I16" s="120" t="s">
        <v>26</v>
      </c>
      <c r="J16" s="111" t="s">
        <v>1</v>
      </c>
      <c r="K16" s="35"/>
      <c r="L16" s="52"/>
      <c r="S16" s="35"/>
      <c r="T16" s="35"/>
      <c r="U16" s="35"/>
      <c r="V16" s="35"/>
      <c r="W16" s="35"/>
      <c r="X16" s="35"/>
      <c r="Y16" s="35"/>
      <c r="Z16" s="35"/>
      <c r="AA16" s="35"/>
      <c r="AB16" s="35"/>
      <c r="AC16" s="35"/>
      <c r="AD16" s="35"/>
      <c r="AE16" s="35"/>
    </row>
    <row r="17" spans="1:31" s="2" customFormat="1" ht="18" customHeight="1">
      <c r="A17" s="35"/>
      <c r="B17" s="40"/>
      <c r="C17" s="35"/>
      <c r="D17" s="35"/>
      <c r="E17" s="111" t="s">
        <v>114</v>
      </c>
      <c r="F17" s="35"/>
      <c r="G17" s="35"/>
      <c r="H17" s="35"/>
      <c r="I17" s="120" t="s">
        <v>28</v>
      </c>
      <c r="J17" s="111" t="s">
        <v>1</v>
      </c>
      <c r="K17" s="35"/>
      <c r="L17" s="52"/>
      <c r="S17" s="35"/>
      <c r="T17" s="35"/>
      <c r="U17" s="35"/>
      <c r="V17" s="35"/>
      <c r="W17" s="35"/>
      <c r="X17" s="35"/>
      <c r="Y17" s="35"/>
      <c r="Z17" s="35"/>
      <c r="AA17" s="35"/>
      <c r="AB17" s="35"/>
      <c r="AC17" s="35"/>
      <c r="AD17" s="35"/>
      <c r="AE17" s="35"/>
    </row>
    <row r="18" spans="1:31" s="2" customFormat="1" ht="6.95" customHeight="1">
      <c r="A18" s="35"/>
      <c r="B18" s="40"/>
      <c r="C18" s="35"/>
      <c r="D18" s="35"/>
      <c r="E18" s="35"/>
      <c r="F18" s="35"/>
      <c r="G18" s="35"/>
      <c r="H18" s="35"/>
      <c r="I18" s="35"/>
      <c r="J18" s="35"/>
      <c r="K18" s="35"/>
      <c r="L18" s="52"/>
      <c r="S18" s="35"/>
      <c r="T18" s="35"/>
      <c r="U18" s="35"/>
      <c r="V18" s="35"/>
      <c r="W18" s="35"/>
      <c r="X18" s="35"/>
      <c r="Y18" s="35"/>
      <c r="Z18" s="35"/>
      <c r="AA18" s="35"/>
      <c r="AB18" s="35"/>
      <c r="AC18" s="35"/>
      <c r="AD18" s="35"/>
      <c r="AE18" s="35"/>
    </row>
    <row r="19" spans="1:31" s="2" customFormat="1" ht="12" customHeight="1">
      <c r="A19" s="35"/>
      <c r="B19" s="40"/>
      <c r="C19" s="35"/>
      <c r="D19" s="120" t="s">
        <v>29</v>
      </c>
      <c r="E19" s="35"/>
      <c r="F19" s="35"/>
      <c r="G19" s="35"/>
      <c r="H19" s="35"/>
      <c r="I19" s="120" t="s">
        <v>26</v>
      </c>
      <c r="J19" s="31" t="str">
        <f>'Rekapitulace stavby'!AN13</f>
        <v>Vyplň údaj</v>
      </c>
      <c r="K19" s="35"/>
      <c r="L19" s="52"/>
      <c r="S19" s="35"/>
      <c r="T19" s="35"/>
      <c r="U19" s="35"/>
      <c r="V19" s="35"/>
      <c r="W19" s="35"/>
      <c r="X19" s="35"/>
      <c r="Y19" s="35"/>
      <c r="Z19" s="35"/>
      <c r="AA19" s="35"/>
      <c r="AB19" s="35"/>
      <c r="AC19" s="35"/>
      <c r="AD19" s="35"/>
      <c r="AE19" s="35"/>
    </row>
    <row r="20" spans="1:31" s="2" customFormat="1" ht="18" customHeight="1">
      <c r="A20" s="35"/>
      <c r="B20" s="40"/>
      <c r="C20" s="35"/>
      <c r="D20" s="35"/>
      <c r="E20" s="324" t="str">
        <f>'Rekapitulace stavby'!E14</f>
        <v>Vyplň údaj</v>
      </c>
      <c r="F20" s="325"/>
      <c r="G20" s="325"/>
      <c r="H20" s="325"/>
      <c r="I20" s="120" t="s">
        <v>28</v>
      </c>
      <c r="J20" s="31" t="str">
        <f>'Rekapitulace stavby'!AN14</f>
        <v>Vyplň údaj</v>
      </c>
      <c r="K20" s="35"/>
      <c r="L20" s="52"/>
      <c r="S20" s="35"/>
      <c r="T20" s="35"/>
      <c r="U20" s="35"/>
      <c r="V20" s="35"/>
      <c r="W20" s="35"/>
      <c r="X20" s="35"/>
      <c r="Y20" s="35"/>
      <c r="Z20" s="35"/>
      <c r="AA20" s="35"/>
      <c r="AB20" s="35"/>
      <c r="AC20" s="35"/>
      <c r="AD20" s="35"/>
      <c r="AE20" s="35"/>
    </row>
    <row r="21" spans="1:31" s="2" customFormat="1" ht="6.95" customHeight="1">
      <c r="A21" s="35"/>
      <c r="B21" s="40"/>
      <c r="C21" s="35"/>
      <c r="D21" s="35"/>
      <c r="E21" s="35"/>
      <c r="F21" s="35"/>
      <c r="G21" s="35"/>
      <c r="H21" s="35"/>
      <c r="I21" s="35"/>
      <c r="J21" s="35"/>
      <c r="K21" s="35"/>
      <c r="L21" s="52"/>
      <c r="S21" s="35"/>
      <c r="T21" s="35"/>
      <c r="U21" s="35"/>
      <c r="V21" s="35"/>
      <c r="W21" s="35"/>
      <c r="X21" s="35"/>
      <c r="Y21" s="35"/>
      <c r="Z21" s="35"/>
      <c r="AA21" s="35"/>
      <c r="AB21" s="35"/>
      <c r="AC21" s="35"/>
      <c r="AD21" s="35"/>
      <c r="AE21" s="35"/>
    </row>
    <row r="22" spans="1:31" s="2" customFormat="1" ht="12" customHeight="1">
      <c r="A22" s="35"/>
      <c r="B22" s="40"/>
      <c r="C22" s="35"/>
      <c r="D22" s="120" t="s">
        <v>31</v>
      </c>
      <c r="E22" s="35"/>
      <c r="F22" s="35"/>
      <c r="G22" s="35"/>
      <c r="H22" s="35"/>
      <c r="I22" s="120" t="s">
        <v>26</v>
      </c>
      <c r="J22" s="111" t="s">
        <v>1</v>
      </c>
      <c r="K22" s="35"/>
      <c r="L22" s="52"/>
      <c r="S22" s="35"/>
      <c r="T22" s="35"/>
      <c r="U22" s="35"/>
      <c r="V22" s="35"/>
      <c r="W22" s="35"/>
      <c r="X22" s="35"/>
      <c r="Y22" s="35"/>
      <c r="Z22" s="35"/>
      <c r="AA22" s="35"/>
      <c r="AB22" s="35"/>
      <c r="AC22" s="35"/>
      <c r="AD22" s="35"/>
      <c r="AE22" s="35"/>
    </row>
    <row r="23" spans="1:31" s="2" customFormat="1" ht="18" customHeight="1">
      <c r="A23" s="35"/>
      <c r="B23" s="40"/>
      <c r="C23" s="35"/>
      <c r="D23" s="35"/>
      <c r="E23" s="111" t="s">
        <v>32</v>
      </c>
      <c r="F23" s="35"/>
      <c r="G23" s="35"/>
      <c r="H23" s="35"/>
      <c r="I23" s="120" t="s">
        <v>28</v>
      </c>
      <c r="J23" s="111" t="s">
        <v>1</v>
      </c>
      <c r="K23" s="35"/>
      <c r="L23" s="52"/>
      <c r="S23" s="35"/>
      <c r="T23" s="35"/>
      <c r="U23" s="35"/>
      <c r="V23" s="35"/>
      <c r="W23" s="35"/>
      <c r="X23" s="35"/>
      <c r="Y23" s="35"/>
      <c r="Z23" s="35"/>
      <c r="AA23" s="35"/>
      <c r="AB23" s="35"/>
      <c r="AC23" s="35"/>
      <c r="AD23" s="35"/>
      <c r="AE23" s="35"/>
    </row>
    <row r="24" spans="1:31" s="2" customFormat="1" ht="6.95" customHeight="1">
      <c r="A24" s="35"/>
      <c r="B24" s="40"/>
      <c r="C24" s="35"/>
      <c r="D24" s="35"/>
      <c r="E24" s="35"/>
      <c r="F24" s="35"/>
      <c r="G24" s="35"/>
      <c r="H24" s="35"/>
      <c r="I24" s="35"/>
      <c r="J24" s="35"/>
      <c r="K24" s="35"/>
      <c r="L24" s="52"/>
      <c r="S24" s="35"/>
      <c r="T24" s="35"/>
      <c r="U24" s="35"/>
      <c r="V24" s="35"/>
      <c r="W24" s="35"/>
      <c r="X24" s="35"/>
      <c r="Y24" s="35"/>
      <c r="Z24" s="35"/>
      <c r="AA24" s="35"/>
      <c r="AB24" s="35"/>
      <c r="AC24" s="35"/>
      <c r="AD24" s="35"/>
      <c r="AE24" s="35"/>
    </row>
    <row r="25" spans="1:31" s="2" customFormat="1" ht="12" customHeight="1">
      <c r="A25" s="35"/>
      <c r="B25" s="40"/>
      <c r="C25" s="35"/>
      <c r="D25" s="120" t="s">
        <v>34</v>
      </c>
      <c r="E25" s="35"/>
      <c r="F25" s="35"/>
      <c r="G25" s="35"/>
      <c r="H25" s="35"/>
      <c r="I25" s="120" t="s">
        <v>26</v>
      </c>
      <c r="J25" s="111" t="str">
        <f>IF('Rekapitulace stavby'!AN19="","",'Rekapitulace stavby'!AN19)</f>
        <v/>
      </c>
      <c r="K25" s="35"/>
      <c r="L25" s="52"/>
      <c r="S25" s="35"/>
      <c r="T25" s="35"/>
      <c r="U25" s="35"/>
      <c r="V25" s="35"/>
      <c r="W25" s="35"/>
      <c r="X25" s="35"/>
      <c r="Y25" s="35"/>
      <c r="Z25" s="35"/>
      <c r="AA25" s="35"/>
      <c r="AB25" s="35"/>
      <c r="AC25" s="35"/>
      <c r="AD25" s="35"/>
      <c r="AE25" s="35"/>
    </row>
    <row r="26" spans="1:31" s="2" customFormat="1" ht="18" customHeight="1">
      <c r="A26" s="35"/>
      <c r="B26" s="40"/>
      <c r="C26" s="35"/>
      <c r="D26" s="35"/>
      <c r="E26" s="111" t="str">
        <f>IF('Rekapitulace stavby'!E20="","",'Rekapitulace stavby'!E20)</f>
        <v xml:space="preserve"> </v>
      </c>
      <c r="F26" s="35"/>
      <c r="G26" s="35"/>
      <c r="H26" s="35"/>
      <c r="I26" s="120" t="s">
        <v>28</v>
      </c>
      <c r="J26" s="111" t="str">
        <f>IF('Rekapitulace stavby'!AN20="","",'Rekapitulace stavby'!AN20)</f>
        <v/>
      </c>
      <c r="K26" s="35"/>
      <c r="L26" s="52"/>
      <c r="S26" s="35"/>
      <c r="T26" s="35"/>
      <c r="U26" s="35"/>
      <c r="V26" s="35"/>
      <c r="W26" s="35"/>
      <c r="X26" s="35"/>
      <c r="Y26" s="35"/>
      <c r="Z26" s="35"/>
      <c r="AA26" s="35"/>
      <c r="AB26" s="35"/>
      <c r="AC26" s="35"/>
      <c r="AD26" s="35"/>
      <c r="AE26" s="35"/>
    </row>
    <row r="27" spans="1:31" s="2" customFormat="1" ht="6.95" customHeight="1">
      <c r="A27" s="35"/>
      <c r="B27" s="40"/>
      <c r="C27" s="35"/>
      <c r="D27" s="35"/>
      <c r="E27" s="35"/>
      <c r="F27" s="35"/>
      <c r="G27" s="35"/>
      <c r="H27" s="35"/>
      <c r="I27" s="35"/>
      <c r="J27" s="35"/>
      <c r="K27" s="35"/>
      <c r="L27" s="52"/>
      <c r="S27" s="35"/>
      <c r="T27" s="35"/>
      <c r="U27" s="35"/>
      <c r="V27" s="35"/>
      <c r="W27" s="35"/>
      <c r="X27" s="35"/>
      <c r="Y27" s="35"/>
      <c r="Z27" s="35"/>
      <c r="AA27" s="35"/>
      <c r="AB27" s="35"/>
      <c r="AC27" s="35"/>
      <c r="AD27" s="35"/>
      <c r="AE27" s="35"/>
    </row>
    <row r="28" spans="1:31" s="2" customFormat="1" ht="12" customHeight="1">
      <c r="A28" s="35"/>
      <c r="B28" s="40"/>
      <c r="C28" s="35"/>
      <c r="D28" s="120" t="s">
        <v>35</v>
      </c>
      <c r="E28" s="35"/>
      <c r="F28" s="35"/>
      <c r="G28" s="35"/>
      <c r="H28" s="35"/>
      <c r="I28" s="35"/>
      <c r="J28" s="35"/>
      <c r="K28" s="35"/>
      <c r="L28" s="52"/>
      <c r="S28" s="35"/>
      <c r="T28" s="35"/>
      <c r="U28" s="35"/>
      <c r="V28" s="35"/>
      <c r="W28" s="35"/>
      <c r="X28" s="35"/>
      <c r="Y28" s="35"/>
      <c r="Z28" s="35"/>
      <c r="AA28" s="35"/>
      <c r="AB28" s="35"/>
      <c r="AC28" s="35"/>
      <c r="AD28" s="35"/>
      <c r="AE28" s="35"/>
    </row>
    <row r="29" spans="1:31" s="8" customFormat="1" ht="16.5" customHeight="1">
      <c r="A29" s="122"/>
      <c r="B29" s="123"/>
      <c r="C29" s="122"/>
      <c r="D29" s="122"/>
      <c r="E29" s="326" t="s">
        <v>1</v>
      </c>
      <c r="F29" s="326"/>
      <c r="G29" s="326"/>
      <c r="H29" s="326"/>
      <c r="I29" s="122"/>
      <c r="J29" s="122"/>
      <c r="K29" s="122"/>
      <c r="L29" s="124"/>
      <c r="S29" s="122"/>
      <c r="T29" s="122"/>
      <c r="U29" s="122"/>
      <c r="V29" s="122"/>
      <c r="W29" s="122"/>
      <c r="X29" s="122"/>
      <c r="Y29" s="122"/>
      <c r="Z29" s="122"/>
      <c r="AA29" s="122"/>
      <c r="AB29" s="122"/>
      <c r="AC29" s="122"/>
      <c r="AD29" s="122"/>
      <c r="AE29" s="122"/>
    </row>
    <row r="30" spans="1:31" s="2" customFormat="1" ht="6.95" customHeight="1">
      <c r="A30" s="35"/>
      <c r="B30" s="40"/>
      <c r="C30" s="35"/>
      <c r="D30" s="35"/>
      <c r="E30" s="35"/>
      <c r="F30" s="35"/>
      <c r="G30" s="35"/>
      <c r="H30" s="35"/>
      <c r="I30" s="35"/>
      <c r="J30" s="35"/>
      <c r="K30" s="35"/>
      <c r="L30" s="52"/>
      <c r="S30" s="35"/>
      <c r="T30" s="35"/>
      <c r="U30" s="35"/>
      <c r="V30" s="35"/>
      <c r="W30" s="35"/>
      <c r="X30" s="35"/>
      <c r="Y30" s="35"/>
      <c r="Z30" s="35"/>
      <c r="AA30" s="35"/>
      <c r="AB30" s="35"/>
      <c r="AC30" s="35"/>
      <c r="AD30" s="35"/>
      <c r="AE30" s="35"/>
    </row>
    <row r="31" spans="1:31" s="2" customFormat="1" ht="6.95" customHeight="1">
      <c r="A31" s="35"/>
      <c r="B31" s="40"/>
      <c r="C31" s="35"/>
      <c r="D31" s="125"/>
      <c r="E31" s="125"/>
      <c r="F31" s="125"/>
      <c r="G31" s="125"/>
      <c r="H31" s="125"/>
      <c r="I31" s="125"/>
      <c r="J31" s="125"/>
      <c r="K31" s="125"/>
      <c r="L31" s="52"/>
      <c r="S31" s="35"/>
      <c r="T31" s="35"/>
      <c r="U31" s="35"/>
      <c r="V31" s="35"/>
      <c r="W31" s="35"/>
      <c r="X31" s="35"/>
      <c r="Y31" s="35"/>
      <c r="Z31" s="35"/>
      <c r="AA31" s="35"/>
      <c r="AB31" s="35"/>
      <c r="AC31" s="35"/>
      <c r="AD31" s="35"/>
      <c r="AE31" s="35"/>
    </row>
    <row r="32" spans="1:31" s="2" customFormat="1" ht="25.35" customHeight="1">
      <c r="A32" s="35"/>
      <c r="B32" s="40"/>
      <c r="C32" s="35"/>
      <c r="D32" s="126" t="s">
        <v>36</v>
      </c>
      <c r="E32" s="35"/>
      <c r="F32" s="35"/>
      <c r="G32" s="35"/>
      <c r="H32" s="35"/>
      <c r="I32" s="35"/>
      <c r="J32" s="127">
        <f>ROUND(J133, 2)</f>
        <v>0</v>
      </c>
      <c r="K32" s="35"/>
      <c r="L32" s="52"/>
      <c r="S32" s="35"/>
      <c r="T32" s="35"/>
      <c r="U32" s="35"/>
      <c r="V32" s="35"/>
      <c r="W32" s="35"/>
      <c r="X32" s="35"/>
      <c r="Y32" s="35"/>
      <c r="Z32" s="35"/>
      <c r="AA32" s="35"/>
      <c r="AB32" s="35"/>
      <c r="AC32" s="35"/>
      <c r="AD32" s="35"/>
      <c r="AE32" s="35"/>
    </row>
    <row r="33" spans="1:31" s="2" customFormat="1" ht="6.95" customHeight="1">
      <c r="A33" s="35"/>
      <c r="B33" s="40"/>
      <c r="C33" s="35"/>
      <c r="D33" s="125"/>
      <c r="E33" s="125"/>
      <c r="F33" s="125"/>
      <c r="G33" s="125"/>
      <c r="H33" s="125"/>
      <c r="I33" s="125"/>
      <c r="J33" s="125"/>
      <c r="K33" s="125"/>
      <c r="L33" s="52"/>
      <c r="S33" s="35"/>
      <c r="T33" s="35"/>
      <c r="U33" s="35"/>
      <c r="V33" s="35"/>
      <c r="W33" s="35"/>
      <c r="X33" s="35"/>
      <c r="Y33" s="35"/>
      <c r="Z33" s="35"/>
      <c r="AA33" s="35"/>
      <c r="AB33" s="35"/>
      <c r="AC33" s="35"/>
      <c r="AD33" s="35"/>
      <c r="AE33" s="35"/>
    </row>
    <row r="34" spans="1:31" s="2" customFormat="1" ht="14.45" customHeight="1">
      <c r="A34" s="35"/>
      <c r="B34" s="40"/>
      <c r="C34" s="35"/>
      <c r="D34" s="35"/>
      <c r="E34" s="35"/>
      <c r="F34" s="128" t="s">
        <v>38</v>
      </c>
      <c r="G34" s="35"/>
      <c r="H34" s="35"/>
      <c r="I34" s="128" t="s">
        <v>37</v>
      </c>
      <c r="J34" s="128" t="s">
        <v>39</v>
      </c>
      <c r="K34" s="35"/>
      <c r="L34" s="52"/>
      <c r="S34" s="35"/>
      <c r="T34" s="35"/>
      <c r="U34" s="35"/>
      <c r="V34" s="35"/>
      <c r="W34" s="35"/>
      <c r="X34" s="35"/>
      <c r="Y34" s="35"/>
      <c r="Z34" s="35"/>
      <c r="AA34" s="35"/>
      <c r="AB34" s="35"/>
      <c r="AC34" s="35"/>
      <c r="AD34" s="35"/>
      <c r="AE34" s="35"/>
    </row>
    <row r="35" spans="1:31" s="2" customFormat="1" ht="14.45" customHeight="1">
      <c r="A35" s="35"/>
      <c r="B35" s="40"/>
      <c r="C35" s="35"/>
      <c r="D35" s="129" t="s">
        <v>40</v>
      </c>
      <c r="E35" s="120" t="s">
        <v>41</v>
      </c>
      <c r="F35" s="130">
        <f>ROUND((SUM(BE133:BE275)),  2)</f>
        <v>0</v>
      </c>
      <c r="G35" s="35"/>
      <c r="H35" s="35"/>
      <c r="I35" s="131">
        <v>0.21</v>
      </c>
      <c r="J35" s="130">
        <f>ROUND(((SUM(BE133:BE275))*I35),  2)</f>
        <v>0</v>
      </c>
      <c r="K35" s="35"/>
      <c r="L35" s="52"/>
      <c r="S35" s="35"/>
      <c r="T35" s="35"/>
      <c r="U35" s="35"/>
      <c r="V35" s="35"/>
      <c r="W35" s="35"/>
      <c r="X35" s="35"/>
      <c r="Y35" s="35"/>
      <c r="Z35" s="35"/>
      <c r="AA35" s="35"/>
      <c r="AB35" s="35"/>
      <c r="AC35" s="35"/>
      <c r="AD35" s="35"/>
      <c r="AE35" s="35"/>
    </row>
    <row r="36" spans="1:31" s="2" customFormat="1" ht="14.45" customHeight="1">
      <c r="A36" s="35"/>
      <c r="B36" s="40"/>
      <c r="C36" s="35"/>
      <c r="D36" s="35"/>
      <c r="E36" s="120" t="s">
        <v>42</v>
      </c>
      <c r="F36" s="130">
        <f>ROUND((SUM(BF133:BF275)),  2)</f>
        <v>0</v>
      </c>
      <c r="G36" s="35"/>
      <c r="H36" s="35"/>
      <c r="I36" s="131">
        <v>0.12</v>
      </c>
      <c r="J36" s="130">
        <f>ROUND(((SUM(BF133:BF275))*I36),  2)</f>
        <v>0</v>
      </c>
      <c r="K36" s="35"/>
      <c r="L36" s="52"/>
      <c r="S36" s="35"/>
      <c r="T36" s="35"/>
      <c r="U36" s="35"/>
      <c r="V36" s="35"/>
      <c r="W36" s="35"/>
      <c r="X36" s="35"/>
      <c r="Y36" s="35"/>
      <c r="Z36" s="35"/>
      <c r="AA36" s="35"/>
      <c r="AB36" s="35"/>
      <c r="AC36" s="35"/>
      <c r="AD36" s="35"/>
      <c r="AE36" s="35"/>
    </row>
    <row r="37" spans="1:31" s="2" customFormat="1" ht="14.45" hidden="1" customHeight="1">
      <c r="A37" s="35"/>
      <c r="B37" s="40"/>
      <c r="C37" s="35"/>
      <c r="D37" s="35"/>
      <c r="E37" s="120" t="s">
        <v>43</v>
      </c>
      <c r="F37" s="130">
        <f>ROUND((SUM(BG133:BG275)),  2)</f>
        <v>0</v>
      </c>
      <c r="G37" s="35"/>
      <c r="H37" s="35"/>
      <c r="I37" s="131">
        <v>0.21</v>
      </c>
      <c r="J37" s="130">
        <f>0</f>
        <v>0</v>
      </c>
      <c r="K37" s="35"/>
      <c r="L37" s="52"/>
      <c r="S37" s="35"/>
      <c r="T37" s="35"/>
      <c r="U37" s="35"/>
      <c r="V37" s="35"/>
      <c r="W37" s="35"/>
      <c r="X37" s="35"/>
      <c r="Y37" s="35"/>
      <c r="Z37" s="35"/>
      <c r="AA37" s="35"/>
      <c r="AB37" s="35"/>
      <c r="AC37" s="35"/>
      <c r="AD37" s="35"/>
      <c r="AE37" s="35"/>
    </row>
    <row r="38" spans="1:31" s="2" customFormat="1" ht="14.45" hidden="1" customHeight="1">
      <c r="A38" s="35"/>
      <c r="B38" s="40"/>
      <c r="C38" s="35"/>
      <c r="D38" s="35"/>
      <c r="E38" s="120" t="s">
        <v>44</v>
      </c>
      <c r="F38" s="130">
        <f>ROUND((SUM(BH133:BH275)),  2)</f>
        <v>0</v>
      </c>
      <c r="G38" s="35"/>
      <c r="H38" s="35"/>
      <c r="I38" s="131">
        <v>0.12</v>
      </c>
      <c r="J38" s="130">
        <f>0</f>
        <v>0</v>
      </c>
      <c r="K38" s="35"/>
      <c r="L38" s="52"/>
      <c r="S38" s="35"/>
      <c r="T38" s="35"/>
      <c r="U38" s="35"/>
      <c r="V38" s="35"/>
      <c r="W38" s="35"/>
      <c r="X38" s="35"/>
      <c r="Y38" s="35"/>
      <c r="Z38" s="35"/>
      <c r="AA38" s="35"/>
      <c r="AB38" s="35"/>
      <c r="AC38" s="35"/>
      <c r="AD38" s="35"/>
      <c r="AE38" s="35"/>
    </row>
    <row r="39" spans="1:31" s="2" customFormat="1" ht="14.45" hidden="1" customHeight="1">
      <c r="A39" s="35"/>
      <c r="B39" s="40"/>
      <c r="C39" s="35"/>
      <c r="D39" s="35"/>
      <c r="E39" s="120" t="s">
        <v>45</v>
      </c>
      <c r="F39" s="130">
        <f>ROUND((SUM(BI133:BI275)),  2)</f>
        <v>0</v>
      </c>
      <c r="G39" s="35"/>
      <c r="H39" s="35"/>
      <c r="I39" s="131">
        <v>0</v>
      </c>
      <c r="J39" s="130">
        <f>0</f>
        <v>0</v>
      </c>
      <c r="K39" s="35"/>
      <c r="L39" s="52"/>
      <c r="S39" s="35"/>
      <c r="T39" s="35"/>
      <c r="U39" s="35"/>
      <c r="V39" s="35"/>
      <c r="W39" s="35"/>
      <c r="X39" s="35"/>
      <c r="Y39" s="35"/>
      <c r="Z39" s="35"/>
      <c r="AA39" s="35"/>
      <c r="AB39" s="35"/>
      <c r="AC39" s="35"/>
      <c r="AD39" s="35"/>
      <c r="AE39" s="35"/>
    </row>
    <row r="40" spans="1:31" s="2" customFormat="1" ht="6.95" customHeight="1">
      <c r="A40" s="35"/>
      <c r="B40" s="40"/>
      <c r="C40" s="35"/>
      <c r="D40" s="35"/>
      <c r="E40" s="35"/>
      <c r="F40" s="35"/>
      <c r="G40" s="35"/>
      <c r="H40" s="35"/>
      <c r="I40" s="35"/>
      <c r="J40" s="35"/>
      <c r="K40" s="35"/>
      <c r="L40" s="52"/>
      <c r="S40" s="35"/>
      <c r="T40" s="35"/>
      <c r="U40" s="35"/>
      <c r="V40" s="35"/>
      <c r="W40" s="35"/>
      <c r="X40" s="35"/>
      <c r="Y40" s="35"/>
      <c r="Z40" s="35"/>
      <c r="AA40" s="35"/>
      <c r="AB40" s="35"/>
      <c r="AC40" s="35"/>
      <c r="AD40" s="35"/>
      <c r="AE40" s="35"/>
    </row>
    <row r="41" spans="1:31" s="2" customFormat="1" ht="25.35" customHeight="1">
      <c r="A41" s="35"/>
      <c r="B41" s="40"/>
      <c r="C41" s="132"/>
      <c r="D41" s="133" t="s">
        <v>46</v>
      </c>
      <c r="E41" s="134"/>
      <c r="F41" s="134"/>
      <c r="G41" s="135" t="s">
        <v>47</v>
      </c>
      <c r="H41" s="136" t="s">
        <v>48</v>
      </c>
      <c r="I41" s="134"/>
      <c r="J41" s="137">
        <f>SUM(J32:J39)</f>
        <v>0</v>
      </c>
      <c r="K41" s="138"/>
      <c r="L41" s="52"/>
      <c r="S41" s="35"/>
      <c r="T41" s="35"/>
      <c r="U41" s="35"/>
      <c r="V41" s="35"/>
      <c r="W41" s="35"/>
      <c r="X41" s="35"/>
      <c r="Y41" s="35"/>
      <c r="Z41" s="35"/>
      <c r="AA41" s="35"/>
      <c r="AB41" s="35"/>
      <c r="AC41" s="35"/>
      <c r="AD41" s="35"/>
      <c r="AE41" s="35"/>
    </row>
    <row r="42" spans="1:31" s="2" customFormat="1" ht="14.45" customHeight="1">
      <c r="A42" s="35"/>
      <c r="B42" s="40"/>
      <c r="C42" s="35"/>
      <c r="D42" s="35"/>
      <c r="E42" s="35"/>
      <c r="F42" s="35"/>
      <c r="G42" s="35"/>
      <c r="H42" s="35"/>
      <c r="I42" s="35"/>
      <c r="J42" s="35"/>
      <c r="K42" s="35"/>
      <c r="L42" s="52"/>
      <c r="S42" s="35"/>
      <c r="T42" s="35"/>
      <c r="U42" s="35"/>
      <c r="V42" s="35"/>
      <c r="W42" s="35"/>
      <c r="X42" s="35"/>
      <c r="Y42" s="35"/>
      <c r="Z42" s="35"/>
      <c r="AA42" s="35"/>
      <c r="AB42" s="35"/>
      <c r="AC42" s="35"/>
      <c r="AD42" s="35"/>
      <c r="AE42" s="35"/>
    </row>
    <row r="43" spans="1:31" s="1" customFormat="1" ht="14.45" customHeight="1">
      <c r="B43" s="21"/>
      <c r="L43" s="21"/>
    </row>
    <row r="44" spans="1:31" s="1" customFormat="1" ht="14.45" customHeight="1">
      <c r="B44" s="21"/>
      <c r="L44" s="21"/>
    </row>
    <row r="45" spans="1:31" s="1" customFormat="1" ht="14.45" customHeight="1">
      <c r="B45" s="21"/>
      <c r="L45" s="21"/>
    </row>
    <row r="46" spans="1:31" s="1" customFormat="1" ht="14.45" customHeight="1">
      <c r="B46" s="21"/>
      <c r="L46" s="21"/>
    </row>
    <row r="47" spans="1:31" s="1" customFormat="1" ht="14.45" customHeight="1">
      <c r="B47" s="21"/>
      <c r="L47" s="21"/>
    </row>
    <row r="48" spans="1:31" s="1" customFormat="1" ht="14.45" customHeight="1">
      <c r="B48" s="21"/>
      <c r="L48" s="21"/>
    </row>
    <row r="49" spans="1:31" s="1" customFormat="1" ht="14.45" customHeight="1">
      <c r="B49" s="21"/>
      <c r="L49" s="21"/>
    </row>
    <row r="50" spans="1:31" s="2" customFormat="1" ht="14.45" customHeight="1">
      <c r="B50" s="52"/>
      <c r="D50" s="139" t="s">
        <v>49</v>
      </c>
      <c r="E50" s="140"/>
      <c r="F50" s="140"/>
      <c r="G50" s="139" t="s">
        <v>50</v>
      </c>
      <c r="H50" s="140"/>
      <c r="I50" s="140"/>
      <c r="J50" s="140"/>
      <c r="K50" s="140"/>
      <c r="L50" s="52"/>
    </row>
    <row r="51" spans="1:31" ht="11.25">
      <c r="B51" s="21"/>
      <c r="L51" s="21"/>
    </row>
    <row r="52" spans="1:31" ht="11.25">
      <c r="B52" s="21"/>
      <c r="L52" s="21"/>
    </row>
    <row r="53" spans="1:31" ht="11.25">
      <c r="B53" s="21"/>
      <c r="L53" s="21"/>
    </row>
    <row r="54" spans="1:31" ht="11.25">
      <c r="B54" s="21"/>
      <c r="L54" s="21"/>
    </row>
    <row r="55" spans="1:31" ht="11.25">
      <c r="B55" s="21"/>
      <c r="L55" s="21"/>
    </row>
    <row r="56" spans="1:31" ht="11.25">
      <c r="B56" s="21"/>
      <c r="L56" s="21"/>
    </row>
    <row r="57" spans="1:31" ht="11.25">
      <c r="B57" s="21"/>
      <c r="L57" s="21"/>
    </row>
    <row r="58" spans="1:31" ht="11.25">
      <c r="B58" s="21"/>
      <c r="L58" s="21"/>
    </row>
    <row r="59" spans="1:31" ht="11.25">
      <c r="B59" s="21"/>
      <c r="L59" s="21"/>
    </row>
    <row r="60" spans="1:31" ht="11.25">
      <c r="B60" s="21"/>
      <c r="L60" s="21"/>
    </row>
    <row r="61" spans="1:31" s="2" customFormat="1" ht="12.75">
      <c r="A61" s="35"/>
      <c r="B61" s="40"/>
      <c r="C61" s="35"/>
      <c r="D61" s="141" t="s">
        <v>51</v>
      </c>
      <c r="E61" s="142"/>
      <c r="F61" s="143" t="s">
        <v>52</v>
      </c>
      <c r="G61" s="141" t="s">
        <v>51</v>
      </c>
      <c r="H61" s="142"/>
      <c r="I61" s="142"/>
      <c r="J61" s="144" t="s">
        <v>52</v>
      </c>
      <c r="K61" s="142"/>
      <c r="L61" s="52"/>
      <c r="S61" s="35"/>
      <c r="T61" s="35"/>
      <c r="U61" s="35"/>
      <c r="V61" s="35"/>
      <c r="W61" s="35"/>
      <c r="X61" s="35"/>
      <c r="Y61" s="35"/>
      <c r="Z61" s="35"/>
      <c r="AA61" s="35"/>
      <c r="AB61" s="35"/>
      <c r="AC61" s="35"/>
      <c r="AD61" s="35"/>
      <c r="AE61" s="35"/>
    </row>
    <row r="62" spans="1:31" ht="11.25">
      <c r="B62" s="21"/>
      <c r="L62" s="21"/>
    </row>
    <row r="63" spans="1:31" ht="11.25">
      <c r="B63" s="21"/>
      <c r="L63" s="21"/>
    </row>
    <row r="64" spans="1:31" ht="11.25">
      <c r="B64" s="21"/>
      <c r="L64" s="21"/>
    </row>
    <row r="65" spans="1:31" s="2" customFormat="1" ht="12.75">
      <c r="A65" s="35"/>
      <c r="B65" s="40"/>
      <c r="C65" s="35"/>
      <c r="D65" s="139" t="s">
        <v>53</v>
      </c>
      <c r="E65" s="145"/>
      <c r="F65" s="145"/>
      <c r="G65" s="139" t="s">
        <v>54</v>
      </c>
      <c r="H65" s="145"/>
      <c r="I65" s="145"/>
      <c r="J65" s="145"/>
      <c r="K65" s="145"/>
      <c r="L65" s="52"/>
      <c r="S65" s="35"/>
      <c r="T65" s="35"/>
      <c r="U65" s="35"/>
      <c r="V65" s="35"/>
      <c r="W65" s="35"/>
      <c r="X65" s="35"/>
      <c r="Y65" s="35"/>
      <c r="Z65" s="35"/>
      <c r="AA65" s="35"/>
      <c r="AB65" s="35"/>
      <c r="AC65" s="35"/>
      <c r="AD65" s="35"/>
      <c r="AE65" s="35"/>
    </row>
    <row r="66" spans="1:31" ht="11.25">
      <c r="B66" s="21"/>
      <c r="L66" s="21"/>
    </row>
    <row r="67" spans="1:31" ht="11.25">
      <c r="B67" s="21"/>
      <c r="L67" s="21"/>
    </row>
    <row r="68" spans="1:31" ht="11.25">
      <c r="B68" s="21"/>
      <c r="L68" s="21"/>
    </row>
    <row r="69" spans="1:31" ht="11.25">
      <c r="B69" s="21"/>
      <c r="L69" s="21"/>
    </row>
    <row r="70" spans="1:31" ht="11.25">
      <c r="B70" s="21"/>
      <c r="L70" s="21"/>
    </row>
    <row r="71" spans="1:31" ht="11.25">
      <c r="B71" s="21"/>
      <c r="L71" s="21"/>
    </row>
    <row r="72" spans="1:31" ht="11.25">
      <c r="B72" s="21"/>
      <c r="L72" s="21"/>
    </row>
    <row r="73" spans="1:31" ht="11.25">
      <c r="B73" s="21"/>
      <c r="L73" s="21"/>
    </row>
    <row r="74" spans="1:31" ht="11.25">
      <c r="B74" s="21"/>
      <c r="L74" s="21"/>
    </row>
    <row r="75" spans="1:31" ht="11.25">
      <c r="B75" s="21"/>
      <c r="L75" s="21"/>
    </row>
    <row r="76" spans="1:31" s="2" customFormat="1" ht="12.75">
      <c r="A76" s="35"/>
      <c r="B76" s="40"/>
      <c r="C76" s="35"/>
      <c r="D76" s="141" t="s">
        <v>51</v>
      </c>
      <c r="E76" s="142"/>
      <c r="F76" s="143" t="s">
        <v>52</v>
      </c>
      <c r="G76" s="141" t="s">
        <v>51</v>
      </c>
      <c r="H76" s="142"/>
      <c r="I76" s="142"/>
      <c r="J76" s="144" t="s">
        <v>52</v>
      </c>
      <c r="K76" s="142"/>
      <c r="L76" s="52"/>
      <c r="S76" s="35"/>
      <c r="T76" s="35"/>
      <c r="U76" s="35"/>
      <c r="V76" s="35"/>
      <c r="W76" s="35"/>
      <c r="X76" s="35"/>
      <c r="Y76" s="35"/>
      <c r="Z76" s="35"/>
      <c r="AA76" s="35"/>
      <c r="AB76" s="35"/>
      <c r="AC76" s="35"/>
      <c r="AD76" s="35"/>
      <c r="AE76" s="35"/>
    </row>
    <row r="77" spans="1:31" s="2" customFormat="1" ht="14.45" customHeight="1">
      <c r="A77" s="35"/>
      <c r="B77" s="146"/>
      <c r="C77" s="147"/>
      <c r="D77" s="147"/>
      <c r="E77" s="147"/>
      <c r="F77" s="147"/>
      <c r="G77" s="147"/>
      <c r="H77" s="147"/>
      <c r="I77" s="147"/>
      <c r="J77" s="147"/>
      <c r="K77" s="147"/>
      <c r="L77" s="52"/>
      <c r="S77" s="35"/>
      <c r="T77" s="35"/>
      <c r="U77" s="35"/>
      <c r="V77" s="35"/>
      <c r="W77" s="35"/>
      <c r="X77" s="35"/>
      <c r="Y77" s="35"/>
      <c r="Z77" s="35"/>
      <c r="AA77" s="35"/>
      <c r="AB77" s="35"/>
      <c r="AC77" s="35"/>
      <c r="AD77" s="35"/>
      <c r="AE77" s="35"/>
    </row>
    <row r="81" spans="1:31" s="2" customFormat="1" ht="6.95" customHeight="1">
      <c r="A81" s="35"/>
      <c r="B81" s="148"/>
      <c r="C81" s="149"/>
      <c r="D81" s="149"/>
      <c r="E81" s="149"/>
      <c r="F81" s="149"/>
      <c r="G81" s="149"/>
      <c r="H81" s="149"/>
      <c r="I81" s="149"/>
      <c r="J81" s="149"/>
      <c r="K81" s="149"/>
      <c r="L81" s="52"/>
      <c r="S81" s="35"/>
      <c r="T81" s="35"/>
      <c r="U81" s="35"/>
      <c r="V81" s="35"/>
      <c r="W81" s="35"/>
      <c r="X81" s="35"/>
      <c r="Y81" s="35"/>
      <c r="Z81" s="35"/>
      <c r="AA81" s="35"/>
      <c r="AB81" s="35"/>
      <c r="AC81" s="35"/>
      <c r="AD81" s="35"/>
      <c r="AE81" s="35"/>
    </row>
    <row r="82" spans="1:31" s="2" customFormat="1" ht="24.95" customHeight="1">
      <c r="A82" s="35"/>
      <c r="B82" s="36"/>
      <c r="C82" s="24" t="s">
        <v>115</v>
      </c>
      <c r="D82" s="37"/>
      <c r="E82" s="37"/>
      <c r="F82" s="37"/>
      <c r="G82" s="37"/>
      <c r="H82" s="37"/>
      <c r="I82" s="37"/>
      <c r="J82" s="37"/>
      <c r="K82" s="37"/>
      <c r="L82" s="52"/>
      <c r="S82" s="35"/>
      <c r="T82" s="35"/>
      <c r="U82" s="35"/>
      <c r="V82" s="35"/>
      <c r="W82" s="35"/>
      <c r="X82" s="35"/>
      <c r="Y82" s="35"/>
      <c r="Z82" s="35"/>
      <c r="AA82" s="35"/>
      <c r="AB82" s="35"/>
      <c r="AC82" s="35"/>
      <c r="AD82" s="35"/>
      <c r="AE82" s="35"/>
    </row>
    <row r="83" spans="1:31" s="2" customFormat="1" ht="6.95" customHeight="1">
      <c r="A83" s="35"/>
      <c r="B83" s="36"/>
      <c r="C83" s="37"/>
      <c r="D83" s="37"/>
      <c r="E83" s="37"/>
      <c r="F83" s="37"/>
      <c r="G83" s="37"/>
      <c r="H83" s="37"/>
      <c r="I83" s="37"/>
      <c r="J83" s="37"/>
      <c r="K83" s="37"/>
      <c r="L83" s="52"/>
      <c r="S83" s="35"/>
      <c r="T83" s="35"/>
      <c r="U83" s="35"/>
      <c r="V83" s="35"/>
      <c r="W83" s="35"/>
      <c r="X83" s="35"/>
      <c r="Y83" s="35"/>
      <c r="Z83" s="35"/>
      <c r="AA83" s="35"/>
      <c r="AB83" s="35"/>
      <c r="AC83" s="35"/>
      <c r="AD83" s="35"/>
      <c r="AE83" s="35"/>
    </row>
    <row r="84" spans="1:31" s="2" customFormat="1" ht="12" customHeight="1">
      <c r="A84" s="35"/>
      <c r="B84" s="36"/>
      <c r="C84" s="30" t="s">
        <v>16</v>
      </c>
      <c r="D84" s="37"/>
      <c r="E84" s="37"/>
      <c r="F84" s="37"/>
      <c r="G84" s="37"/>
      <c r="H84" s="37"/>
      <c r="I84" s="37"/>
      <c r="J84" s="37"/>
      <c r="K84" s="37"/>
      <c r="L84" s="52"/>
      <c r="S84" s="35"/>
      <c r="T84" s="35"/>
      <c r="U84" s="35"/>
      <c r="V84" s="35"/>
      <c r="W84" s="35"/>
      <c r="X84" s="35"/>
      <c r="Y84" s="35"/>
      <c r="Z84" s="35"/>
      <c r="AA84" s="35"/>
      <c r="AB84" s="35"/>
      <c r="AC84" s="35"/>
      <c r="AD84" s="35"/>
      <c r="AE84" s="35"/>
    </row>
    <row r="85" spans="1:31" s="2" customFormat="1" ht="26.25" customHeight="1">
      <c r="A85" s="35"/>
      <c r="B85" s="36"/>
      <c r="C85" s="37"/>
      <c r="D85" s="37"/>
      <c r="E85" s="327" t="str">
        <f>E7</f>
        <v>Přístavba odborné učebny pro výuku přípravy pokrmů pro I. II. stupeň ZŠ Dub nad Moravou</v>
      </c>
      <c r="F85" s="328"/>
      <c r="G85" s="328"/>
      <c r="H85" s="328"/>
      <c r="I85" s="37"/>
      <c r="J85" s="37"/>
      <c r="K85" s="37"/>
      <c r="L85" s="52"/>
      <c r="S85" s="35"/>
      <c r="T85" s="35"/>
      <c r="U85" s="35"/>
      <c r="V85" s="35"/>
      <c r="W85" s="35"/>
      <c r="X85" s="35"/>
      <c r="Y85" s="35"/>
      <c r="Z85" s="35"/>
      <c r="AA85" s="35"/>
      <c r="AB85" s="35"/>
      <c r="AC85" s="35"/>
      <c r="AD85" s="35"/>
      <c r="AE85" s="35"/>
    </row>
    <row r="86" spans="1:31" s="1" customFormat="1" ht="12" customHeight="1">
      <c r="B86" s="22"/>
      <c r="C86" s="30" t="s">
        <v>112</v>
      </c>
      <c r="D86" s="23"/>
      <c r="E86" s="23"/>
      <c r="F86" s="23"/>
      <c r="G86" s="23"/>
      <c r="H86" s="23"/>
      <c r="I86" s="23"/>
      <c r="J86" s="23"/>
      <c r="K86" s="23"/>
      <c r="L86" s="21"/>
    </row>
    <row r="87" spans="1:31" s="2" customFormat="1" ht="16.5" customHeight="1">
      <c r="A87" s="35"/>
      <c r="B87" s="36"/>
      <c r="C87" s="37"/>
      <c r="D87" s="37"/>
      <c r="E87" s="327" t="s">
        <v>2715</v>
      </c>
      <c r="F87" s="329"/>
      <c r="G87" s="329"/>
      <c r="H87" s="329"/>
      <c r="I87" s="37"/>
      <c r="J87" s="37"/>
      <c r="K87" s="37"/>
      <c r="L87" s="52"/>
      <c r="S87" s="35"/>
      <c r="T87" s="35"/>
      <c r="U87" s="35"/>
      <c r="V87" s="35"/>
      <c r="W87" s="35"/>
      <c r="X87" s="35"/>
      <c r="Y87" s="35"/>
      <c r="Z87" s="35"/>
      <c r="AA87" s="35"/>
      <c r="AB87" s="35"/>
      <c r="AC87" s="35"/>
      <c r="AD87" s="35"/>
      <c r="AE87" s="35"/>
    </row>
    <row r="88" spans="1:31" s="2" customFormat="1" ht="12" customHeight="1">
      <c r="A88" s="35"/>
      <c r="B88" s="36"/>
      <c r="C88" s="30" t="s">
        <v>2716</v>
      </c>
      <c r="D88" s="37"/>
      <c r="E88" s="37"/>
      <c r="F88" s="37"/>
      <c r="G88" s="37"/>
      <c r="H88" s="37"/>
      <c r="I88" s="37"/>
      <c r="J88" s="37"/>
      <c r="K88" s="37"/>
      <c r="L88" s="52"/>
      <c r="S88" s="35"/>
      <c r="T88" s="35"/>
      <c r="U88" s="35"/>
      <c r="V88" s="35"/>
      <c r="W88" s="35"/>
      <c r="X88" s="35"/>
      <c r="Y88" s="35"/>
      <c r="Z88" s="35"/>
      <c r="AA88" s="35"/>
      <c r="AB88" s="35"/>
      <c r="AC88" s="35"/>
      <c r="AD88" s="35"/>
      <c r="AE88" s="35"/>
    </row>
    <row r="89" spans="1:31" s="2" customFormat="1" ht="16.5" customHeight="1">
      <c r="A89" s="35"/>
      <c r="B89" s="36"/>
      <c r="C89" s="37"/>
      <c r="D89" s="37"/>
      <c r="E89" s="275" t="str">
        <f>E11</f>
        <v>02 - Uzemnění a ochrana před bleskem</v>
      </c>
      <c r="F89" s="329"/>
      <c r="G89" s="329"/>
      <c r="H89" s="329"/>
      <c r="I89" s="37"/>
      <c r="J89" s="37"/>
      <c r="K89" s="37"/>
      <c r="L89" s="52"/>
      <c r="S89" s="35"/>
      <c r="T89" s="35"/>
      <c r="U89" s="35"/>
      <c r="V89" s="35"/>
      <c r="W89" s="35"/>
      <c r="X89" s="35"/>
      <c r="Y89" s="35"/>
      <c r="Z89" s="35"/>
      <c r="AA89" s="35"/>
      <c r="AB89" s="35"/>
      <c r="AC89" s="35"/>
      <c r="AD89" s="35"/>
      <c r="AE89" s="35"/>
    </row>
    <row r="90" spans="1:31" s="2" customFormat="1" ht="6.95" customHeight="1">
      <c r="A90" s="35"/>
      <c r="B90" s="36"/>
      <c r="C90" s="37"/>
      <c r="D90" s="37"/>
      <c r="E90" s="37"/>
      <c r="F90" s="37"/>
      <c r="G90" s="37"/>
      <c r="H90" s="37"/>
      <c r="I90" s="37"/>
      <c r="J90" s="37"/>
      <c r="K90" s="37"/>
      <c r="L90" s="52"/>
      <c r="S90" s="35"/>
      <c r="T90" s="35"/>
      <c r="U90" s="35"/>
      <c r="V90" s="35"/>
      <c r="W90" s="35"/>
      <c r="X90" s="35"/>
      <c r="Y90" s="35"/>
      <c r="Z90" s="35"/>
      <c r="AA90" s="35"/>
      <c r="AB90" s="35"/>
      <c r="AC90" s="35"/>
      <c r="AD90" s="35"/>
      <c r="AE90" s="35"/>
    </row>
    <row r="91" spans="1:31" s="2" customFormat="1" ht="12" customHeight="1">
      <c r="A91" s="35"/>
      <c r="B91" s="36"/>
      <c r="C91" s="30" t="s">
        <v>21</v>
      </c>
      <c r="D91" s="37"/>
      <c r="E91" s="37"/>
      <c r="F91" s="28" t="str">
        <f>F14</f>
        <v>Dub nad  Moravou</v>
      </c>
      <c r="G91" s="37"/>
      <c r="H91" s="37"/>
      <c r="I91" s="30" t="s">
        <v>23</v>
      </c>
      <c r="J91" s="67" t="str">
        <f>IF(J14="","",J14)</f>
        <v>27. 5. 2024</v>
      </c>
      <c r="K91" s="37"/>
      <c r="L91" s="52"/>
      <c r="S91" s="35"/>
      <c r="T91" s="35"/>
      <c r="U91" s="35"/>
      <c r="V91" s="35"/>
      <c r="W91" s="35"/>
      <c r="X91" s="35"/>
      <c r="Y91" s="35"/>
      <c r="Z91" s="35"/>
      <c r="AA91" s="35"/>
      <c r="AB91" s="35"/>
      <c r="AC91" s="35"/>
      <c r="AD91" s="35"/>
      <c r="AE91" s="35"/>
    </row>
    <row r="92" spans="1:31" s="2" customFormat="1" ht="6.95" customHeight="1">
      <c r="A92" s="35"/>
      <c r="B92" s="36"/>
      <c r="C92" s="37"/>
      <c r="D92" s="37"/>
      <c r="E92" s="37"/>
      <c r="F92" s="37"/>
      <c r="G92" s="37"/>
      <c r="H92" s="37"/>
      <c r="I92" s="37"/>
      <c r="J92" s="37"/>
      <c r="K92" s="37"/>
      <c r="L92" s="52"/>
      <c r="S92" s="35"/>
      <c r="T92" s="35"/>
      <c r="U92" s="35"/>
      <c r="V92" s="35"/>
      <c r="W92" s="35"/>
      <c r="X92" s="35"/>
      <c r="Y92" s="35"/>
      <c r="Z92" s="35"/>
      <c r="AA92" s="35"/>
      <c r="AB92" s="35"/>
      <c r="AC92" s="35"/>
      <c r="AD92" s="35"/>
      <c r="AE92" s="35"/>
    </row>
    <row r="93" spans="1:31" s="2" customFormat="1" ht="15.2" customHeight="1">
      <c r="A93" s="35"/>
      <c r="B93" s="36"/>
      <c r="C93" s="30" t="s">
        <v>25</v>
      </c>
      <c r="D93" s="37"/>
      <c r="E93" s="37"/>
      <c r="F93" s="28" t="str">
        <f>E17</f>
        <v>ZŠ a MŠ, příspěvková organizace Dub n/M</v>
      </c>
      <c r="G93" s="37"/>
      <c r="H93" s="37"/>
      <c r="I93" s="30" t="s">
        <v>31</v>
      </c>
      <c r="J93" s="33" t="str">
        <f>E23</f>
        <v>Bořivoj Kovář</v>
      </c>
      <c r="K93" s="37"/>
      <c r="L93" s="52"/>
      <c r="S93" s="35"/>
      <c r="T93" s="35"/>
      <c r="U93" s="35"/>
      <c r="V93" s="35"/>
      <c r="W93" s="35"/>
      <c r="X93" s="35"/>
      <c r="Y93" s="35"/>
      <c r="Z93" s="35"/>
      <c r="AA93" s="35"/>
      <c r="AB93" s="35"/>
      <c r="AC93" s="35"/>
      <c r="AD93" s="35"/>
      <c r="AE93" s="35"/>
    </row>
    <row r="94" spans="1:31" s="2" customFormat="1" ht="15.2" customHeight="1">
      <c r="A94" s="35"/>
      <c r="B94" s="36"/>
      <c r="C94" s="30" t="s">
        <v>29</v>
      </c>
      <c r="D94" s="37"/>
      <c r="E94" s="37"/>
      <c r="F94" s="28" t="str">
        <f>IF(E20="","",E20)</f>
        <v>Vyplň údaj</v>
      </c>
      <c r="G94" s="37"/>
      <c r="H94" s="37"/>
      <c r="I94" s="30" t="s">
        <v>34</v>
      </c>
      <c r="J94" s="33" t="str">
        <f>E26</f>
        <v xml:space="preserve"> </v>
      </c>
      <c r="K94" s="37"/>
      <c r="L94" s="52"/>
      <c r="S94" s="35"/>
      <c r="T94" s="35"/>
      <c r="U94" s="35"/>
      <c r="V94" s="35"/>
      <c r="W94" s="35"/>
      <c r="X94" s="35"/>
      <c r="Y94" s="35"/>
      <c r="Z94" s="35"/>
      <c r="AA94" s="35"/>
      <c r="AB94" s="35"/>
      <c r="AC94" s="35"/>
      <c r="AD94" s="35"/>
      <c r="AE94" s="35"/>
    </row>
    <row r="95" spans="1:31" s="2" customFormat="1" ht="10.35" customHeight="1">
      <c r="A95" s="35"/>
      <c r="B95" s="36"/>
      <c r="C95" s="37"/>
      <c r="D95" s="37"/>
      <c r="E95" s="37"/>
      <c r="F95" s="37"/>
      <c r="G95" s="37"/>
      <c r="H95" s="37"/>
      <c r="I95" s="37"/>
      <c r="J95" s="37"/>
      <c r="K95" s="37"/>
      <c r="L95" s="52"/>
      <c r="S95" s="35"/>
      <c r="T95" s="35"/>
      <c r="U95" s="35"/>
      <c r="V95" s="35"/>
      <c r="W95" s="35"/>
      <c r="X95" s="35"/>
      <c r="Y95" s="35"/>
      <c r="Z95" s="35"/>
      <c r="AA95" s="35"/>
      <c r="AB95" s="35"/>
      <c r="AC95" s="35"/>
      <c r="AD95" s="35"/>
      <c r="AE95" s="35"/>
    </row>
    <row r="96" spans="1:31" s="2" customFormat="1" ht="29.25" customHeight="1">
      <c r="A96" s="35"/>
      <c r="B96" s="36"/>
      <c r="C96" s="150" t="s">
        <v>116</v>
      </c>
      <c r="D96" s="151"/>
      <c r="E96" s="151"/>
      <c r="F96" s="151"/>
      <c r="G96" s="151"/>
      <c r="H96" s="151"/>
      <c r="I96" s="151"/>
      <c r="J96" s="152" t="s">
        <v>117</v>
      </c>
      <c r="K96" s="151"/>
      <c r="L96" s="52"/>
      <c r="S96" s="35"/>
      <c r="T96" s="35"/>
      <c r="U96" s="35"/>
      <c r="V96" s="35"/>
      <c r="W96" s="35"/>
      <c r="X96" s="35"/>
      <c r="Y96" s="35"/>
      <c r="Z96" s="35"/>
      <c r="AA96" s="35"/>
      <c r="AB96" s="35"/>
      <c r="AC96" s="35"/>
      <c r="AD96" s="35"/>
      <c r="AE96" s="35"/>
    </row>
    <row r="97" spans="1:47" s="2" customFormat="1" ht="10.35" customHeight="1">
      <c r="A97" s="35"/>
      <c r="B97" s="36"/>
      <c r="C97" s="37"/>
      <c r="D97" s="37"/>
      <c r="E97" s="37"/>
      <c r="F97" s="37"/>
      <c r="G97" s="37"/>
      <c r="H97" s="37"/>
      <c r="I97" s="37"/>
      <c r="J97" s="37"/>
      <c r="K97" s="37"/>
      <c r="L97" s="52"/>
      <c r="S97" s="35"/>
      <c r="T97" s="35"/>
      <c r="U97" s="35"/>
      <c r="V97" s="35"/>
      <c r="W97" s="35"/>
      <c r="X97" s="35"/>
      <c r="Y97" s="35"/>
      <c r="Z97" s="35"/>
      <c r="AA97" s="35"/>
      <c r="AB97" s="35"/>
      <c r="AC97" s="35"/>
      <c r="AD97" s="35"/>
      <c r="AE97" s="35"/>
    </row>
    <row r="98" spans="1:47" s="2" customFormat="1" ht="22.9" customHeight="1">
      <c r="A98" s="35"/>
      <c r="B98" s="36"/>
      <c r="C98" s="153" t="s">
        <v>118</v>
      </c>
      <c r="D98" s="37"/>
      <c r="E98" s="37"/>
      <c r="F98" s="37"/>
      <c r="G98" s="37"/>
      <c r="H98" s="37"/>
      <c r="I98" s="37"/>
      <c r="J98" s="85">
        <f>J133</f>
        <v>0</v>
      </c>
      <c r="K98" s="37"/>
      <c r="L98" s="52"/>
      <c r="S98" s="35"/>
      <c r="T98" s="35"/>
      <c r="U98" s="35"/>
      <c r="V98" s="35"/>
      <c r="W98" s="35"/>
      <c r="X98" s="35"/>
      <c r="Y98" s="35"/>
      <c r="Z98" s="35"/>
      <c r="AA98" s="35"/>
      <c r="AB98" s="35"/>
      <c r="AC98" s="35"/>
      <c r="AD98" s="35"/>
      <c r="AE98" s="35"/>
      <c r="AU98" s="18" t="s">
        <v>119</v>
      </c>
    </row>
    <row r="99" spans="1:47" s="9" customFormat="1" ht="24.95" customHeight="1">
      <c r="B99" s="154"/>
      <c r="C99" s="155"/>
      <c r="D99" s="156" t="s">
        <v>120</v>
      </c>
      <c r="E99" s="157"/>
      <c r="F99" s="157"/>
      <c r="G99" s="157"/>
      <c r="H99" s="157"/>
      <c r="I99" s="157"/>
      <c r="J99" s="158">
        <f>J134</f>
        <v>0</v>
      </c>
      <c r="K99" s="155"/>
      <c r="L99" s="159"/>
    </row>
    <row r="100" spans="1:47" s="10" customFormat="1" ht="19.899999999999999" customHeight="1">
      <c r="B100" s="160"/>
      <c r="C100" s="105"/>
      <c r="D100" s="161" t="s">
        <v>127</v>
      </c>
      <c r="E100" s="162"/>
      <c r="F100" s="162"/>
      <c r="G100" s="162"/>
      <c r="H100" s="162"/>
      <c r="I100" s="162"/>
      <c r="J100" s="163">
        <f>J135</f>
        <v>0</v>
      </c>
      <c r="K100" s="105"/>
      <c r="L100" s="164"/>
    </row>
    <row r="101" spans="1:47" s="9" customFormat="1" ht="24.95" customHeight="1">
      <c r="B101" s="154"/>
      <c r="C101" s="155"/>
      <c r="D101" s="156" t="s">
        <v>130</v>
      </c>
      <c r="E101" s="157"/>
      <c r="F101" s="157"/>
      <c r="G101" s="157"/>
      <c r="H101" s="157"/>
      <c r="I101" s="157"/>
      <c r="J101" s="158">
        <f>J138</f>
        <v>0</v>
      </c>
      <c r="K101" s="155"/>
      <c r="L101" s="159"/>
    </row>
    <row r="102" spans="1:47" s="10" customFormat="1" ht="19.899999999999999" customHeight="1">
      <c r="B102" s="160"/>
      <c r="C102" s="105"/>
      <c r="D102" s="161" t="s">
        <v>2718</v>
      </c>
      <c r="E102" s="162"/>
      <c r="F102" s="162"/>
      <c r="G102" s="162"/>
      <c r="H102" s="162"/>
      <c r="I102" s="162"/>
      <c r="J102" s="163">
        <f>J139</f>
        <v>0</v>
      </c>
      <c r="K102" s="105"/>
      <c r="L102" s="164"/>
    </row>
    <row r="103" spans="1:47" s="10" customFormat="1" ht="19.899999999999999" customHeight="1">
      <c r="B103" s="160"/>
      <c r="C103" s="105"/>
      <c r="D103" s="161" t="s">
        <v>2719</v>
      </c>
      <c r="E103" s="162"/>
      <c r="F103" s="162"/>
      <c r="G103" s="162"/>
      <c r="H103" s="162"/>
      <c r="I103" s="162"/>
      <c r="J103" s="163">
        <f>J143</f>
        <v>0</v>
      </c>
      <c r="K103" s="105"/>
      <c r="L103" s="164"/>
    </row>
    <row r="104" spans="1:47" s="9" customFormat="1" ht="24.95" customHeight="1">
      <c r="B104" s="154"/>
      <c r="C104" s="155"/>
      <c r="D104" s="156" t="s">
        <v>3160</v>
      </c>
      <c r="E104" s="157"/>
      <c r="F104" s="157"/>
      <c r="G104" s="157"/>
      <c r="H104" s="157"/>
      <c r="I104" s="157"/>
      <c r="J104" s="158">
        <f>J222</f>
        <v>0</v>
      </c>
      <c r="K104" s="155"/>
      <c r="L104" s="159"/>
    </row>
    <row r="105" spans="1:47" s="10" customFormat="1" ht="19.899999999999999" customHeight="1">
      <c r="B105" s="160"/>
      <c r="C105" s="105"/>
      <c r="D105" s="161" t="s">
        <v>3161</v>
      </c>
      <c r="E105" s="162"/>
      <c r="F105" s="162"/>
      <c r="G105" s="162"/>
      <c r="H105" s="162"/>
      <c r="I105" s="162"/>
      <c r="J105" s="163">
        <f>J223</f>
        <v>0</v>
      </c>
      <c r="K105" s="105"/>
      <c r="L105" s="164"/>
    </row>
    <row r="106" spans="1:47" s="9" customFormat="1" ht="24.95" customHeight="1">
      <c r="B106" s="154"/>
      <c r="C106" s="155"/>
      <c r="D106" s="156" t="s">
        <v>2725</v>
      </c>
      <c r="E106" s="157"/>
      <c r="F106" s="157"/>
      <c r="G106" s="157"/>
      <c r="H106" s="157"/>
      <c r="I106" s="157"/>
      <c r="J106" s="158">
        <f>J241</f>
        <v>0</v>
      </c>
      <c r="K106" s="155"/>
      <c r="L106" s="159"/>
    </row>
    <row r="107" spans="1:47" s="9" customFormat="1" ht="24.95" customHeight="1">
      <c r="B107" s="154"/>
      <c r="C107" s="155"/>
      <c r="D107" s="156" t="s">
        <v>2726</v>
      </c>
      <c r="E107" s="157"/>
      <c r="F107" s="157"/>
      <c r="G107" s="157"/>
      <c r="H107" s="157"/>
      <c r="I107" s="157"/>
      <c r="J107" s="158">
        <f>J257</f>
        <v>0</v>
      </c>
      <c r="K107" s="155"/>
      <c r="L107" s="159"/>
    </row>
    <row r="108" spans="1:47" s="10" customFormat="1" ht="19.899999999999999" customHeight="1">
      <c r="B108" s="160"/>
      <c r="C108" s="105"/>
      <c r="D108" s="161" t="s">
        <v>2727</v>
      </c>
      <c r="E108" s="162"/>
      <c r="F108" s="162"/>
      <c r="G108" s="162"/>
      <c r="H108" s="162"/>
      <c r="I108" s="162"/>
      <c r="J108" s="163">
        <f>J258</f>
        <v>0</v>
      </c>
      <c r="K108" s="105"/>
      <c r="L108" s="164"/>
    </row>
    <row r="109" spans="1:47" s="10" customFormat="1" ht="19.899999999999999" customHeight="1">
      <c r="B109" s="160"/>
      <c r="C109" s="105"/>
      <c r="D109" s="161" t="s">
        <v>2728</v>
      </c>
      <c r="E109" s="162"/>
      <c r="F109" s="162"/>
      <c r="G109" s="162"/>
      <c r="H109" s="162"/>
      <c r="I109" s="162"/>
      <c r="J109" s="163">
        <f>J267</f>
        <v>0</v>
      </c>
      <c r="K109" s="105"/>
      <c r="L109" s="164"/>
    </row>
    <row r="110" spans="1:47" s="10" customFormat="1" ht="19.899999999999999" customHeight="1">
      <c r="B110" s="160"/>
      <c r="C110" s="105"/>
      <c r="D110" s="161" t="s">
        <v>2729</v>
      </c>
      <c r="E110" s="162"/>
      <c r="F110" s="162"/>
      <c r="G110" s="162"/>
      <c r="H110" s="162"/>
      <c r="I110" s="162"/>
      <c r="J110" s="163">
        <f>J270</f>
        <v>0</v>
      </c>
      <c r="K110" s="105"/>
      <c r="L110" s="164"/>
    </row>
    <row r="111" spans="1:47" s="10" customFormat="1" ht="19.899999999999999" customHeight="1">
      <c r="B111" s="160"/>
      <c r="C111" s="105"/>
      <c r="D111" s="161" t="s">
        <v>2730</v>
      </c>
      <c r="E111" s="162"/>
      <c r="F111" s="162"/>
      <c r="G111" s="162"/>
      <c r="H111" s="162"/>
      <c r="I111" s="162"/>
      <c r="J111" s="163">
        <f>J273</f>
        <v>0</v>
      </c>
      <c r="K111" s="105"/>
      <c r="L111" s="164"/>
    </row>
    <row r="112" spans="1:47" s="2" customFormat="1" ht="21.75" customHeight="1">
      <c r="A112" s="35"/>
      <c r="B112" s="36"/>
      <c r="C112" s="37"/>
      <c r="D112" s="37"/>
      <c r="E112" s="37"/>
      <c r="F112" s="37"/>
      <c r="G112" s="37"/>
      <c r="H112" s="37"/>
      <c r="I112" s="37"/>
      <c r="J112" s="37"/>
      <c r="K112" s="37"/>
      <c r="L112" s="52"/>
      <c r="S112" s="35"/>
      <c r="T112" s="35"/>
      <c r="U112" s="35"/>
      <c r="V112" s="35"/>
      <c r="W112" s="35"/>
      <c r="X112" s="35"/>
      <c r="Y112" s="35"/>
      <c r="Z112" s="35"/>
      <c r="AA112" s="35"/>
      <c r="AB112" s="35"/>
      <c r="AC112" s="35"/>
      <c r="AD112" s="35"/>
      <c r="AE112" s="35"/>
    </row>
    <row r="113" spans="1:31" s="2" customFormat="1" ht="6.95" customHeight="1">
      <c r="A113" s="35"/>
      <c r="B113" s="55"/>
      <c r="C113" s="56"/>
      <c r="D113" s="56"/>
      <c r="E113" s="56"/>
      <c r="F113" s="56"/>
      <c r="G113" s="56"/>
      <c r="H113" s="56"/>
      <c r="I113" s="56"/>
      <c r="J113" s="56"/>
      <c r="K113" s="56"/>
      <c r="L113" s="52"/>
      <c r="S113" s="35"/>
      <c r="T113" s="35"/>
      <c r="U113" s="35"/>
      <c r="V113" s="35"/>
      <c r="W113" s="35"/>
      <c r="X113" s="35"/>
      <c r="Y113" s="35"/>
      <c r="Z113" s="35"/>
      <c r="AA113" s="35"/>
      <c r="AB113" s="35"/>
      <c r="AC113" s="35"/>
      <c r="AD113" s="35"/>
      <c r="AE113" s="35"/>
    </row>
    <row r="117" spans="1:31" s="2" customFormat="1" ht="6.95" customHeight="1">
      <c r="A117" s="35"/>
      <c r="B117" s="57"/>
      <c r="C117" s="58"/>
      <c r="D117" s="58"/>
      <c r="E117" s="58"/>
      <c r="F117" s="58"/>
      <c r="G117" s="58"/>
      <c r="H117" s="58"/>
      <c r="I117" s="58"/>
      <c r="J117" s="58"/>
      <c r="K117" s="58"/>
      <c r="L117" s="52"/>
      <c r="S117" s="35"/>
      <c r="T117" s="35"/>
      <c r="U117" s="35"/>
      <c r="V117" s="35"/>
      <c r="W117" s="35"/>
      <c r="X117" s="35"/>
      <c r="Y117" s="35"/>
      <c r="Z117" s="35"/>
      <c r="AA117" s="35"/>
      <c r="AB117" s="35"/>
      <c r="AC117" s="35"/>
      <c r="AD117" s="35"/>
      <c r="AE117" s="35"/>
    </row>
    <row r="118" spans="1:31" s="2" customFormat="1" ht="24.95" customHeight="1">
      <c r="A118" s="35"/>
      <c r="B118" s="36"/>
      <c r="C118" s="24" t="s">
        <v>145</v>
      </c>
      <c r="D118" s="37"/>
      <c r="E118" s="37"/>
      <c r="F118" s="37"/>
      <c r="G118" s="37"/>
      <c r="H118" s="37"/>
      <c r="I118" s="37"/>
      <c r="J118" s="37"/>
      <c r="K118" s="37"/>
      <c r="L118" s="52"/>
      <c r="S118" s="35"/>
      <c r="T118" s="35"/>
      <c r="U118" s="35"/>
      <c r="V118" s="35"/>
      <c r="W118" s="35"/>
      <c r="X118" s="35"/>
      <c r="Y118" s="35"/>
      <c r="Z118" s="35"/>
      <c r="AA118" s="35"/>
      <c r="AB118" s="35"/>
      <c r="AC118" s="35"/>
      <c r="AD118" s="35"/>
      <c r="AE118" s="35"/>
    </row>
    <row r="119" spans="1:31" s="2" customFormat="1" ht="6.95" customHeight="1">
      <c r="A119" s="35"/>
      <c r="B119" s="36"/>
      <c r="C119" s="37"/>
      <c r="D119" s="37"/>
      <c r="E119" s="37"/>
      <c r="F119" s="37"/>
      <c r="G119" s="37"/>
      <c r="H119" s="37"/>
      <c r="I119" s="37"/>
      <c r="J119" s="37"/>
      <c r="K119" s="37"/>
      <c r="L119" s="52"/>
      <c r="S119" s="35"/>
      <c r="T119" s="35"/>
      <c r="U119" s="35"/>
      <c r="V119" s="35"/>
      <c r="W119" s="35"/>
      <c r="X119" s="35"/>
      <c r="Y119" s="35"/>
      <c r="Z119" s="35"/>
      <c r="AA119" s="35"/>
      <c r="AB119" s="35"/>
      <c r="AC119" s="35"/>
      <c r="AD119" s="35"/>
      <c r="AE119" s="35"/>
    </row>
    <row r="120" spans="1:31" s="2" customFormat="1" ht="12" customHeight="1">
      <c r="A120" s="35"/>
      <c r="B120" s="36"/>
      <c r="C120" s="30" t="s">
        <v>16</v>
      </c>
      <c r="D120" s="37"/>
      <c r="E120" s="37"/>
      <c r="F120" s="37"/>
      <c r="G120" s="37"/>
      <c r="H120" s="37"/>
      <c r="I120" s="37"/>
      <c r="J120" s="37"/>
      <c r="K120" s="37"/>
      <c r="L120" s="52"/>
      <c r="S120" s="35"/>
      <c r="T120" s="35"/>
      <c r="U120" s="35"/>
      <c r="V120" s="35"/>
      <c r="W120" s="35"/>
      <c r="X120" s="35"/>
      <c r="Y120" s="35"/>
      <c r="Z120" s="35"/>
      <c r="AA120" s="35"/>
      <c r="AB120" s="35"/>
      <c r="AC120" s="35"/>
      <c r="AD120" s="35"/>
      <c r="AE120" s="35"/>
    </row>
    <row r="121" spans="1:31" s="2" customFormat="1" ht="26.25" customHeight="1">
      <c r="A121" s="35"/>
      <c r="B121" s="36"/>
      <c r="C121" s="37"/>
      <c r="D121" s="37"/>
      <c r="E121" s="327" t="str">
        <f>E7</f>
        <v>Přístavba odborné učebny pro výuku přípravy pokrmů pro I. II. stupeň ZŠ Dub nad Moravou</v>
      </c>
      <c r="F121" s="328"/>
      <c r="G121" s="328"/>
      <c r="H121" s="328"/>
      <c r="I121" s="37"/>
      <c r="J121" s="37"/>
      <c r="K121" s="37"/>
      <c r="L121" s="52"/>
      <c r="S121" s="35"/>
      <c r="T121" s="35"/>
      <c r="U121" s="35"/>
      <c r="V121" s="35"/>
      <c r="W121" s="35"/>
      <c r="X121" s="35"/>
      <c r="Y121" s="35"/>
      <c r="Z121" s="35"/>
      <c r="AA121" s="35"/>
      <c r="AB121" s="35"/>
      <c r="AC121" s="35"/>
      <c r="AD121" s="35"/>
      <c r="AE121" s="35"/>
    </row>
    <row r="122" spans="1:31" s="1" customFormat="1" ht="12" customHeight="1">
      <c r="B122" s="22"/>
      <c r="C122" s="30" t="s">
        <v>112</v>
      </c>
      <c r="D122" s="23"/>
      <c r="E122" s="23"/>
      <c r="F122" s="23"/>
      <c r="G122" s="23"/>
      <c r="H122" s="23"/>
      <c r="I122" s="23"/>
      <c r="J122" s="23"/>
      <c r="K122" s="23"/>
      <c r="L122" s="21"/>
    </row>
    <row r="123" spans="1:31" s="2" customFormat="1" ht="16.5" customHeight="1">
      <c r="A123" s="35"/>
      <c r="B123" s="36"/>
      <c r="C123" s="37"/>
      <c r="D123" s="37"/>
      <c r="E123" s="327" t="s">
        <v>2715</v>
      </c>
      <c r="F123" s="329"/>
      <c r="G123" s="329"/>
      <c r="H123" s="329"/>
      <c r="I123" s="37"/>
      <c r="J123" s="37"/>
      <c r="K123" s="37"/>
      <c r="L123" s="52"/>
      <c r="S123" s="35"/>
      <c r="T123" s="35"/>
      <c r="U123" s="35"/>
      <c r="V123" s="35"/>
      <c r="W123" s="35"/>
      <c r="X123" s="35"/>
      <c r="Y123" s="35"/>
      <c r="Z123" s="35"/>
      <c r="AA123" s="35"/>
      <c r="AB123" s="35"/>
      <c r="AC123" s="35"/>
      <c r="AD123" s="35"/>
      <c r="AE123" s="35"/>
    </row>
    <row r="124" spans="1:31" s="2" customFormat="1" ht="12" customHeight="1">
      <c r="A124" s="35"/>
      <c r="B124" s="36"/>
      <c r="C124" s="30" t="s">
        <v>2716</v>
      </c>
      <c r="D124" s="37"/>
      <c r="E124" s="37"/>
      <c r="F124" s="37"/>
      <c r="G124" s="37"/>
      <c r="H124" s="37"/>
      <c r="I124" s="37"/>
      <c r="J124" s="37"/>
      <c r="K124" s="37"/>
      <c r="L124" s="52"/>
      <c r="S124" s="35"/>
      <c r="T124" s="35"/>
      <c r="U124" s="35"/>
      <c r="V124" s="35"/>
      <c r="W124" s="35"/>
      <c r="X124" s="35"/>
      <c r="Y124" s="35"/>
      <c r="Z124" s="35"/>
      <c r="AA124" s="35"/>
      <c r="AB124" s="35"/>
      <c r="AC124" s="35"/>
      <c r="AD124" s="35"/>
      <c r="AE124" s="35"/>
    </row>
    <row r="125" spans="1:31" s="2" customFormat="1" ht="16.5" customHeight="1">
      <c r="A125" s="35"/>
      <c r="B125" s="36"/>
      <c r="C125" s="37"/>
      <c r="D125" s="37"/>
      <c r="E125" s="275" t="str">
        <f>E11</f>
        <v>02 - Uzemnění a ochrana před bleskem</v>
      </c>
      <c r="F125" s="329"/>
      <c r="G125" s="329"/>
      <c r="H125" s="329"/>
      <c r="I125" s="37"/>
      <c r="J125" s="37"/>
      <c r="K125" s="37"/>
      <c r="L125" s="52"/>
      <c r="S125" s="35"/>
      <c r="T125" s="35"/>
      <c r="U125" s="35"/>
      <c r="V125" s="35"/>
      <c r="W125" s="35"/>
      <c r="X125" s="35"/>
      <c r="Y125" s="35"/>
      <c r="Z125" s="35"/>
      <c r="AA125" s="35"/>
      <c r="AB125" s="35"/>
      <c r="AC125" s="35"/>
      <c r="AD125" s="35"/>
      <c r="AE125" s="35"/>
    </row>
    <row r="126" spans="1:31" s="2" customFormat="1" ht="6.95" customHeight="1">
      <c r="A126" s="35"/>
      <c r="B126" s="36"/>
      <c r="C126" s="37"/>
      <c r="D126" s="37"/>
      <c r="E126" s="37"/>
      <c r="F126" s="37"/>
      <c r="G126" s="37"/>
      <c r="H126" s="37"/>
      <c r="I126" s="37"/>
      <c r="J126" s="37"/>
      <c r="K126" s="37"/>
      <c r="L126" s="52"/>
      <c r="S126" s="35"/>
      <c r="T126" s="35"/>
      <c r="U126" s="35"/>
      <c r="V126" s="35"/>
      <c r="W126" s="35"/>
      <c r="X126" s="35"/>
      <c r="Y126" s="35"/>
      <c r="Z126" s="35"/>
      <c r="AA126" s="35"/>
      <c r="AB126" s="35"/>
      <c r="AC126" s="35"/>
      <c r="AD126" s="35"/>
      <c r="AE126" s="35"/>
    </row>
    <row r="127" spans="1:31" s="2" customFormat="1" ht="12" customHeight="1">
      <c r="A127" s="35"/>
      <c r="B127" s="36"/>
      <c r="C127" s="30" t="s">
        <v>21</v>
      </c>
      <c r="D127" s="37"/>
      <c r="E127" s="37"/>
      <c r="F127" s="28" t="str">
        <f>F14</f>
        <v>Dub nad  Moravou</v>
      </c>
      <c r="G127" s="37"/>
      <c r="H127" s="37"/>
      <c r="I127" s="30" t="s">
        <v>23</v>
      </c>
      <c r="J127" s="67" t="str">
        <f>IF(J14="","",J14)</f>
        <v>27. 5. 2024</v>
      </c>
      <c r="K127" s="37"/>
      <c r="L127" s="52"/>
      <c r="S127" s="35"/>
      <c r="T127" s="35"/>
      <c r="U127" s="35"/>
      <c r="V127" s="35"/>
      <c r="W127" s="35"/>
      <c r="X127" s="35"/>
      <c r="Y127" s="35"/>
      <c r="Z127" s="35"/>
      <c r="AA127" s="35"/>
      <c r="AB127" s="35"/>
      <c r="AC127" s="35"/>
      <c r="AD127" s="35"/>
      <c r="AE127" s="35"/>
    </row>
    <row r="128" spans="1:31" s="2" customFormat="1" ht="6.95" customHeight="1">
      <c r="A128" s="35"/>
      <c r="B128" s="36"/>
      <c r="C128" s="37"/>
      <c r="D128" s="37"/>
      <c r="E128" s="37"/>
      <c r="F128" s="37"/>
      <c r="G128" s="37"/>
      <c r="H128" s="37"/>
      <c r="I128" s="37"/>
      <c r="J128" s="37"/>
      <c r="K128" s="37"/>
      <c r="L128" s="52"/>
      <c r="S128" s="35"/>
      <c r="T128" s="35"/>
      <c r="U128" s="35"/>
      <c r="V128" s="35"/>
      <c r="W128" s="35"/>
      <c r="X128" s="35"/>
      <c r="Y128" s="35"/>
      <c r="Z128" s="35"/>
      <c r="AA128" s="35"/>
      <c r="AB128" s="35"/>
      <c r="AC128" s="35"/>
      <c r="AD128" s="35"/>
      <c r="AE128" s="35"/>
    </row>
    <row r="129" spans="1:65" s="2" customFormat="1" ht="15.2" customHeight="1">
      <c r="A129" s="35"/>
      <c r="B129" s="36"/>
      <c r="C129" s="30" t="s">
        <v>25</v>
      </c>
      <c r="D129" s="37"/>
      <c r="E129" s="37"/>
      <c r="F129" s="28" t="str">
        <f>E17</f>
        <v>ZŠ a MŠ, příspěvková organizace Dub n/M</v>
      </c>
      <c r="G129" s="37"/>
      <c r="H129" s="37"/>
      <c r="I129" s="30" t="s">
        <v>31</v>
      </c>
      <c r="J129" s="33" t="str">
        <f>E23</f>
        <v>Bořivoj Kovář</v>
      </c>
      <c r="K129" s="37"/>
      <c r="L129" s="52"/>
      <c r="S129" s="35"/>
      <c r="T129" s="35"/>
      <c r="U129" s="35"/>
      <c r="V129" s="35"/>
      <c r="W129" s="35"/>
      <c r="X129" s="35"/>
      <c r="Y129" s="35"/>
      <c r="Z129" s="35"/>
      <c r="AA129" s="35"/>
      <c r="AB129" s="35"/>
      <c r="AC129" s="35"/>
      <c r="AD129" s="35"/>
      <c r="AE129" s="35"/>
    </row>
    <row r="130" spans="1:65" s="2" customFormat="1" ht="15.2" customHeight="1">
      <c r="A130" s="35"/>
      <c r="B130" s="36"/>
      <c r="C130" s="30" t="s">
        <v>29</v>
      </c>
      <c r="D130" s="37"/>
      <c r="E130" s="37"/>
      <c r="F130" s="28" t="str">
        <f>IF(E20="","",E20)</f>
        <v>Vyplň údaj</v>
      </c>
      <c r="G130" s="37"/>
      <c r="H130" s="37"/>
      <c r="I130" s="30" t="s">
        <v>34</v>
      </c>
      <c r="J130" s="33" t="str">
        <f>E26</f>
        <v xml:space="preserve"> </v>
      </c>
      <c r="K130" s="37"/>
      <c r="L130" s="52"/>
      <c r="S130" s="35"/>
      <c r="T130" s="35"/>
      <c r="U130" s="35"/>
      <c r="V130" s="35"/>
      <c r="W130" s="35"/>
      <c r="X130" s="35"/>
      <c r="Y130" s="35"/>
      <c r="Z130" s="35"/>
      <c r="AA130" s="35"/>
      <c r="AB130" s="35"/>
      <c r="AC130" s="35"/>
      <c r="AD130" s="35"/>
      <c r="AE130" s="35"/>
    </row>
    <row r="131" spans="1:65" s="2" customFormat="1" ht="10.35" customHeight="1">
      <c r="A131" s="35"/>
      <c r="B131" s="36"/>
      <c r="C131" s="37"/>
      <c r="D131" s="37"/>
      <c r="E131" s="37"/>
      <c r="F131" s="37"/>
      <c r="G131" s="37"/>
      <c r="H131" s="37"/>
      <c r="I131" s="37"/>
      <c r="J131" s="37"/>
      <c r="K131" s="37"/>
      <c r="L131" s="52"/>
      <c r="S131" s="35"/>
      <c r="T131" s="35"/>
      <c r="U131" s="35"/>
      <c r="V131" s="35"/>
      <c r="W131" s="35"/>
      <c r="X131" s="35"/>
      <c r="Y131" s="35"/>
      <c r="Z131" s="35"/>
      <c r="AA131" s="35"/>
      <c r="AB131" s="35"/>
      <c r="AC131" s="35"/>
      <c r="AD131" s="35"/>
      <c r="AE131" s="35"/>
    </row>
    <row r="132" spans="1:65" s="11" customFormat="1" ht="29.25" customHeight="1">
      <c r="A132" s="165"/>
      <c r="B132" s="166"/>
      <c r="C132" s="167" t="s">
        <v>146</v>
      </c>
      <c r="D132" s="168" t="s">
        <v>61</v>
      </c>
      <c r="E132" s="168" t="s">
        <v>57</v>
      </c>
      <c r="F132" s="168" t="s">
        <v>58</v>
      </c>
      <c r="G132" s="168" t="s">
        <v>147</v>
      </c>
      <c r="H132" s="168" t="s">
        <v>148</v>
      </c>
      <c r="I132" s="168" t="s">
        <v>149</v>
      </c>
      <c r="J132" s="169" t="s">
        <v>117</v>
      </c>
      <c r="K132" s="170" t="s">
        <v>150</v>
      </c>
      <c r="L132" s="171"/>
      <c r="M132" s="76" t="s">
        <v>1</v>
      </c>
      <c r="N132" s="77" t="s">
        <v>40</v>
      </c>
      <c r="O132" s="77" t="s">
        <v>151</v>
      </c>
      <c r="P132" s="77" t="s">
        <v>152</v>
      </c>
      <c r="Q132" s="77" t="s">
        <v>153</v>
      </c>
      <c r="R132" s="77" t="s">
        <v>154</v>
      </c>
      <c r="S132" s="77" t="s">
        <v>155</v>
      </c>
      <c r="T132" s="78" t="s">
        <v>156</v>
      </c>
      <c r="U132" s="165"/>
      <c r="V132" s="165"/>
      <c r="W132" s="165"/>
      <c r="X132" s="165"/>
      <c r="Y132" s="165"/>
      <c r="Z132" s="165"/>
      <c r="AA132" s="165"/>
      <c r="AB132" s="165"/>
      <c r="AC132" s="165"/>
      <c r="AD132" s="165"/>
      <c r="AE132" s="165"/>
    </row>
    <row r="133" spans="1:65" s="2" customFormat="1" ht="22.9" customHeight="1">
      <c r="A133" s="35"/>
      <c r="B133" s="36"/>
      <c r="C133" s="83" t="s">
        <v>157</v>
      </c>
      <c r="D133" s="37"/>
      <c r="E133" s="37"/>
      <c r="F133" s="37"/>
      <c r="G133" s="37"/>
      <c r="H133" s="37"/>
      <c r="I133" s="37"/>
      <c r="J133" s="172">
        <f>BK133</f>
        <v>0</v>
      </c>
      <c r="K133" s="37"/>
      <c r="L133" s="40"/>
      <c r="M133" s="79"/>
      <c r="N133" s="173"/>
      <c r="O133" s="80"/>
      <c r="P133" s="174">
        <f>P134+P138+P222+P241+P257</f>
        <v>0</v>
      </c>
      <c r="Q133" s="80"/>
      <c r="R133" s="174">
        <f>R134+R138+R222+R241+R257</f>
        <v>0</v>
      </c>
      <c r="S133" s="80"/>
      <c r="T133" s="175">
        <f>T134+T138+T222+T241+T257</f>
        <v>0</v>
      </c>
      <c r="U133" s="35"/>
      <c r="V133" s="35"/>
      <c r="W133" s="35"/>
      <c r="X133" s="35"/>
      <c r="Y133" s="35"/>
      <c r="Z133" s="35"/>
      <c r="AA133" s="35"/>
      <c r="AB133" s="35"/>
      <c r="AC133" s="35"/>
      <c r="AD133" s="35"/>
      <c r="AE133" s="35"/>
      <c r="AT133" s="18" t="s">
        <v>75</v>
      </c>
      <c r="AU133" s="18" t="s">
        <v>119</v>
      </c>
      <c r="BK133" s="176">
        <f>BK134+BK138+BK222+BK241+BK257</f>
        <v>0</v>
      </c>
    </row>
    <row r="134" spans="1:65" s="12" customFormat="1" ht="25.9" customHeight="1">
      <c r="B134" s="177"/>
      <c r="C134" s="178"/>
      <c r="D134" s="179" t="s">
        <v>75</v>
      </c>
      <c r="E134" s="180" t="s">
        <v>158</v>
      </c>
      <c r="F134" s="180" t="s">
        <v>159</v>
      </c>
      <c r="G134" s="178"/>
      <c r="H134" s="178"/>
      <c r="I134" s="181"/>
      <c r="J134" s="182">
        <f>BK134</f>
        <v>0</v>
      </c>
      <c r="K134" s="178"/>
      <c r="L134" s="183"/>
      <c r="M134" s="184"/>
      <c r="N134" s="185"/>
      <c r="O134" s="185"/>
      <c r="P134" s="186">
        <f>P135</f>
        <v>0</v>
      </c>
      <c r="Q134" s="185"/>
      <c r="R134" s="186">
        <f>R135</f>
        <v>0</v>
      </c>
      <c r="S134" s="185"/>
      <c r="T134" s="187">
        <f>T135</f>
        <v>0</v>
      </c>
      <c r="AR134" s="188" t="s">
        <v>84</v>
      </c>
      <c r="AT134" s="189" t="s">
        <v>75</v>
      </c>
      <c r="AU134" s="189" t="s">
        <v>76</v>
      </c>
      <c r="AY134" s="188" t="s">
        <v>160</v>
      </c>
      <c r="BK134" s="190">
        <f>BK135</f>
        <v>0</v>
      </c>
    </row>
    <row r="135" spans="1:65" s="12" customFormat="1" ht="22.9" customHeight="1">
      <c r="B135" s="177"/>
      <c r="C135" s="178"/>
      <c r="D135" s="179" t="s">
        <v>75</v>
      </c>
      <c r="E135" s="191" t="s">
        <v>218</v>
      </c>
      <c r="F135" s="191" t="s">
        <v>1083</v>
      </c>
      <c r="G135" s="178"/>
      <c r="H135" s="178"/>
      <c r="I135" s="181"/>
      <c r="J135" s="192">
        <f>BK135</f>
        <v>0</v>
      </c>
      <c r="K135" s="178"/>
      <c r="L135" s="183"/>
      <c r="M135" s="184"/>
      <c r="N135" s="185"/>
      <c r="O135" s="185"/>
      <c r="P135" s="186">
        <f>SUM(P136:P137)</f>
        <v>0</v>
      </c>
      <c r="Q135" s="185"/>
      <c r="R135" s="186">
        <f>SUM(R136:R137)</f>
        <v>0</v>
      </c>
      <c r="S135" s="185"/>
      <c r="T135" s="187">
        <f>SUM(T136:T137)</f>
        <v>0</v>
      </c>
      <c r="AR135" s="188" t="s">
        <v>84</v>
      </c>
      <c r="AT135" s="189" t="s">
        <v>75</v>
      </c>
      <c r="AU135" s="189" t="s">
        <v>84</v>
      </c>
      <c r="AY135" s="188" t="s">
        <v>160</v>
      </c>
      <c r="BK135" s="190">
        <f>SUM(BK136:BK137)</f>
        <v>0</v>
      </c>
    </row>
    <row r="136" spans="1:65" s="2" customFormat="1" ht="24.2" customHeight="1">
      <c r="A136" s="35"/>
      <c r="B136" s="36"/>
      <c r="C136" s="193" t="s">
        <v>84</v>
      </c>
      <c r="D136" s="193" t="s">
        <v>162</v>
      </c>
      <c r="E136" s="194" t="s">
        <v>3162</v>
      </c>
      <c r="F136" s="195" t="s">
        <v>3163</v>
      </c>
      <c r="G136" s="196" t="s">
        <v>1138</v>
      </c>
      <c r="H136" s="197">
        <v>10</v>
      </c>
      <c r="I136" s="198"/>
      <c r="J136" s="199">
        <f>ROUND(I136*H136,2)</f>
        <v>0</v>
      </c>
      <c r="K136" s="200"/>
      <c r="L136" s="40"/>
      <c r="M136" s="201" t="s">
        <v>1</v>
      </c>
      <c r="N136" s="202" t="s">
        <v>41</v>
      </c>
      <c r="O136" s="72"/>
      <c r="P136" s="203">
        <f>O136*H136</f>
        <v>0</v>
      </c>
      <c r="Q136" s="203">
        <v>0</v>
      </c>
      <c r="R136" s="203">
        <f>Q136*H136</f>
        <v>0</v>
      </c>
      <c r="S136" s="203">
        <v>0</v>
      </c>
      <c r="T136" s="204">
        <f>S136*H136</f>
        <v>0</v>
      </c>
      <c r="U136" s="35"/>
      <c r="V136" s="35"/>
      <c r="W136" s="35"/>
      <c r="X136" s="35"/>
      <c r="Y136" s="35"/>
      <c r="Z136" s="35"/>
      <c r="AA136" s="35"/>
      <c r="AB136" s="35"/>
      <c r="AC136" s="35"/>
      <c r="AD136" s="35"/>
      <c r="AE136" s="35"/>
      <c r="AR136" s="205" t="s">
        <v>166</v>
      </c>
      <c r="AT136" s="205" t="s">
        <v>162</v>
      </c>
      <c r="AU136" s="205" t="s">
        <v>86</v>
      </c>
      <c r="AY136" s="18" t="s">
        <v>160</v>
      </c>
      <c r="BE136" s="206">
        <f>IF(N136="základní",J136,0)</f>
        <v>0</v>
      </c>
      <c r="BF136" s="206">
        <f>IF(N136="snížená",J136,0)</f>
        <v>0</v>
      </c>
      <c r="BG136" s="206">
        <f>IF(N136="zákl. přenesená",J136,0)</f>
        <v>0</v>
      </c>
      <c r="BH136" s="206">
        <f>IF(N136="sníž. přenesená",J136,0)</f>
        <v>0</v>
      </c>
      <c r="BI136" s="206">
        <f>IF(N136="nulová",J136,0)</f>
        <v>0</v>
      </c>
      <c r="BJ136" s="18" t="s">
        <v>84</v>
      </c>
      <c r="BK136" s="206">
        <f>ROUND(I136*H136,2)</f>
        <v>0</v>
      </c>
      <c r="BL136" s="18" t="s">
        <v>166</v>
      </c>
      <c r="BM136" s="205" t="s">
        <v>86</v>
      </c>
    </row>
    <row r="137" spans="1:65" s="2" customFormat="1" ht="19.5">
      <c r="A137" s="35"/>
      <c r="B137" s="36"/>
      <c r="C137" s="37"/>
      <c r="D137" s="207" t="s">
        <v>167</v>
      </c>
      <c r="E137" s="37"/>
      <c r="F137" s="208" t="s">
        <v>3164</v>
      </c>
      <c r="G137" s="37"/>
      <c r="H137" s="37"/>
      <c r="I137" s="209"/>
      <c r="J137" s="37"/>
      <c r="K137" s="37"/>
      <c r="L137" s="40"/>
      <c r="M137" s="210"/>
      <c r="N137" s="211"/>
      <c r="O137" s="72"/>
      <c r="P137" s="72"/>
      <c r="Q137" s="72"/>
      <c r="R137" s="72"/>
      <c r="S137" s="72"/>
      <c r="T137" s="73"/>
      <c r="U137" s="35"/>
      <c r="V137" s="35"/>
      <c r="W137" s="35"/>
      <c r="X137" s="35"/>
      <c r="Y137" s="35"/>
      <c r="Z137" s="35"/>
      <c r="AA137" s="35"/>
      <c r="AB137" s="35"/>
      <c r="AC137" s="35"/>
      <c r="AD137" s="35"/>
      <c r="AE137" s="35"/>
      <c r="AT137" s="18" t="s">
        <v>167</v>
      </c>
      <c r="AU137" s="18" t="s">
        <v>86</v>
      </c>
    </row>
    <row r="138" spans="1:65" s="12" customFormat="1" ht="25.9" customHeight="1">
      <c r="B138" s="177"/>
      <c r="C138" s="178"/>
      <c r="D138" s="179" t="s">
        <v>75</v>
      </c>
      <c r="E138" s="180" t="s">
        <v>1320</v>
      </c>
      <c r="F138" s="180" t="s">
        <v>1321</v>
      </c>
      <c r="G138" s="178"/>
      <c r="H138" s="178"/>
      <c r="I138" s="181"/>
      <c r="J138" s="182">
        <f>BK138</f>
        <v>0</v>
      </c>
      <c r="K138" s="178"/>
      <c r="L138" s="183"/>
      <c r="M138" s="184"/>
      <c r="N138" s="185"/>
      <c r="O138" s="185"/>
      <c r="P138" s="186">
        <f>P139+P143</f>
        <v>0</v>
      </c>
      <c r="Q138" s="185"/>
      <c r="R138" s="186">
        <f>R139+R143</f>
        <v>0</v>
      </c>
      <c r="S138" s="185"/>
      <c r="T138" s="187">
        <f>T139+T143</f>
        <v>0</v>
      </c>
      <c r="AR138" s="188" t="s">
        <v>86</v>
      </c>
      <c r="AT138" s="189" t="s">
        <v>75</v>
      </c>
      <c r="AU138" s="189" t="s">
        <v>76</v>
      </c>
      <c r="AY138" s="188" t="s">
        <v>160</v>
      </c>
      <c r="BK138" s="190">
        <f>BK139+BK143</f>
        <v>0</v>
      </c>
    </row>
    <row r="139" spans="1:65" s="12" customFormat="1" ht="22.9" customHeight="1">
      <c r="B139" s="177"/>
      <c r="C139" s="178"/>
      <c r="D139" s="179" t="s">
        <v>75</v>
      </c>
      <c r="E139" s="191" t="s">
        <v>2731</v>
      </c>
      <c r="F139" s="191" t="s">
        <v>2732</v>
      </c>
      <c r="G139" s="178"/>
      <c r="H139" s="178"/>
      <c r="I139" s="181"/>
      <c r="J139" s="192">
        <f>BK139</f>
        <v>0</v>
      </c>
      <c r="K139" s="178"/>
      <c r="L139" s="183"/>
      <c r="M139" s="184"/>
      <c r="N139" s="185"/>
      <c r="O139" s="185"/>
      <c r="P139" s="186">
        <f>SUM(P140:P142)</f>
        <v>0</v>
      </c>
      <c r="Q139" s="185"/>
      <c r="R139" s="186">
        <f>SUM(R140:R142)</f>
        <v>0</v>
      </c>
      <c r="S139" s="185"/>
      <c r="T139" s="187">
        <f>SUM(T140:T142)</f>
        <v>0</v>
      </c>
      <c r="AR139" s="188" t="s">
        <v>86</v>
      </c>
      <c r="AT139" s="189" t="s">
        <v>75</v>
      </c>
      <c r="AU139" s="189" t="s">
        <v>84</v>
      </c>
      <c r="AY139" s="188" t="s">
        <v>160</v>
      </c>
      <c r="BK139" s="190">
        <f>SUM(BK140:BK142)</f>
        <v>0</v>
      </c>
    </row>
    <row r="140" spans="1:65" s="2" customFormat="1" ht="24.2" customHeight="1">
      <c r="A140" s="35"/>
      <c r="B140" s="36"/>
      <c r="C140" s="193" t="s">
        <v>86</v>
      </c>
      <c r="D140" s="193" t="s">
        <v>162</v>
      </c>
      <c r="E140" s="194" t="s">
        <v>3165</v>
      </c>
      <c r="F140" s="195" t="s">
        <v>3166</v>
      </c>
      <c r="G140" s="196" t="s">
        <v>312</v>
      </c>
      <c r="H140" s="197">
        <v>1</v>
      </c>
      <c r="I140" s="198"/>
      <c r="J140" s="199">
        <f>ROUND(I140*H140,2)</f>
        <v>0</v>
      </c>
      <c r="K140" s="200"/>
      <c r="L140" s="40"/>
      <c r="M140" s="201" t="s">
        <v>1</v>
      </c>
      <c r="N140" s="202" t="s">
        <v>41</v>
      </c>
      <c r="O140" s="72"/>
      <c r="P140" s="203">
        <f>O140*H140</f>
        <v>0</v>
      </c>
      <c r="Q140" s="203">
        <v>0</v>
      </c>
      <c r="R140" s="203">
        <f>Q140*H140</f>
        <v>0</v>
      </c>
      <c r="S140" s="203">
        <v>0</v>
      </c>
      <c r="T140" s="204">
        <f>S140*H140</f>
        <v>0</v>
      </c>
      <c r="U140" s="35"/>
      <c r="V140" s="35"/>
      <c r="W140" s="35"/>
      <c r="X140" s="35"/>
      <c r="Y140" s="35"/>
      <c r="Z140" s="35"/>
      <c r="AA140" s="35"/>
      <c r="AB140" s="35"/>
      <c r="AC140" s="35"/>
      <c r="AD140" s="35"/>
      <c r="AE140" s="35"/>
      <c r="AR140" s="205" t="s">
        <v>214</v>
      </c>
      <c r="AT140" s="205" t="s">
        <v>162</v>
      </c>
      <c r="AU140" s="205" t="s">
        <v>86</v>
      </c>
      <c r="AY140" s="18" t="s">
        <v>160</v>
      </c>
      <c r="BE140" s="206">
        <f>IF(N140="základní",J140,0)</f>
        <v>0</v>
      </c>
      <c r="BF140" s="206">
        <f>IF(N140="snížená",J140,0)</f>
        <v>0</v>
      </c>
      <c r="BG140" s="206">
        <f>IF(N140="zákl. přenesená",J140,0)</f>
        <v>0</v>
      </c>
      <c r="BH140" s="206">
        <f>IF(N140="sníž. přenesená",J140,0)</f>
        <v>0</v>
      </c>
      <c r="BI140" s="206">
        <f>IF(N140="nulová",J140,0)</f>
        <v>0</v>
      </c>
      <c r="BJ140" s="18" t="s">
        <v>84</v>
      </c>
      <c r="BK140" s="206">
        <f>ROUND(I140*H140,2)</f>
        <v>0</v>
      </c>
      <c r="BL140" s="18" t="s">
        <v>214</v>
      </c>
      <c r="BM140" s="205" t="s">
        <v>166</v>
      </c>
    </row>
    <row r="141" spans="1:65" s="2" customFormat="1" ht="29.25">
      <c r="A141" s="35"/>
      <c r="B141" s="36"/>
      <c r="C141" s="37"/>
      <c r="D141" s="207" t="s">
        <v>167</v>
      </c>
      <c r="E141" s="37"/>
      <c r="F141" s="208" t="s">
        <v>3167</v>
      </c>
      <c r="G141" s="37"/>
      <c r="H141" s="37"/>
      <c r="I141" s="209"/>
      <c r="J141" s="37"/>
      <c r="K141" s="37"/>
      <c r="L141" s="40"/>
      <c r="M141" s="210"/>
      <c r="N141" s="211"/>
      <c r="O141" s="72"/>
      <c r="P141" s="72"/>
      <c r="Q141" s="72"/>
      <c r="R141" s="72"/>
      <c r="S141" s="72"/>
      <c r="T141" s="73"/>
      <c r="U141" s="35"/>
      <c r="V141" s="35"/>
      <c r="W141" s="35"/>
      <c r="X141" s="35"/>
      <c r="Y141" s="35"/>
      <c r="Z141" s="35"/>
      <c r="AA141" s="35"/>
      <c r="AB141" s="35"/>
      <c r="AC141" s="35"/>
      <c r="AD141" s="35"/>
      <c r="AE141" s="35"/>
      <c r="AT141" s="18" t="s">
        <v>167</v>
      </c>
      <c r="AU141" s="18" t="s">
        <v>86</v>
      </c>
    </row>
    <row r="142" spans="1:65" s="2" customFormat="1" ht="29.25">
      <c r="A142" s="35"/>
      <c r="B142" s="36"/>
      <c r="C142" s="37"/>
      <c r="D142" s="207" t="s">
        <v>510</v>
      </c>
      <c r="E142" s="37"/>
      <c r="F142" s="255" t="s">
        <v>3168</v>
      </c>
      <c r="G142" s="37"/>
      <c r="H142" s="37"/>
      <c r="I142" s="209"/>
      <c r="J142" s="37"/>
      <c r="K142" s="37"/>
      <c r="L142" s="40"/>
      <c r="M142" s="210"/>
      <c r="N142" s="211"/>
      <c r="O142" s="72"/>
      <c r="P142" s="72"/>
      <c r="Q142" s="72"/>
      <c r="R142" s="72"/>
      <c r="S142" s="72"/>
      <c r="T142" s="73"/>
      <c r="U142" s="35"/>
      <c r="V142" s="35"/>
      <c r="W142" s="35"/>
      <c r="X142" s="35"/>
      <c r="Y142" s="35"/>
      <c r="Z142" s="35"/>
      <c r="AA142" s="35"/>
      <c r="AB142" s="35"/>
      <c r="AC142" s="35"/>
      <c r="AD142" s="35"/>
      <c r="AE142" s="35"/>
      <c r="AT142" s="18" t="s">
        <v>510</v>
      </c>
      <c r="AU142" s="18" t="s">
        <v>86</v>
      </c>
    </row>
    <row r="143" spans="1:65" s="12" customFormat="1" ht="22.9" customHeight="1">
      <c r="B143" s="177"/>
      <c r="C143" s="178"/>
      <c r="D143" s="179" t="s">
        <v>75</v>
      </c>
      <c r="E143" s="191" t="s">
        <v>2737</v>
      </c>
      <c r="F143" s="191" t="s">
        <v>2738</v>
      </c>
      <c r="G143" s="178"/>
      <c r="H143" s="178"/>
      <c r="I143" s="181"/>
      <c r="J143" s="192">
        <f>BK143</f>
        <v>0</v>
      </c>
      <c r="K143" s="178"/>
      <c r="L143" s="183"/>
      <c r="M143" s="184"/>
      <c r="N143" s="185"/>
      <c r="O143" s="185"/>
      <c r="P143" s="186">
        <f>SUM(P144:P221)</f>
        <v>0</v>
      </c>
      <c r="Q143" s="185"/>
      <c r="R143" s="186">
        <f>SUM(R144:R221)</f>
        <v>0</v>
      </c>
      <c r="S143" s="185"/>
      <c r="T143" s="187">
        <f>SUM(T144:T221)</f>
        <v>0</v>
      </c>
      <c r="AR143" s="188" t="s">
        <v>86</v>
      </c>
      <c r="AT143" s="189" t="s">
        <v>75</v>
      </c>
      <c r="AU143" s="189" t="s">
        <v>84</v>
      </c>
      <c r="AY143" s="188" t="s">
        <v>160</v>
      </c>
      <c r="BK143" s="190">
        <f>SUM(BK144:BK221)</f>
        <v>0</v>
      </c>
    </row>
    <row r="144" spans="1:65" s="2" customFormat="1" ht="24.2" customHeight="1">
      <c r="A144" s="35"/>
      <c r="B144" s="36"/>
      <c r="C144" s="193" t="s">
        <v>178</v>
      </c>
      <c r="D144" s="193" t="s">
        <v>162</v>
      </c>
      <c r="E144" s="194" t="s">
        <v>3169</v>
      </c>
      <c r="F144" s="195" t="s">
        <v>3170</v>
      </c>
      <c r="G144" s="196" t="s">
        <v>181</v>
      </c>
      <c r="H144" s="197">
        <v>60</v>
      </c>
      <c r="I144" s="198"/>
      <c r="J144" s="199">
        <f>ROUND(I144*H144,2)</f>
        <v>0</v>
      </c>
      <c r="K144" s="200"/>
      <c r="L144" s="40"/>
      <c r="M144" s="201" t="s">
        <v>1</v>
      </c>
      <c r="N144" s="202" t="s">
        <v>41</v>
      </c>
      <c r="O144" s="72"/>
      <c r="P144" s="203">
        <f>O144*H144</f>
        <v>0</v>
      </c>
      <c r="Q144" s="203">
        <v>0</v>
      </c>
      <c r="R144" s="203">
        <f>Q144*H144</f>
        <v>0</v>
      </c>
      <c r="S144" s="203">
        <v>0</v>
      </c>
      <c r="T144" s="204">
        <f>S144*H144</f>
        <v>0</v>
      </c>
      <c r="U144" s="35"/>
      <c r="V144" s="35"/>
      <c r="W144" s="35"/>
      <c r="X144" s="35"/>
      <c r="Y144" s="35"/>
      <c r="Z144" s="35"/>
      <c r="AA144" s="35"/>
      <c r="AB144" s="35"/>
      <c r="AC144" s="35"/>
      <c r="AD144" s="35"/>
      <c r="AE144" s="35"/>
      <c r="AR144" s="205" t="s">
        <v>214</v>
      </c>
      <c r="AT144" s="205" t="s">
        <v>162</v>
      </c>
      <c r="AU144" s="205" t="s">
        <v>86</v>
      </c>
      <c r="AY144" s="18" t="s">
        <v>160</v>
      </c>
      <c r="BE144" s="206">
        <f>IF(N144="základní",J144,0)</f>
        <v>0</v>
      </c>
      <c r="BF144" s="206">
        <f>IF(N144="snížená",J144,0)</f>
        <v>0</v>
      </c>
      <c r="BG144" s="206">
        <f>IF(N144="zákl. přenesená",J144,0)</f>
        <v>0</v>
      </c>
      <c r="BH144" s="206">
        <f>IF(N144="sníž. přenesená",J144,0)</f>
        <v>0</v>
      </c>
      <c r="BI144" s="206">
        <f>IF(N144="nulová",J144,0)</f>
        <v>0</v>
      </c>
      <c r="BJ144" s="18" t="s">
        <v>84</v>
      </c>
      <c r="BK144" s="206">
        <f>ROUND(I144*H144,2)</f>
        <v>0</v>
      </c>
      <c r="BL144" s="18" t="s">
        <v>214</v>
      </c>
      <c r="BM144" s="205" t="s">
        <v>182</v>
      </c>
    </row>
    <row r="145" spans="1:65" s="2" customFormat="1" ht="29.25">
      <c r="A145" s="35"/>
      <c r="B145" s="36"/>
      <c r="C145" s="37"/>
      <c r="D145" s="207" t="s">
        <v>167</v>
      </c>
      <c r="E145" s="37"/>
      <c r="F145" s="208" t="s">
        <v>3171</v>
      </c>
      <c r="G145" s="37"/>
      <c r="H145" s="37"/>
      <c r="I145" s="209"/>
      <c r="J145" s="37"/>
      <c r="K145" s="37"/>
      <c r="L145" s="40"/>
      <c r="M145" s="210"/>
      <c r="N145" s="211"/>
      <c r="O145" s="72"/>
      <c r="P145" s="72"/>
      <c r="Q145" s="72"/>
      <c r="R145" s="72"/>
      <c r="S145" s="72"/>
      <c r="T145" s="73"/>
      <c r="U145" s="35"/>
      <c r="V145" s="35"/>
      <c r="W145" s="35"/>
      <c r="X145" s="35"/>
      <c r="Y145" s="35"/>
      <c r="Z145" s="35"/>
      <c r="AA145" s="35"/>
      <c r="AB145" s="35"/>
      <c r="AC145" s="35"/>
      <c r="AD145" s="35"/>
      <c r="AE145" s="35"/>
      <c r="AT145" s="18" t="s">
        <v>167</v>
      </c>
      <c r="AU145" s="18" t="s">
        <v>86</v>
      </c>
    </row>
    <row r="146" spans="1:65" s="2" customFormat="1" ht="16.5" customHeight="1">
      <c r="A146" s="35"/>
      <c r="B146" s="36"/>
      <c r="C146" s="244" t="s">
        <v>166</v>
      </c>
      <c r="D146" s="244" t="s">
        <v>245</v>
      </c>
      <c r="E146" s="245" t="s">
        <v>3172</v>
      </c>
      <c r="F146" s="246" t="s">
        <v>3173</v>
      </c>
      <c r="G146" s="247" t="s">
        <v>248</v>
      </c>
      <c r="H146" s="248">
        <v>57</v>
      </c>
      <c r="I146" s="249"/>
      <c r="J146" s="250">
        <f>ROUND(I146*H146,2)</f>
        <v>0</v>
      </c>
      <c r="K146" s="251"/>
      <c r="L146" s="252"/>
      <c r="M146" s="253" t="s">
        <v>1</v>
      </c>
      <c r="N146" s="254" t="s">
        <v>41</v>
      </c>
      <c r="O146" s="72"/>
      <c r="P146" s="203">
        <f>O146*H146</f>
        <v>0</v>
      </c>
      <c r="Q146" s="203">
        <v>0</v>
      </c>
      <c r="R146" s="203">
        <f>Q146*H146</f>
        <v>0</v>
      </c>
      <c r="S146" s="203">
        <v>0</v>
      </c>
      <c r="T146" s="204">
        <f>S146*H146</f>
        <v>0</v>
      </c>
      <c r="U146" s="35"/>
      <c r="V146" s="35"/>
      <c r="W146" s="35"/>
      <c r="X146" s="35"/>
      <c r="Y146" s="35"/>
      <c r="Z146" s="35"/>
      <c r="AA146" s="35"/>
      <c r="AB146" s="35"/>
      <c r="AC146" s="35"/>
      <c r="AD146" s="35"/>
      <c r="AE146" s="35"/>
      <c r="AR146" s="205" t="s">
        <v>262</v>
      </c>
      <c r="AT146" s="205" t="s">
        <v>245</v>
      </c>
      <c r="AU146" s="205" t="s">
        <v>86</v>
      </c>
      <c r="AY146" s="18" t="s">
        <v>160</v>
      </c>
      <c r="BE146" s="206">
        <f>IF(N146="základní",J146,0)</f>
        <v>0</v>
      </c>
      <c r="BF146" s="206">
        <f>IF(N146="snížená",J146,0)</f>
        <v>0</v>
      </c>
      <c r="BG146" s="206">
        <f>IF(N146="zákl. přenesená",J146,0)</f>
        <v>0</v>
      </c>
      <c r="BH146" s="206">
        <f>IF(N146="sníž. přenesená",J146,0)</f>
        <v>0</v>
      </c>
      <c r="BI146" s="206">
        <f>IF(N146="nulová",J146,0)</f>
        <v>0</v>
      </c>
      <c r="BJ146" s="18" t="s">
        <v>84</v>
      </c>
      <c r="BK146" s="206">
        <f>ROUND(I146*H146,2)</f>
        <v>0</v>
      </c>
      <c r="BL146" s="18" t="s">
        <v>214</v>
      </c>
      <c r="BM146" s="205" t="s">
        <v>187</v>
      </c>
    </row>
    <row r="147" spans="1:65" s="2" customFormat="1" ht="11.25">
      <c r="A147" s="35"/>
      <c r="B147" s="36"/>
      <c r="C147" s="37"/>
      <c r="D147" s="207" t="s">
        <v>167</v>
      </c>
      <c r="E147" s="37"/>
      <c r="F147" s="208" t="s">
        <v>3173</v>
      </c>
      <c r="G147" s="37"/>
      <c r="H147" s="37"/>
      <c r="I147" s="209"/>
      <c r="J147" s="37"/>
      <c r="K147" s="37"/>
      <c r="L147" s="40"/>
      <c r="M147" s="210"/>
      <c r="N147" s="211"/>
      <c r="O147" s="72"/>
      <c r="P147" s="72"/>
      <c r="Q147" s="72"/>
      <c r="R147" s="72"/>
      <c r="S147" s="72"/>
      <c r="T147" s="73"/>
      <c r="U147" s="35"/>
      <c r="V147" s="35"/>
      <c r="W147" s="35"/>
      <c r="X147" s="35"/>
      <c r="Y147" s="35"/>
      <c r="Z147" s="35"/>
      <c r="AA147" s="35"/>
      <c r="AB147" s="35"/>
      <c r="AC147" s="35"/>
      <c r="AD147" s="35"/>
      <c r="AE147" s="35"/>
      <c r="AT147" s="18" t="s">
        <v>167</v>
      </c>
      <c r="AU147" s="18" t="s">
        <v>86</v>
      </c>
    </row>
    <row r="148" spans="1:65" s="14" customFormat="1" ht="11.25">
      <c r="B148" s="222"/>
      <c r="C148" s="223"/>
      <c r="D148" s="207" t="s">
        <v>169</v>
      </c>
      <c r="E148" s="224" t="s">
        <v>1</v>
      </c>
      <c r="F148" s="225" t="s">
        <v>3174</v>
      </c>
      <c r="G148" s="223"/>
      <c r="H148" s="226">
        <v>57</v>
      </c>
      <c r="I148" s="227"/>
      <c r="J148" s="223"/>
      <c r="K148" s="223"/>
      <c r="L148" s="228"/>
      <c r="M148" s="229"/>
      <c r="N148" s="230"/>
      <c r="O148" s="230"/>
      <c r="P148" s="230"/>
      <c r="Q148" s="230"/>
      <c r="R148" s="230"/>
      <c r="S148" s="230"/>
      <c r="T148" s="231"/>
      <c r="AT148" s="232" t="s">
        <v>169</v>
      </c>
      <c r="AU148" s="232" t="s">
        <v>86</v>
      </c>
      <c r="AV148" s="14" t="s">
        <v>86</v>
      </c>
      <c r="AW148" s="14" t="s">
        <v>33</v>
      </c>
      <c r="AX148" s="14" t="s">
        <v>76</v>
      </c>
      <c r="AY148" s="232" t="s">
        <v>160</v>
      </c>
    </row>
    <row r="149" spans="1:65" s="15" customFormat="1" ht="11.25">
      <c r="B149" s="233"/>
      <c r="C149" s="234"/>
      <c r="D149" s="207" t="s">
        <v>169</v>
      </c>
      <c r="E149" s="235" t="s">
        <v>1</v>
      </c>
      <c r="F149" s="236" t="s">
        <v>172</v>
      </c>
      <c r="G149" s="234"/>
      <c r="H149" s="237">
        <v>57</v>
      </c>
      <c r="I149" s="238"/>
      <c r="J149" s="234"/>
      <c r="K149" s="234"/>
      <c r="L149" s="239"/>
      <c r="M149" s="240"/>
      <c r="N149" s="241"/>
      <c r="O149" s="241"/>
      <c r="P149" s="241"/>
      <c r="Q149" s="241"/>
      <c r="R149" s="241"/>
      <c r="S149" s="241"/>
      <c r="T149" s="242"/>
      <c r="AT149" s="243" t="s">
        <v>169</v>
      </c>
      <c r="AU149" s="243" t="s">
        <v>86</v>
      </c>
      <c r="AV149" s="15" t="s">
        <v>166</v>
      </c>
      <c r="AW149" s="15" t="s">
        <v>33</v>
      </c>
      <c r="AX149" s="15" t="s">
        <v>84</v>
      </c>
      <c r="AY149" s="243" t="s">
        <v>160</v>
      </c>
    </row>
    <row r="150" spans="1:65" s="2" customFormat="1" ht="24.2" customHeight="1">
      <c r="A150" s="35"/>
      <c r="B150" s="36"/>
      <c r="C150" s="193" t="s">
        <v>190</v>
      </c>
      <c r="D150" s="193" t="s">
        <v>162</v>
      </c>
      <c r="E150" s="194" t="s">
        <v>3175</v>
      </c>
      <c r="F150" s="195" t="s">
        <v>3176</v>
      </c>
      <c r="G150" s="196" t="s">
        <v>181</v>
      </c>
      <c r="H150" s="197">
        <v>20</v>
      </c>
      <c r="I150" s="198"/>
      <c r="J150" s="199">
        <f>ROUND(I150*H150,2)</f>
        <v>0</v>
      </c>
      <c r="K150" s="200"/>
      <c r="L150" s="40"/>
      <c r="M150" s="201" t="s">
        <v>1</v>
      </c>
      <c r="N150" s="202" t="s">
        <v>41</v>
      </c>
      <c r="O150" s="72"/>
      <c r="P150" s="203">
        <f>O150*H150</f>
        <v>0</v>
      </c>
      <c r="Q150" s="203">
        <v>0</v>
      </c>
      <c r="R150" s="203">
        <f>Q150*H150</f>
        <v>0</v>
      </c>
      <c r="S150" s="203">
        <v>0</v>
      </c>
      <c r="T150" s="204">
        <f>S150*H150</f>
        <v>0</v>
      </c>
      <c r="U150" s="35"/>
      <c r="V150" s="35"/>
      <c r="W150" s="35"/>
      <c r="X150" s="35"/>
      <c r="Y150" s="35"/>
      <c r="Z150" s="35"/>
      <c r="AA150" s="35"/>
      <c r="AB150" s="35"/>
      <c r="AC150" s="35"/>
      <c r="AD150" s="35"/>
      <c r="AE150" s="35"/>
      <c r="AR150" s="205" t="s">
        <v>214</v>
      </c>
      <c r="AT150" s="205" t="s">
        <v>162</v>
      </c>
      <c r="AU150" s="205" t="s">
        <v>86</v>
      </c>
      <c r="AY150" s="18" t="s">
        <v>160</v>
      </c>
      <c r="BE150" s="206">
        <f>IF(N150="základní",J150,0)</f>
        <v>0</v>
      </c>
      <c r="BF150" s="206">
        <f>IF(N150="snížená",J150,0)</f>
        <v>0</v>
      </c>
      <c r="BG150" s="206">
        <f>IF(N150="zákl. přenesená",J150,0)</f>
        <v>0</v>
      </c>
      <c r="BH150" s="206">
        <f>IF(N150="sníž. přenesená",J150,0)</f>
        <v>0</v>
      </c>
      <c r="BI150" s="206">
        <f>IF(N150="nulová",J150,0)</f>
        <v>0</v>
      </c>
      <c r="BJ150" s="18" t="s">
        <v>84</v>
      </c>
      <c r="BK150" s="206">
        <f>ROUND(I150*H150,2)</f>
        <v>0</v>
      </c>
      <c r="BL150" s="18" t="s">
        <v>214</v>
      </c>
      <c r="BM150" s="205" t="s">
        <v>194</v>
      </c>
    </row>
    <row r="151" spans="1:65" s="2" customFormat="1" ht="29.25">
      <c r="A151" s="35"/>
      <c r="B151" s="36"/>
      <c r="C151" s="37"/>
      <c r="D151" s="207" t="s">
        <v>167</v>
      </c>
      <c r="E151" s="37"/>
      <c r="F151" s="208" t="s">
        <v>3177</v>
      </c>
      <c r="G151" s="37"/>
      <c r="H151" s="37"/>
      <c r="I151" s="209"/>
      <c r="J151" s="37"/>
      <c r="K151" s="37"/>
      <c r="L151" s="40"/>
      <c r="M151" s="210"/>
      <c r="N151" s="211"/>
      <c r="O151" s="72"/>
      <c r="P151" s="72"/>
      <c r="Q151" s="72"/>
      <c r="R151" s="72"/>
      <c r="S151" s="72"/>
      <c r="T151" s="73"/>
      <c r="U151" s="35"/>
      <c r="V151" s="35"/>
      <c r="W151" s="35"/>
      <c r="X151" s="35"/>
      <c r="Y151" s="35"/>
      <c r="Z151" s="35"/>
      <c r="AA151" s="35"/>
      <c r="AB151" s="35"/>
      <c r="AC151" s="35"/>
      <c r="AD151" s="35"/>
      <c r="AE151" s="35"/>
      <c r="AT151" s="18" t="s">
        <v>167</v>
      </c>
      <c r="AU151" s="18" t="s">
        <v>86</v>
      </c>
    </row>
    <row r="152" spans="1:65" s="2" customFormat="1" ht="16.5" customHeight="1">
      <c r="A152" s="35"/>
      <c r="B152" s="36"/>
      <c r="C152" s="244" t="s">
        <v>182</v>
      </c>
      <c r="D152" s="244" t="s">
        <v>245</v>
      </c>
      <c r="E152" s="245" t="s">
        <v>3178</v>
      </c>
      <c r="F152" s="246" t="s">
        <v>3179</v>
      </c>
      <c r="G152" s="247" t="s">
        <v>181</v>
      </c>
      <c r="H152" s="248">
        <v>20</v>
      </c>
      <c r="I152" s="249"/>
      <c r="J152" s="250">
        <f>ROUND(I152*H152,2)</f>
        <v>0</v>
      </c>
      <c r="K152" s="251"/>
      <c r="L152" s="252"/>
      <c r="M152" s="253" t="s">
        <v>1</v>
      </c>
      <c r="N152" s="254" t="s">
        <v>41</v>
      </c>
      <c r="O152" s="72"/>
      <c r="P152" s="203">
        <f>O152*H152</f>
        <v>0</v>
      </c>
      <c r="Q152" s="203">
        <v>0</v>
      </c>
      <c r="R152" s="203">
        <f>Q152*H152</f>
        <v>0</v>
      </c>
      <c r="S152" s="203">
        <v>0</v>
      </c>
      <c r="T152" s="204">
        <f>S152*H152</f>
        <v>0</v>
      </c>
      <c r="U152" s="35"/>
      <c r="V152" s="35"/>
      <c r="W152" s="35"/>
      <c r="X152" s="35"/>
      <c r="Y152" s="35"/>
      <c r="Z152" s="35"/>
      <c r="AA152" s="35"/>
      <c r="AB152" s="35"/>
      <c r="AC152" s="35"/>
      <c r="AD152" s="35"/>
      <c r="AE152" s="35"/>
      <c r="AR152" s="205" t="s">
        <v>262</v>
      </c>
      <c r="AT152" s="205" t="s">
        <v>245</v>
      </c>
      <c r="AU152" s="205" t="s">
        <v>86</v>
      </c>
      <c r="AY152" s="18" t="s">
        <v>160</v>
      </c>
      <c r="BE152" s="206">
        <f>IF(N152="základní",J152,0)</f>
        <v>0</v>
      </c>
      <c r="BF152" s="206">
        <f>IF(N152="snížená",J152,0)</f>
        <v>0</v>
      </c>
      <c r="BG152" s="206">
        <f>IF(N152="zákl. přenesená",J152,0)</f>
        <v>0</v>
      </c>
      <c r="BH152" s="206">
        <f>IF(N152="sníž. přenesená",J152,0)</f>
        <v>0</v>
      </c>
      <c r="BI152" s="206">
        <f>IF(N152="nulová",J152,0)</f>
        <v>0</v>
      </c>
      <c r="BJ152" s="18" t="s">
        <v>84</v>
      </c>
      <c r="BK152" s="206">
        <f>ROUND(I152*H152,2)</f>
        <v>0</v>
      </c>
      <c r="BL152" s="18" t="s">
        <v>214</v>
      </c>
      <c r="BM152" s="205" t="s">
        <v>8</v>
      </c>
    </row>
    <row r="153" spans="1:65" s="2" customFormat="1" ht="11.25">
      <c r="A153" s="35"/>
      <c r="B153" s="36"/>
      <c r="C153" s="37"/>
      <c r="D153" s="207" t="s">
        <v>167</v>
      </c>
      <c r="E153" s="37"/>
      <c r="F153" s="208" t="s">
        <v>3179</v>
      </c>
      <c r="G153" s="37"/>
      <c r="H153" s="37"/>
      <c r="I153" s="209"/>
      <c r="J153" s="37"/>
      <c r="K153" s="37"/>
      <c r="L153" s="40"/>
      <c r="M153" s="210"/>
      <c r="N153" s="211"/>
      <c r="O153" s="72"/>
      <c r="P153" s="72"/>
      <c r="Q153" s="72"/>
      <c r="R153" s="72"/>
      <c r="S153" s="72"/>
      <c r="T153" s="73"/>
      <c r="U153" s="35"/>
      <c r="V153" s="35"/>
      <c r="W153" s="35"/>
      <c r="X153" s="35"/>
      <c r="Y153" s="35"/>
      <c r="Z153" s="35"/>
      <c r="AA153" s="35"/>
      <c r="AB153" s="35"/>
      <c r="AC153" s="35"/>
      <c r="AD153" s="35"/>
      <c r="AE153" s="35"/>
      <c r="AT153" s="18" t="s">
        <v>167</v>
      </c>
      <c r="AU153" s="18" t="s">
        <v>86</v>
      </c>
    </row>
    <row r="154" spans="1:65" s="2" customFormat="1" ht="24.2" customHeight="1">
      <c r="A154" s="35"/>
      <c r="B154" s="36"/>
      <c r="C154" s="193" t="s">
        <v>206</v>
      </c>
      <c r="D154" s="193" t="s">
        <v>162</v>
      </c>
      <c r="E154" s="194" t="s">
        <v>3180</v>
      </c>
      <c r="F154" s="195" t="s">
        <v>3181</v>
      </c>
      <c r="G154" s="196" t="s">
        <v>181</v>
      </c>
      <c r="H154" s="197">
        <v>95</v>
      </c>
      <c r="I154" s="198"/>
      <c r="J154" s="199">
        <f>ROUND(I154*H154,2)</f>
        <v>0</v>
      </c>
      <c r="K154" s="200"/>
      <c r="L154" s="40"/>
      <c r="M154" s="201" t="s">
        <v>1</v>
      </c>
      <c r="N154" s="202" t="s">
        <v>41</v>
      </c>
      <c r="O154" s="72"/>
      <c r="P154" s="203">
        <f>O154*H154</f>
        <v>0</v>
      </c>
      <c r="Q154" s="203">
        <v>0</v>
      </c>
      <c r="R154" s="203">
        <f>Q154*H154</f>
        <v>0</v>
      </c>
      <c r="S154" s="203">
        <v>0</v>
      </c>
      <c r="T154" s="204">
        <f>S154*H154</f>
        <v>0</v>
      </c>
      <c r="U154" s="35"/>
      <c r="V154" s="35"/>
      <c r="W154" s="35"/>
      <c r="X154" s="35"/>
      <c r="Y154" s="35"/>
      <c r="Z154" s="35"/>
      <c r="AA154" s="35"/>
      <c r="AB154" s="35"/>
      <c r="AC154" s="35"/>
      <c r="AD154" s="35"/>
      <c r="AE154" s="35"/>
      <c r="AR154" s="205" t="s">
        <v>214</v>
      </c>
      <c r="AT154" s="205" t="s">
        <v>162</v>
      </c>
      <c r="AU154" s="205" t="s">
        <v>86</v>
      </c>
      <c r="AY154" s="18" t="s">
        <v>160</v>
      </c>
      <c r="BE154" s="206">
        <f>IF(N154="základní",J154,0)</f>
        <v>0</v>
      </c>
      <c r="BF154" s="206">
        <f>IF(N154="snížená",J154,0)</f>
        <v>0</v>
      </c>
      <c r="BG154" s="206">
        <f>IF(N154="zákl. přenesená",J154,0)</f>
        <v>0</v>
      </c>
      <c r="BH154" s="206">
        <f>IF(N154="sníž. přenesená",J154,0)</f>
        <v>0</v>
      </c>
      <c r="BI154" s="206">
        <f>IF(N154="nulová",J154,0)</f>
        <v>0</v>
      </c>
      <c r="BJ154" s="18" t="s">
        <v>84</v>
      </c>
      <c r="BK154" s="206">
        <f>ROUND(I154*H154,2)</f>
        <v>0</v>
      </c>
      <c r="BL154" s="18" t="s">
        <v>214</v>
      </c>
      <c r="BM154" s="205" t="s">
        <v>209</v>
      </c>
    </row>
    <row r="155" spans="1:65" s="2" customFormat="1" ht="19.5">
      <c r="A155" s="35"/>
      <c r="B155" s="36"/>
      <c r="C155" s="37"/>
      <c r="D155" s="207" t="s">
        <v>167</v>
      </c>
      <c r="E155" s="37"/>
      <c r="F155" s="208" t="s">
        <v>3182</v>
      </c>
      <c r="G155" s="37"/>
      <c r="H155" s="37"/>
      <c r="I155" s="209"/>
      <c r="J155" s="37"/>
      <c r="K155" s="37"/>
      <c r="L155" s="40"/>
      <c r="M155" s="210"/>
      <c r="N155" s="211"/>
      <c r="O155" s="72"/>
      <c r="P155" s="72"/>
      <c r="Q155" s="72"/>
      <c r="R155" s="72"/>
      <c r="S155" s="72"/>
      <c r="T155" s="73"/>
      <c r="U155" s="35"/>
      <c r="V155" s="35"/>
      <c r="W155" s="35"/>
      <c r="X155" s="35"/>
      <c r="Y155" s="35"/>
      <c r="Z155" s="35"/>
      <c r="AA155" s="35"/>
      <c r="AB155" s="35"/>
      <c r="AC155" s="35"/>
      <c r="AD155" s="35"/>
      <c r="AE155" s="35"/>
      <c r="AT155" s="18" t="s">
        <v>167</v>
      </c>
      <c r="AU155" s="18" t="s">
        <v>86</v>
      </c>
    </row>
    <row r="156" spans="1:65" s="2" customFormat="1" ht="16.5" customHeight="1">
      <c r="A156" s="35"/>
      <c r="B156" s="36"/>
      <c r="C156" s="244" t="s">
        <v>187</v>
      </c>
      <c r="D156" s="244" t="s">
        <v>245</v>
      </c>
      <c r="E156" s="245" t="s">
        <v>3183</v>
      </c>
      <c r="F156" s="246" t="s">
        <v>3184</v>
      </c>
      <c r="G156" s="247" t="s">
        <v>248</v>
      </c>
      <c r="H156" s="248">
        <v>12.824999999999999</v>
      </c>
      <c r="I156" s="249"/>
      <c r="J156" s="250">
        <f>ROUND(I156*H156,2)</f>
        <v>0</v>
      </c>
      <c r="K156" s="251"/>
      <c r="L156" s="252"/>
      <c r="M156" s="253" t="s">
        <v>1</v>
      </c>
      <c r="N156" s="254" t="s">
        <v>41</v>
      </c>
      <c r="O156" s="72"/>
      <c r="P156" s="203">
        <f>O156*H156</f>
        <v>0</v>
      </c>
      <c r="Q156" s="203">
        <v>0</v>
      </c>
      <c r="R156" s="203">
        <f>Q156*H156</f>
        <v>0</v>
      </c>
      <c r="S156" s="203">
        <v>0</v>
      </c>
      <c r="T156" s="204">
        <f>S156*H156</f>
        <v>0</v>
      </c>
      <c r="U156" s="35"/>
      <c r="V156" s="35"/>
      <c r="W156" s="35"/>
      <c r="X156" s="35"/>
      <c r="Y156" s="35"/>
      <c r="Z156" s="35"/>
      <c r="AA156" s="35"/>
      <c r="AB156" s="35"/>
      <c r="AC156" s="35"/>
      <c r="AD156" s="35"/>
      <c r="AE156" s="35"/>
      <c r="AR156" s="205" t="s">
        <v>262</v>
      </c>
      <c r="AT156" s="205" t="s">
        <v>245</v>
      </c>
      <c r="AU156" s="205" t="s">
        <v>86</v>
      </c>
      <c r="AY156" s="18" t="s">
        <v>160</v>
      </c>
      <c r="BE156" s="206">
        <f>IF(N156="základní",J156,0)</f>
        <v>0</v>
      </c>
      <c r="BF156" s="206">
        <f>IF(N156="snížená",J156,0)</f>
        <v>0</v>
      </c>
      <c r="BG156" s="206">
        <f>IF(N156="zákl. přenesená",J156,0)</f>
        <v>0</v>
      </c>
      <c r="BH156" s="206">
        <f>IF(N156="sníž. přenesená",J156,0)</f>
        <v>0</v>
      </c>
      <c r="BI156" s="206">
        <f>IF(N156="nulová",J156,0)</f>
        <v>0</v>
      </c>
      <c r="BJ156" s="18" t="s">
        <v>84</v>
      </c>
      <c r="BK156" s="206">
        <f>ROUND(I156*H156,2)</f>
        <v>0</v>
      </c>
      <c r="BL156" s="18" t="s">
        <v>214</v>
      </c>
      <c r="BM156" s="205" t="s">
        <v>214</v>
      </c>
    </row>
    <row r="157" spans="1:65" s="2" customFormat="1" ht="11.25">
      <c r="A157" s="35"/>
      <c r="B157" s="36"/>
      <c r="C157" s="37"/>
      <c r="D157" s="207" t="s">
        <v>167</v>
      </c>
      <c r="E157" s="37"/>
      <c r="F157" s="208" t="s">
        <v>3184</v>
      </c>
      <c r="G157" s="37"/>
      <c r="H157" s="37"/>
      <c r="I157" s="209"/>
      <c r="J157" s="37"/>
      <c r="K157" s="37"/>
      <c r="L157" s="40"/>
      <c r="M157" s="210"/>
      <c r="N157" s="211"/>
      <c r="O157" s="72"/>
      <c r="P157" s="72"/>
      <c r="Q157" s="72"/>
      <c r="R157" s="72"/>
      <c r="S157" s="72"/>
      <c r="T157" s="73"/>
      <c r="U157" s="35"/>
      <c r="V157" s="35"/>
      <c r="W157" s="35"/>
      <c r="X157" s="35"/>
      <c r="Y157" s="35"/>
      <c r="Z157" s="35"/>
      <c r="AA157" s="35"/>
      <c r="AB157" s="35"/>
      <c r="AC157" s="35"/>
      <c r="AD157" s="35"/>
      <c r="AE157" s="35"/>
      <c r="AT157" s="18" t="s">
        <v>167</v>
      </c>
      <c r="AU157" s="18" t="s">
        <v>86</v>
      </c>
    </row>
    <row r="158" spans="1:65" s="14" customFormat="1" ht="11.25">
      <c r="B158" s="222"/>
      <c r="C158" s="223"/>
      <c r="D158" s="207" t="s">
        <v>169</v>
      </c>
      <c r="E158" s="224" t="s">
        <v>1</v>
      </c>
      <c r="F158" s="225" t="s">
        <v>3185</v>
      </c>
      <c r="G158" s="223"/>
      <c r="H158" s="226">
        <v>12.824999999999999</v>
      </c>
      <c r="I158" s="227"/>
      <c r="J158" s="223"/>
      <c r="K158" s="223"/>
      <c r="L158" s="228"/>
      <c r="M158" s="229"/>
      <c r="N158" s="230"/>
      <c r="O158" s="230"/>
      <c r="P158" s="230"/>
      <c r="Q158" s="230"/>
      <c r="R158" s="230"/>
      <c r="S158" s="230"/>
      <c r="T158" s="231"/>
      <c r="AT158" s="232" t="s">
        <v>169</v>
      </c>
      <c r="AU158" s="232" t="s">
        <v>86</v>
      </c>
      <c r="AV158" s="14" t="s">
        <v>86</v>
      </c>
      <c r="AW158" s="14" t="s">
        <v>33</v>
      </c>
      <c r="AX158" s="14" t="s">
        <v>76</v>
      </c>
      <c r="AY158" s="232" t="s">
        <v>160</v>
      </c>
    </row>
    <row r="159" spans="1:65" s="15" customFormat="1" ht="11.25">
      <c r="B159" s="233"/>
      <c r="C159" s="234"/>
      <c r="D159" s="207" t="s">
        <v>169</v>
      </c>
      <c r="E159" s="235" t="s">
        <v>1</v>
      </c>
      <c r="F159" s="236" t="s">
        <v>172</v>
      </c>
      <c r="G159" s="234"/>
      <c r="H159" s="237">
        <v>12.824999999999999</v>
      </c>
      <c r="I159" s="238"/>
      <c r="J159" s="234"/>
      <c r="K159" s="234"/>
      <c r="L159" s="239"/>
      <c r="M159" s="240"/>
      <c r="N159" s="241"/>
      <c r="O159" s="241"/>
      <c r="P159" s="241"/>
      <c r="Q159" s="241"/>
      <c r="R159" s="241"/>
      <c r="S159" s="241"/>
      <c r="T159" s="242"/>
      <c r="AT159" s="243" t="s">
        <v>169</v>
      </c>
      <c r="AU159" s="243" t="s">
        <v>86</v>
      </c>
      <c r="AV159" s="15" t="s">
        <v>166</v>
      </c>
      <c r="AW159" s="15" t="s">
        <v>33</v>
      </c>
      <c r="AX159" s="15" t="s">
        <v>84</v>
      </c>
      <c r="AY159" s="243" t="s">
        <v>160</v>
      </c>
    </row>
    <row r="160" spans="1:65" s="2" customFormat="1" ht="16.5" customHeight="1">
      <c r="A160" s="35"/>
      <c r="B160" s="36"/>
      <c r="C160" s="244" t="s">
        <v>218</v>
      </c>
      <c r="D160" s="244" t="s">
        <v>245</v>
      </c>
      <c r="E160" s="245" t="s">
        <v>3186</v>
      </c>
      <c r="F160" s="246" t="s">
        <v>3187</v>
      </c>
      <c r="G160" s="247" t="s">
        <v>2312</v>
      </c>
      <c r="H160" s="248">
        <v>30</v>
      </c>
      <c r="I160" s="249"/>
      <c r="J160" s="250">
        <f>ROUND(I160*H160,2)</f>
        <v>0</v>
      </c>
      <c r="K160" s="251"/>
      <c r="L160" s="252"/>
      <c r="M160" s="253" t="s">
        <v>1</v>
      </c>
      <c r="N160" s="254" t="s">
        <v>41</v>
      </c>
      <c r="O160" s="72"/>
      <c r="P160" s="203">
        <f>O160*H160</f>
        <v>0</v>
      </c>
      <c r="Q160" s="203">
        <v>0</v>
      </c>
      <c r="R160" s="203">
        <f>Q160*H160</f>
        <v>0</v>
      </c>
      <c r="S160" s="203">
        <v>0</v>
      </c>
      <c r="T160" s="204">
        <f>S160*H160</f>
        <v>0</v>
      </c>
      <c r="U160" s="35"/>
      <c r="V160" s="35"/>
      <c r="W160" s="35"/>
      <c r="X160" s="35"/>
      <c r="Y160" s="35"/>
      <c r="Z160" s="35"/>
      <c r="AA160" s="35"/>
      <c r="AB160" s="35"/>
      <c r="AC160" s="35"/>
      <c r="AD160" s="35"/>
      <c r="AE160" s="35"/>
      <c r="AR160" s="205" t="s">
        <v>262</v>
      </c>
      <c r="AT160" s="205" t="s">
        <v>245</v>
      </c>
      <c r="AU160" s="205" t="s">
        <v>86</v>
      </c>
      <c r="AY160" s="18" t="s">
        <v>160</v>
      </c>
      <c r="BE160" s="206">
        <f>IF(N160="základní",J160,0)</f>
        <v>0</v>
      </c>
      <c r="BF160" s="206">
        <f>IF(N160="snížená",J160,0)</f>
        <v>0</v>
      </c>
      <c r="BG160" s="206">
        <f>IF(N160="zákl. přenesená",J160,0)</f>
        <v>0</v>
      </c>
      <c r="BH160" s="206">
        <f>IF(N160="sníž. přenesená",J160,0)</f>
        <v>0</v>
      </c>
      <c r="BI160" s="206">
        <f>IF(N160="nulová",J160,0)</f>
        <v>0</v>
      </c>
      <c r="BJ160" s="18" t="s">
        <v>84</v>
      </c>
      <c r="BK160" s="206">
        <f>ROUND(I160*H160,2)</f>
        <v>0</v>
      </c>
      <c r="BL160" s="18" t="s">
        <v>214</v>
      </c>
      <c r="BM160" s="205" t="s">
        <v>221</v>
      </c>
    </row>
    <row r="161" spans="1:65" s="2" customFormat="1" ht="11.25">
      <c r="A161" s="35"/>
      <c r="B161" s="36"/>
      <c r="C161" s="37"/>
      <c r="D161" s="207" t="s">
        <v>167</v>
      </c>
      <c r="E161" s="37"/>
      <c r="F161" s="208" t="s">
        <v>3187</v>
      </c>
      <c r="G161" s="37"/>
      <c r="H161" s="37"/>
      <c r="I161" s="209"/>
      <c r="J161" s="37"/>
      <c r="K161" s="37"/>
      <c r="L161" s="40"/>
      <c r="M161" s="210"/>
      <c r="N161" s="211"/>
      <c r="O161" s="72"/>
      <c r="P161" s="72"/>
      <c r="Q161" s="72"/>
      <c r="R161" s="72"/>
      <c r="S161" s="72"/>
      <c r="T161" s="73"/>
      <c r="U161" s="35"/>
      <c r="V161" s="35"/>
      <c r="W161" s="35"/>
      <c r="X161" s="35"/>
      <c r="Y161" s="35"/>
      <c r="Z161" s="35"/>
      <c r="AA161" s="35"/>
      <c r="AB161" s="35"/>
      <c r="AC161" s="35"/>
      <c r="AD161" s="35"/>
      <c r="AE161" s="35"/>
      <c r="AT161" s="18" t="s">
        <v>167</v>
      </c>
      <c r="AU161" s="18" t="s">
        <v>86</v>
      </c>
    </row>
    <row r="162" spans="1:65" s="2" customFormat="1" ht="21.75" customHeight="1">
      <c r="A162" s="35"/>
      <c r="B162" s="36"/>
      <c r="C162" s="244" t="s">
        <v>194</v>
      </c>
      <c r="D162" s="244" t="s">
        <v>245</v>
      </c>
      <c r="E162" s="245" t="s">
        <v>3188</v>
      </c>
      <c r="F162" s="246" t="s">
        <v>3189</v>
      </c>
      <c r="G162" s="247" t="s">
        <v>2312</v>
      </c>
      <c r="H162" s="248">
        <v>22</v>
      </c>
      <c r="I162" s="249"/>
      <c r="J162" s="250">
        <f>ROUND(I162*H162,2)</f>
        <v>0</v>
      </c>
      <c r="K162" s="251"/>
      <c r="L162" s="252"/>
      <c r="M162" s="253" t="s">
        <v>1</v>
      </c>
      <c r="N162" s="254" t="s">
        <v>41</v>
      </c>
      <c r="O162" s="72"/>
      <c r="P162" s="203">
        <f>O162*H162</f>
        <v>0</v>
      </c>
      <c r="Q162" s="203">
        <v>0</v>
      </c>
      <c r="R162" s="203">
        <f>Q162*H162</f>
        <v>0</v>
      </c>
      <c r="S162" s="203">
        <v>0</v>
      </c>
      <c r="T162" s="204">
        <f>S162*H162</f>
        <v>0</v>
      </c>
      <c r="U162" s="35"/>
      <c r="V162" s="35"/>
      <c r="W162" s="35"/>
      <c r="X162" s="35"/>
      <c r="Y162" s="35"/>
      <c r="Z162" s="35"/>
      <c r="AA162" s="35"/>
      <c r="AB162" s="35"/>
      <c r="AC162" s="35"/>
      <c r="AD162" s="35"/>
      <c r="AE162" s="35"/>
      <c r="AR162" s="205" t="s">
        <v>262</v>
      </c>
      <c r="AT162" s="205" t="s">
        <v>245</v>
      </c>
      <c r="AU162" s="205" t="s">
        <v>86</v>
      </c>
      <c r="AY162" s="18" t="s">
        <v>160</v>
      </c>
      <c r="BE162" s="206">
        <f>IF(N162="základní",J162,0)</f>
        <v>0</v>
      </c>
      <c r="BF162" s="206">
        <f>IF(N162="snížená",J162,0)</f>
        <v>0</v>
      </c>
      <c r="BG162" s="206">
        <f>IF(N162="zákl. přenesená",J162,0)</f>
        <v>0</v>
      </c>
      <c r="BH162" s="206">
        <f>IF(N162="sníž. přenesená",J162,0)</f>
        <v>0</v>
      </c>
      <c r="BI162" s="206">
        <f>IF(N162="nulová",J162,0)</f>
        <v>0</v>
      </c>
      <c r="BJ162" s="18" t="s">
        <v>84</v>
      </c>
      <c r="BK162" s="206">
        <f>ROUND(I162*H162,2)</f>
        <v>0</v>
      </c>
      <c r="BL162" s="18" t="s">
        <v>214</v>
      </c>
      <c r="BM162" s="205" t="s">
        <v>229</v>
      </c>
    </row>
    <row r="163" spans="1:65" s="2" customFormat="1" ht="11.25">
      <c r="A163" s="35"/>
      <c r="B163" s="36"/>
      <c r="C163" s="37"/>
      <c r="D163" s="207" t="s">
        <v>167</v>
      </c>
      <c r="E163" s="37"/>
      <c r="F163" s="208" t="s">
        <v>3189</v>
      </c>
      <c r="G163" s="37"/>
      <c r="H163" s="37"/>
      <c r="I163" s="209"/>
      <c r="J163" s="37"/>
      <c r="K163" s="37"/>
      <c r="L163" s="40"/>
      <c r="M163" s="210"/>
      <c r="N163" s="211"/>
      <c r="O163" s="72"/>
      <c r="P163" s="72"/>
      <c r="Q163" s="72"/>
      <c r="R163" s="72"/>
      <c r="S163" s="72"/>
      <c r="T163" s="73"/>
      <c r="U163" s="35"/>
      <c r="V163" s="35"/>
      <c r="W163" s="35"/>
      <c r="X163" s="35"/>
      <c r="Y163" s="35"/>
      <c r="Z163" s="35"/>
      <c r="AA163" s="35"/>
      <c r="AB163" s="35"/>
      <c r="AC163" s="35"/>
      <c r="AD163" s="35"/>
      <c r="AE163" s="35"/>
      <c r="AT163" s="18" t="s">
        <v>167</v>
      </c>
      <c r="AU163" s="18" t="s">
        <v>86</v>
      </c>
    </row>
    <row r="164" spans="1:65" s="2" customFormat="1" ht="24.2" customHeight="1">
      <c r="A164" s="35"/>
      <c r="B164" s="36"/>
      <c r="C164" s="244" t="s">
        <v>233</v>
      </c>
      <c r="D164" s="244" t="s">
        <v>245</v>
      </c>
      <c r="E164" s="245" t="s">
        <v>3190</v>
      </c>
      <c r="F164" s="246" t="s">
        <v>3191</v>
      </c>
      <c r="G164" s="247" t="s">
        <v>2312</v>
      </c>
      <c r="H164" s="248">
        <v>20</v>
      </c>
      <c r="I164" s="249"/>
      <c r="J164" s="250">
        <f>ROUND(I164*H164,2)</f>
        <v>0</v>
      </c>
      <c r="K164" s="251"/>
      <c r="L164" s="252"/>
      <c r="M164" s="253" t="s">
        <v>1</v>
      </c>
      <c r="N164" s="254" t="s">
        <v>41</v>
      </c>
      <c r="O164" s="72"/>
      <c r="P164" s="203">
        <f>O164*H164</f>
        <v>0</v>
      </c>
      <c r="Q164" s="203">
        <v>0</v>
      </c>
      <c r="R164" s="203">
        <f>Q164*H164</f>
        <v>0</v>
      </c>
      <c r="S164" s="203">
        <v>0</v>
      </c>
      <c r="T164" s="204">
        <f>S164*H164</f>
        <v>0</v>
      </c>
      <c r="U164" s="35"/>
      <c r="V164" s="35"/>
      <c r="W164" s="35"/>
      <c r="X164" s="35"/>
      <c r="Y164" s="35"/>
      <c r="Z164" s="35"/>
      <c r="AA164" s="35"/>
      <c r="AB164" s="35"/>
      <c r="AC164" s="35"/>
      <c r="AD164" s="35"/>
      <c r="AE164" s="35"/>
      <c r="AR164" s="205" t="s">
        <v>262</v>
      </c>
      <c r="AT164" s="205" t="s">
        <v>245</v>
      </c>
      <c r="AU164" s="205" t="s">
        <v>86</v>
      </c>
      <c r="AY164" s="18" t="s">
        <v>160</v>
      </c>
      <c r="BE164" s="206">
        <f>IF(N164="základní",J164,0)</f>
        <v>0</v>
      </c>
      <c r="BF164" s="206">
        <f>IF(N164="snížená",J164,0)</f>
        <v>0</v>
      </c>
      <c r="BG164" s="206">
        <f>IF(N164="zákl. přenesená",J164,0)</f>
        <v>0</v>
      </c>
      <c r="BH164" s="206">
        <f>IF(N164="sníž. přenesená",J164,0)</f>
        <v>0</v>
      </c>
      <c r="BI164" s="206">
        <f>IF(N164="nulová",J164,0)</f>
        <v>0</v>
      </c>
      <c r="BJ164" s="18" t="s">
        <v>84</v>
      </c>
      <c r="BK164" s="206">
        <f>ROUND(I164*H164,2)</f>
        <v>0</v>
      </c>
      <c r="BL164" s="18" t="s">
        <v>214</v>
      </c>
      <c r="BM164" s="205" t="s">
        <v>236</v>
      </c>
    </row>
    <row r="165" spans="1:65" s="2" customFormat="1" ht="19.5">
      <c r="A165" s="35"/>
      <c r="B165" s="36"/>
      <c r="C165" s="37"/>
      <c r="D165" s="207" t="s">
        <v>167</v>
      </c>
      <c r="E165" s="37"/>
      <c r="F165" s="208" t="s">
        <v>3191</v>
      </c>
      <c r="G165" s="37"/>
      <c r="H165" s="37"/>
      <c r="I165" s="209"/>
      <c r="J165" s="37"/>
      <c r="K165" s="37"/>
      <c r="L165" s="40"/>
      <c r="M165" s="210"/>
      <c r="N165" s="211"/>
      <c r="O165" s="72"/>
      <c r="P165" s="72"/>
      <c r="Q165" s="72"/>
      <c r="R165" s="72"/>
      <c r="S165" s="72"/>
      <c r="T165" s="73"/>
      <c r="U165" s="35"/>
      <c r="V165" s="35"/>
      <c r="W165" s="35"/>
      <c r="X165" s="35"/>
      <c r="Y165" s="35"/>
      <c r="Z165" s="35"/>
      <c r="AA165" s="35"/>
      <c r="AB165" s="35"/>
      <c r="AC165" s="35"/>
      <c r="AD165" s="35"/>
      <c r="AE165" s="35"/>
      <c r="AT165" s="18" t="s">
        <v>167</v>
      </c>
      <c r="AU165" s="18" t="s">
        <v>86</v>
      </c>
    </row>
    <row r="166" spans="1:65" s="2" customFormat="1" ht="24.2" customHeight="1">
      <c r="A166" s="35"/>
      <c r="B166" s="36"/>
      <c r="C166" s="193" t="s">
        <v>8</v>
      </c>
      <c r="D166" s="193" t="s">
        <v>162</v>
      </c>
      <c r="E166" s="194" t="s">
        <v>3192</v>
      </c>
      <c r="F166" s="195" t="s">
        <v>3193</v>
      </c>
      <c r="G166" s="196" t="s">
        <v>181</v>
      </c>
      <c r="H166" s="197">
        <v>19</v>
      </c>
      <c r="I166" s="198"/>
      <c r="J166" s="199">
        <f>ROUND(I166*H166,2)</f>
        <v>0</v>
      </c>
      <c r="K166" s="200"/>
      <c r="L166" s="40"/>
      <c r="M166" s="201" t="s">
        <v>1</v>
      </c>
      <c r="N166" s="202" t="s">
        <v>41</v>
      </c>
      <c r="O166" s="72"/>
      <c r="P166" s="203">
        <f>O166*H166</f>
        <v>0</v>
      </c>
      <c r="Q166" s="203">
        <v>0</v>
      </c>
      <c r="R166" s="203">
        <f>Q166*H166</f>
        <v>0</v>
      </c>
      <c r="S166" s="203">
        <v>0</v>
      </c>
      <c r="T166" s="204">
        <f>S166*H166</f>
        <v>0</v>
      </c>
      <c r="U166" s="35"/>
      <c r="V166" s="35"/>
      <c r="W166" s="35"/>
      <c r="X166" s="35"/>
      <c r="Y166" s="35"/>
      <c r="Z166" s="35"/>
      <c r="AA166" s="35"/>
      <c r="AB166" s="35"/>
      <c r="AC166" s="35"/>
      <c r="AD166" s="35"/>
      <c r="AE166" s="35"/>
      <c r="AR166" s="205" t="s">
        <v>214</v>
      </c>
      <c r="AT166" s="205" t="s">
        <v>162</v>
      </c>
      <c r="AU166" s="205" t="s">
        <v>86</v>
      </c>
      <c r="AY166" s="18" t="s">
        <v>160</v>
      </c>
      <c r="BE166" s="206">
        <f>IF(N166="základní",J166,0)</f>
        <v>0</v>
      </c>
      <c r="BF166" s="206">
        <f>IF(N166="snížená",J166,0)</f>
        <v>0</v>
      </c>
      <c r="BG166" s="206">
        <f>IF(N166="zákl. přenesená",J166,0)</f>
        <v>0</v>
      </c>
      <c r="BH166" s="206">
        <f>IF(N166="sníž. přenesená",J166,0)</f>
        <v>0</v>
      </c>
      <c r="BI166" s="206">
        <f>IF(N166="nulová",J166,0)</f>
        <v>0</v>
      </c>
      <c r="BJ166" s="18" t="s">
        <v>84</v>
      </c>
      <c r="BK166" s="206">
        <f>ROUND(I166*H166,2)</f>
        <v>0</v>
      </c>
      <c r="BL166" s="18" t="s">
        <v>214</v>
      </c>
      <c r="BM166" s="205" t="s">
        <v>242</v>
      </c>
    </row>
    <row r="167" spans="1:65" s="2" customFormat="1" ht="19.5">
      <c r="A167" s="35"/>
      <c r="B167" s="36"/>
      <c r="C167" s="37"/>
      <c r="D167" s="207" t="s">
        <v>167</v>
      </c>
      <c r="E167" s="37"/>
      <c r="F167" s="208" t="s">
        <v>3194</v>
      </c>
      <c r="G167" s="37"/>
      <c r="H167" s="37"/>
      <c r="I167" s="209"/>
      <c r="J167" s="37"/>
      <c r="K167" s="37"/>
      <c r="L167" s="40"/>
      <c r="M167" s="210"/>
      <c r="N167" s="211"/>
      <c r="O167" s="72"/>
      <c r="P167" s="72"/>
      <c r="Q167" s="72"/>
      <c r="R167" s="72"/>
      <c r="S167" s="72"/>
      <c r="T167" s="73"/>
      <c r="U167" s="35"/>
      <c r="V167" s="35"/>
      <c r="W167" s="35"/>
      <c r="X167" s="35"/>
      <c r="Y167" s="35"/>
      <c r="Z167" s="35"/>
      <c r="AA167" s="35"/>
      <c r="AB167" s="35"/>
      <c r="AC167" s="35"/>
      <c r="AD167" s="35"/>
      <c r="AE167" s="35"/>
      <c r="AT167" s="18" t="s">
        <v>167</v>
      </c>
      <c r="AU167" s="18" t="s">
        <v>86</v>
      </c>
    </row>
    <row r="168" spans="1:65" s="14" customFormat="1" ht="11.25">
      <c r="B168" s="222"/>
      <c r="C168" s="223"/>
      <c r="D168" s="207" t="s">
        <v>169</v>
      </c>
      <c r="E168" s="224" t="s">
        <v>1</v>
      </c>
      <c r="F168" s="225" t="s">
        <v>3195</v>
      </c>
      <c r="G168" s="223"/>
      <c r="H168" s="226">
        <v>19</v>
      </c>
      <c r="I168" s="227"/>
      <c r="J168" s="223"/>
      <c r="K168" s="223"/>
      <c r="L168" s="228"/>
      <c r="M168" s="229"/>
      <c r="N168" s="230"/>
      <c r="O168" s="230"/>
      <c r="P168" s="230"/>
      <c r="Q168" s="230"/>
      <c r="R168" s="230"/>
      <c r="S168" s="230"/>
      <c r="T168" s="231"/>
      <c r="AT168" s="232" t="s">
        <v>169</v>
      </c>
      <c r="AU168" s="232" t="s">
        <v>86</v>
      </c>
      <c r="AV168" s="14" t="s">
        <v>86</v>
      </c>
      <c r="AW168" s="14" t="s">
        <v>33</v>
      </c>
      <c r="AX168" s="14" t="s">
        <v>76</v>
      </c>
      <c r="AY168" s="232" t="s">
        <v>160</v>
      </c>
    </row>
    <row r="169" spans="1:65" s="15" customFormat="1" ht="11.25">
      <c r="B169" s="233"/>
      <c r="C169" s="234"/>
      <c r="D169" s="207" t="s">
        <v>169</v>
      </c>
      <c r="E169" s="235" t="s">
        <v>1</v>
      </c>
      <c r="F169" s="236" t="s">
        <v>172</v>
      </c>
      <c r="G169" s="234"/>
      <c r="H169" s="237">
        <v>19</v>
      </c>
      <c r="I169" s="238"/>
      <c r="J169" s="234"/>
      <c r="K169" s="234"/>
      <c r="L169" s="239"/>
      <c r="M169" s="240"/>
      <c r="N169" s="241"/>
      <c r="O169" s="241"/>
      <c r="P169" s="241"/>
      <c r="Q169" s="241"/>
      <c r="R169" s="241"/>
      <c r="S169" s="241"/>
      <c r="T169" s="242"/>
      <c r="AT169" s="243" t="s">
        <v>169</v>
      </c>
      <c r="AU169" s="243" t="s">
        <v>86</v>
      </c>
      <c r="AV169" s="15" t="s">
        <v>166</v>
      </c>
      <c r="AW169" s="15" t="s">
        <v>33</v>
      </c>
      <c r="AX169" s="15" t="s">
        <v>84</v>
      </c>
      <c r="AY169" s="243" t="s">
        <v>160</v>
      </c>
    </row>
    <row r="170" spans="1:65" s="2" customFormat="1" ht="16.5" customHeight="1">
      <c r="A170" s="35"/>
      <c r="B170" s="36"/>
      <c r="C170" s="244" t="s">
        <v>244</v>
      </c>
      <c r="D170" s="244" t="s">
        <v>245</v>
      </c>
      <c r="E170" s="245" t="s">
        <v>3196</v>
      </c>
      <c r="F170" s="246" t="s">
        <v>3197</v>
      </c>
      <c r="G170" s="247" t="s">
        <v>2312</v>
      </c>
      <c r="H170" s="248">
        <v>4</v>
      </c>
      <c r="I170" s="249"/>
      <c r="J170" s="250">
        <f>ROUND(I170*H170,2)</f>
        <v>0</v>
      </c>
      <c r="K170" s="251"/>
      <c r="L170" s="252"/>
      <c r="M170" s="253" t="s">
        <v>1</v>
      </c>
      <c r="N170" s="254" t="s">
        <v>41</v>
      </c>
      <c r="O170" s="72"/>
      <c r="P170" s="203">
        <f>O170*H170</f>
        <v>0</v>
      </c>
      <c r="Q170" s="203">
        <v>0</v>
      </c>
      <c r="R170" s="203">
        <f>Q170*H170</f>
        <v>0</v>
      </c>
      <c r="S170" s="203">
        <v>0</v>
      </c>
      <c r="T170" s="204">
        <f>S170*H170</f>
        <v>0</v>
      </c>
      <c r="U170" s="35"/>
      <c r="V170" s="35"/>
      <c r="W170" s="35"/>
      <c r="X170" s="35"/>
      <c r="Y170" s="35"/>
      <c r="Z170" s="35"/>
      <c r="AA170" s="35"/>
      <c r="AB170" s="35"/>
      <c r="AC170" s="35"/>
      <c r="AD170" s="35"/>
      <c r="AE170" s="35"/>
      <c r="AR170" s="205" t="s">
        <v>262</v>
      </c>
      <c r="AT170" s="205" t="s">
        <v>245</v>
      </c>
      <c r="AU170" s="205" t="s">
        <v>86</v>
      </c>
      <c r="AY170" s="18" t="s">
        <v>160</v>
      </c>
      <c r="BE170" s="206">
        <f>IF(N170="základní",J170,0)</f>
        <v>0</v>
      </c>
      <c r="BF170" s="206">
        <f>IF(N170="snížená",J170,0)</f>
        <v>0</v>
      </c>
      <c r="BG170" s="206">
        <f>IF(N170="zákl. přenesená",J170,0)</f>
        <v>0</v>
      </c>
      <c r="BH170" s="206">
        <f>IF(N170="sníž. přenesená",J170,0)</f>
        <v>0</v>
      </c>
      <c r="BI170" s="206">
        <f>IF(N170="nulová",J170,0)</f>
        <v>0</v>
      </c>
      <c r="BJ170" s="18" t="s">
        <v>84</v>
      </c>
      <c r="BK170" s="206">
        <f>ROUND(I170*H170,2)</f>
        <v>0</v>
      </c>
      <c r="BL170" s="18" t="s">
        <v>214</v>
      </c>
      <c r="BM170" s="205" t="s">
        <v>249</v>
      </c>
    </row>
    <row r="171" spans="1:65" s="2" customFormat="1" ht="11.25">
      <c r="A171" s="35"/>
      <c r="B171" s="36"/>
      <c r="C171" s="37"/>
      <c r="D171" s="207" t="s">
        <v>167</v>
      </c>
      <c r="E171" s="37"/>
      <c r="F171" s="208" t="s">
        <v>3197</v>
      </c>
      <c r="G171" s="37"/>
      <c r="H171" s="37"/>
      <c r="I171" s="209"/>
      <c r="J171" s="37"/>
      <c r="K171" s="37"/>
      <c r="L171" s="40"/>
      <c r="M171" s="210"/>
      <c r="N171" s="211"/>
      <c r="O171" s="72"/>
      <c r="P171" s="72"/>
      <c r="Q171" s="72"/>
      <c r="R171" s="72"/>
      <c r="S171" s="72"/>
      <c r="T171" s="73"/>
      <c r="U171" s="35"/>
      <c r="V171" s="35"/>
      <c r="W171" s="35"/>
      <c r="X171" s="35"/>
      <c r="Y171" s="35"/>
      <c r="Z171" s="35"/>
      <c r="AA171" s="35"/>
      <c r="AB171" s="35"/>
      <c r="AC171" s="35"/>
      <c r="AD171" s="35"/>
      <c r="AE171" s="35"/>
      <c r="AT171" s="18" t="s">
        <v>167</v>
      </c>
      <c r="AU171" s="18" t="s">
        <v>86</v>
      </c>
    </row>
    <row r="172" spans="1:65" s="2" customFormat="1" ht="16.5" customHeight="1">
      <c r="A172" s="35"/>
      <c r="B172" s="36"/>
      <c r="C172" s="244" t="s">
        <v>209</v>
      </c>
      <c r="D172" s="244" t="s">
        <v>245</v>
      </c>
      <c r="E172" s="245" t="s">
        <v>3198</v>
      </c>
      <c r="F172" s="246" t="s">
        <v>3199</v>
      </c>
      <c r="G172" s="247" t="s">
        <v>2312</v>
      </c>
      <c r="H172" s="248">
        <v>1</v>
      </c>
      <c r="I172" s="249"/>
      <c r="J172" s="250">
        <f>ROUND(I172*H172,2)</f>
        <v>0</v>
      </c>
      <c r="K172" s="251"/>
      <c r="L172" s="252"/>
      <c r="M172" s="253" t="s">
        <v>1</v>
      </c>
      <c r="N172" s="254" t="s">
        <v>41</v>
      </c>
      <c r="O172" s="72"/>
      <c r="P172" s="203">
        <f>O172*H172</f>
        <v>0</v>
      </c>
      <c r="Q172" s="203">
        <v>0</v>
      </c>
      <c r="R172" s="203">
        <f>Q172*H172</f>
        <v>0</v>
      </c>
      <c r="S172" s="203">
        <v>0</v>
      </c>
      <c r="T172" s="204">
        <f>S172*H172</f>
        <v>0</v>
      </c>
      <c r="U172" s="35"/>
      <c r="V172" s="35"/>
      <c r="W172" s="35"/>
      <c r="X172" s="35"/>
      <c r="Y172" s="35"/>
      <c r="Z172" s="35"/>
      <c r="AA172" s="35"/>
      <c r="AB172" s="35"/>
      <c r="AC172" s="35"/>
      <c r="AD172" s="35"/>
      <c r="AE172" s="35"/>
      <c r="AR172" s="205" t="s">
        <v>262</v>
      </c>
      <c r="AT172" s="205" t="s">
        <v>245</v>
      </c>
      <c r="AU172" s="205" t="s">
        <v>86</v>
      </c>
      <c r="AY172" s="18" t="s">
        <v>160</v>
      </c>
      <c r="BE172" s="206">
        <f>IF(N172="základní",J172,0)</f>
        <v>0</v>
      </c>
      <c r="BF172" s="206">
        <f>IF(N172="snížená",J172,0)</f>
        <v>0</v>
      </c>
      <c r="BG172" s="206">
        <f>IF(N172="zákl. přenesená",J172,0)</f>
        <v>0</v>
      </c>
      <c r="BH172" s="206">
        <f>IF(N172="sníž. přenesená",J172,0)</f>
        <v>0</v>
      </c>
      <c r="BI172" s="206">
        <f>IF(N172="nulová",J172,0)</f>
        <v>0</v>
      </c>
      <c r="BJ172" s="18" t="s">
        <v>84</v>
      </c>
      <c r="BK172" s="206">
        <f>ROUND(I172*H172,2)</f>
        <v>0</v>
      </c>
      <c r="BL172" s="18" t="s">
        <v>214</v>
      </c>
      <c r="BM172" s="205" t="s">
        <v>253</v>
      </c>
    </row>
    <row r="173" spans="1:65" s="2" customFormat="1" ht="11.25">
      <c r="A173" s="35"/>
      <c r="B173" s="36"/>
      <c r="C173" s="37"/>
      <c r="D173" s="207" t="s">
        <v>167</v>
      </c>
      <c r="E173" s="37"/>
      <c r="F173" s="208" t="s">
        <v>3199</v>
      </c>
      <c r="G173" s="37"/>
      <c r="H173" s="37"/>
      <c r="I173" s="209"/>
      <c r="J173" s="37"/>
      <c r="K173" s="37"/>
      <c r="L173" s="40"/>
      <c r="M173" s="210"/>
      <c r="N173" s="211"/>
      <c r="O173" s="72"/>
      <c r="P173" s="72"/>
      <c r="Q173" s="72"/>
      <c r="R173" s="72"/>
      <c r="S173" s="72"/>
      <c r="T173" s="73"/>
      <c r="U173" s="35"/>
      <c r="V173" s="35"/>
      <c r="W173" s="35"/>
      <c r="X173" s="35"/>
      <c r="Y173" s="35"/>
      <c r="Z173" s="35"/>
      <c r="AA173" s="35"/>
      <c r="AB173" s="35"/>
      <c r="AC173" s="35"/>
      <c r="AD173" s="35"/>
      <c r="AE173" s="35"/>
      <c r="AT173" s="18" t="s">
        <v>167</v>
      </c>
      <c r="AU173" s="18" t="s">
        <v>86</v>
      </c>
    </row>
    <row r="174" spans="1:65" s="2" customFormat="1" ht="21.75" customHeight="1">
      <c r="A174" s="35"/>
      <c r="B174" s="36"/>
      <c r="C174" s="244" t="s">
        <v>256</v>
      </c>
      <c r="D174" s="244" t="s">
        <v>245</v>
      </c>
      <c r="E174" s="245" t="s">
        <v>3200</v>
      </c>
      <c r="F174" s="246" t="s">
        <v>3201</v>
      </c>
      <c r="G174" s="247" t="s">
        <v>2312</v>
      </c>
      <c r="H174" s="248">
        <v>22</v>
      </c>
      <c r="I174" s="249"/>
      <c r="J174" s="250">
        <f>ROUND(I174*H174,2)</f>
        <v>0</v>
      </c>
      <c r="K174" s="251"/>
      <c r="L174" s="252"/>
      <c r="M174" s="253" t="s">
        <v>1</v>
      </c>
      <c r="N174" s="254" t="s">
        <v>41</v>
      </c>
      <c r="O174" s="72"/>
      <c r="P174" s="203">
        <f>O174*H174</f>
        <v>0</v>
      </c>
      <c r="Q174" s="203">
        <v>0</v>
      </c>
      <c r="R174" s="203">
        <f>Q174*H174</f>
        <v>0</v>
      </c>
      <c r="S174" s="203">
        <v>0</v>
      </c>
      <c r="T174" s="204">
        <f>S174*H174</f>
        <v>0</v>
      </c>
      <c r="U174" s="35"/>
      <c r="V174" s="35"/>
      <c r="W174" s="35"/>
      <c r="X174" s="35"/>
      <c r="Y174" s="35"/>
      <c r="Z174" s="35"/>
      <c r="AA174" s="35"/>
      <c r="AB174" s="35"/>
      <c r="AC174" s="35"/>
      <c r="AD174" s="35"/>
      <c r="AE174" s="35"/>
      <c r="AR174" s="205" t="s">
        <v>262</v>
      </c>
      <c r="AT174" s="205" t="s">
        <v>245</v>
      </c>
      <c r="AU174" s="205" t="s">
        <v>86</v>
      </c>
      <c r="AY174" s="18" t="s">
        <v>160</v>
      </c>
      <c r="BE174" s="206">
        <f>IF(N174="základní",J174,0)</f>
        <v>0</v>
      </c>
      <c r="BF174" s="206">
        <f>IF(N174="snížená",J174,0)</f>
        <v>0</v>
      </c>
      <c r="BG174" s="206">
        <f>IF(N174="zákl. přenesená",J174,0)</f>
        <v>0</v>
      </c>
      <c r="BH174" s="206">
        <f>IF(N174="sníž. přenesená",J174,0)</f>
        <v>0</v>
      </c>
      <c r="BI174" s="206">
        <f>IF(N174="nulová",J174,0)</f>
        <v>0</v>
      </c>
      <c r="BJ174" s="18" t="s">
        <v>84</v>
      </c>
      <c r="BK174" s="206">
        <f>ROUND(I174*H174,2)</f>
        <v>0</v>
      </c>
      <c r="BL174" s="18" t="s">
        <v>214</v>
      </c>
      <c r="BM174" s="205" t="s">
        <v>259</v>
      </c>
    </row>
    <row r="175" spans="1:65" s="2" customFormat="1" ht="11.25">
      <c r="A175" s="35"/>
      <c r="B175" s="36"/>
      <c r="C175" s="37"/>
      <c r="D175" s="207" t="s">
        <v>167</v>
      </c>
      <c r="E175" s="37"/>
      <c r="F175" s="208" t="s">
        <v>3201</v>
      </c>
      <c r="G175" s="37"/>
      <c r="H175" s="37"/>
      <c r="I175" s="209"/>
      <c r="J175" s="37"/>
      <c r="K175" s="37"/>
      <c r="L175" s="40"/>
      <c r="M175" s="210"/>
      <c r="N175" s="211"/>
      <c r="O175" s="72"/>
      <c r="P175" s="72"/>
      <c r="Q175" s="72"/>
      <c r="R175" s="72"/>
      <c r="S175" s="72"/>
      <c r="T175" s="73"/>
      <c r="U175" s="35"/>
      <c r="V175" s="35"/>
      <c r="W175" s="35"/>
      <c r="X175" s="35"/>
      <c r="Y175" s="35"/>
      <c r="Z175" s="35"/>
      <c r="AA175" s="35"/>
      <c r="AB175" s="35"/>
      <c r="AC175" s="35"/>
      <c r="AD175" s="35"/>
      <c r="AE175" s="35"/>
      <c r="AT175" s="18" t="s">
        <v>167</v>
      </c>
      <c r="AU175" s="18" t="s">
        <v>86</v>
      </c>
    </row>
    <row r="176" spans="1:65" s="2" customFormat="1" ht="16.5" customHeight="1">
      <c r="A176" s="35"/>
      <c r="B176" s="36"/>
      <c r="C176" s="193" t="s">
        <v>214</v>
      </c>
      <c r="D176" s="193" t="s">
        <v>162</v>
      </c>
      <c r="E176" s="194" t="s">
        <v>2952</v>
      </c>
      <c r="F176" s="195" t="s">
        <v>2953</v>
      </c>
      <c r="G176" s="196" t="s">
        <v>312</v>
      </c>
      <c r="H176" s="197">
        <v>21</v>
      </c>
      <c r="I176" s="198"/>
      <c r="J176" s="199">
        <f>ROUND(I176*H176,2)</f>
        <v>0</v>
      </c>
      <c r="K176" s="200"/>
      <c r="L176" s="40"/>
      <c r="M176" s="201" t="s">
        <v>1</v>
      </c>
      <c r="N176" s="202" t="s">
        <v>41</v>
      </c>
      <c r="O176" s="72"/>
      <c r="P176" s="203">
        <f>O176*H176</f>
        <v>0</v>
      </c>
      <c r="Q176" s="203">
        <v>0</v>
      </c>
      <c r="R176" s="203">
        <f>Q176*H176</f>
        <v>0</v>
      </c>
      <c r="S176" s="203">
        <v>0</v>
      </c>
      <c r="T176" s="204">
        <f>S176*H176</f>
        <v>0</v>
      </c>
      <c r="U176" s="35"/>
      <c r="V176" s="35"/>
      <c r="W176" s="35"/>
      <c r="X176" s="35"/>
      <c r="Y176" s="35"/>
      <c r="Z176" s="35"/>
      <c r="AA176" s="35"/>
      <c r="AB176" s="35"/>
      <c r="AC176" s="35"/>
      <c r="AD176" s="35"/>
      <c r="AE176" s="35"/>
      <c r="AR176" s="205" t="s">
        <v>214</v>
      </c>
      <c r="AT176" s="205" t="s">
        <v>162</v>
      </c>
      <c r="AU176" s="205" t="s">
        <v>86</v>
      </c>
      <c r="AY176" s="18" t="s">
        <v>160</v>
      </c>
      <c r="BE176" s="206">
        <f>IF(N176="základní",J176,0)</f>
        <v>0</v>
      </c>
      <c r="BF176" s="206">
        <f>IF(N176="snížená",J176,0)</f>
        <v>0</v>
      </c>
      <c r="BG176" s="206">
        <f>IF(N176="zákl. přenesená",J176,0)</f>
        <v>0</v>
      </c>
      <c r="BH176" s="206">
        <f>IF(N176="sníž. přenesená",J176,0)</f>
        <v>0</v>
      </c>
      <c r="BI176" s="206">
        <f>IF(N176="nulová",J176,0)</f>
        <v>0</v>
      </c>
      <c r="BJ176" s="18" t="s">
        <v>84</v>
      </c>
      <c r="BK176" s="206">
        <f>ROUND(I176*H176,2)</f>
        <v>0</v>
      </c>
      <c r="BL176" s="18" t="s">
        <v>214</v>
      </c>
      <c r="BM176" s="205" t="s">
        <v>262</v>
      </c>
    </row>
    <row r="177" spans="1:65" s="2" customFormat="1" ht="11.25">
      <c r="A177" s="35"/>
      <c r="B177" s="36"/>
      <c r="C177" s="37"/>
      <c r="D177" s="207" t="s">
        <v>167</v>
      </c>
      <c r="E177" s="37"/>
      <c r="F177" s="208" t="s">
        <v>2954</v>
      </c>
      <c r="G177" s="37"/>
      <c r="H177" s="37"/>
      <c r="I177" s="209"/>
      <c r="J177" s="37"/>
      <c r="K177" s="37"/>
      <c r="L177" s="40"/>
      <c r="M177" s="210"/>
      <c r="N177" s="211"/>
      <c r="O177" s="72"/>
      <c r="P177" s="72"/>
      <c r="Q177" s="72"/>
      <c r="R177" s="72"/>
      <c r="S177" s="72"/>
      <c r="T177" s="73"/>
      <c r="U177" s="35"/>
      <c r="V177" s="35"/>
      <c r="W177" s="35"/>
      <c r="X177" s="35"/>
      <c r="Y177" s="35"/>
      <c r="Z177" s="35"/>
      <c r="AA177" s="35"/>
      <c r="AB177" s="35"/>
      <c r="AC177" s="35"/>
      <c r="AD177" s="35"/>
      <c r="AE177" s="35"/>
      <c r="AT177" s="18" t="s">
        <v>167</v>
      </c>
      <c r="AU177" s="18" t="s">
        <v>86</v>
      </c>
    </row>
    <row r="178" spans="1:65" s="14" customFormat="1" ht="11.25">
      <c r="B178" s="222"/>
      <c r="C178" s="223"/>
      <c r="D178" s="207" t="s">
        <v>169</v>
      </c>
      <c r="E178" s="224" t="s">
        <v>1</v>
      </c>
      <c r="F178" s="225" t="s">
        <v>3202</v>
      </c>
      <c r="G178" s="223"/>
      <c r="H178" s="226">
        <v>21</v>
      </c>
      <c r="I178" s="227"/>
      <c r="J178" s="223"/>
      <c r="K178" s="223"/>
      <c r="L178" s="228"/>
      <c r="M178" s="229"/>
      <c r="N178" s="230"/>
      <c r="O178" s="230"/>
      <c r="P178" s="230"/>
      <c r="Q178" s="230"/>
      <c r="R178" s="230"/>
      <c r="S178" s="230"/>
      <c r="T178" s="231"/>
      <c r="AT178" s="232" t="s">
        <v>169</v>
      </c>
      <c r="AU178" s="232" t="s">
        <v>86</v>
      </c>
      <c r="AV178" s="14" t="s">
        <v>86</v>
      </c>
      <c r="AW178" s="14" t="s">
        <v>33</v>
      </c>
      <c r="AX178" s="14" t="s">
        <v>76</v>
      </c>
      <c r="AY178" s="232" t="s">
        <v>160</v>
      </c>
    </row>
    <row r="179" spans="1:65" s="15" customFormat="1" ht="11.25">
      <c r="B179" s="233"/>
      <c r="C179" s="234"/>
      <c r="D179" s="207" t="s">
        <v>169</v>
      </c>
      <c r="E179" s="235" t="s">
        <v>1</v>
      </c>
      <c r="F179" s="236" t="s">
        <v>172</v>
      </c>
      <c r="G179" s="234"/>
      <c r="H179" s="237">
        <v>21</v>
      </c>
      <c r="I179" s="238"/>
      <c r="J179" s="234"/>
      <c r="K179" s="234"/>
      <c r="L179" s="239"/>
      <c r="M179" s="240"/>
      <c r="N179" s="241"/>
      <c r="O179" s="241"/>
      <c r="P179" s="241"/>
      <c r="Q179" s="241"/>
      <c r="R179" s="241"/>
      <c r="S179" s="241"/>
      <c r="T179" s="242"/>
      <c r="AT179" s="243" t="s">
        <v>169</v>
      </c>
      <c r="AU179" s="243" t="s">
        <v>86</v>
      </c>
      <c r="AV179" s="15" t="s">
        <v>166</v>
      </c>
      <c r="AW179" s="15" t="s">
        <v>33</v>
      </c>
      <c r="AX179" s="15" t="s">
        <v>84</v>
      </c>
      <c r="AY179" s="243" t="s">
        <v>160</v>
      </c>
    </row>
    <row r="180" spans="1:65" s="2" customFormat="1" ht="21.75" customHeight="1">
      <c r="A180" s="35"/>
      <c r="B180" s="36"/>
      <c r="C180" s="244" t="s">
        <v>271</v>
      </c>
      <c r="D180" s="244" t="s">
        <v>245</v>
      </c>
      <c r="E180" s="245" t="s">
        <v>3203</v>
      </c>
      <c r="F180" s="246" t="s">
        <v>3204</v>
      </c>
      <c r="G180" s="247" t="s">
        <v>2312</v>
      </c>
      <c r="H180" s="248">
        <v>5</v>
      </c>
      <c r="I180" s="249"/>
      <c r="J180" s="250">
        <f>ROUND(I180*H180,2)</f>
        <v>0</v>
      </c>
      <c r="K180" s="251"/>
      <c r="L180" s="252"/>
      <c r="M180" s="253" t="s">
        <v>1</v>
      </c>
      <c r="N180" s="254" t="s">
        <v>41</v>
      </c>
      <c r="O180" s="72"/>
      <c r="P180" s="203">
        <f>O180*H180</f>
        <v>0</v>
      </c>
      <c r="Q180" s="203">
        <v>0</v>
      </c>
      <c r="R180" s="203">
        <f>Q180*H180</f>
        <v>0</v>
      </c>
      <c r="S180" s="203">
        <v>0</v>
      </c>
      <c r="T180" s="204">
        <f>S180*H180</f>
        <v>0</v>
      </c>
      <c r="U180" s="35"/>
      <c r="V180" s="35"/>
      <c r="W180" s="35"/>
      <c r="X180" s="35"/>
      <c r="Y180" s="35"/>
      <c r="Z180" s="35"/>
      <c r="AA180" s="35"/>
      <c r="AB180" s="35"/>
      <c r="AC180" s="35"/>
      <c r="AD180" s="35"/>
      <c r="AE180" s="35"/>
      <c r="AR180" s="205" t="s">
        <v>262</v>
      </c>
      <c r="AT180" s="205" t="s">
        <v>245</v>
      </c>
      <c r="AU180" s="205" t="s">
        <v>86</v>
      </c>
      <c r="AY180" s="18" t="s">
        <v>160</v>
      </c>
      <c r="BE180" s="206">
        <f>IF(N180="základní",J180,0)</f>
        <v>0</v>
      </c>
      <c r="BF180" s="206">
        <f>IF(N180="snížená",J180,0)</f>
        <v>0</v>
      </c>
      <c r="BG180" s="206">
        <f>IF(N180="zákl. přenesená",J180,0)</f>
        <v>0</v>
      </c>
      <c r="BH180" s="206">
        <f>IF(N180="sníž. přenesená",J180,0)</f>
        <v>0</v>
      </c>
      <c r="BI180" s="206">
        <f>IF(N180="nulová",J180,0)</f>
        <v>0</v>
      </c>
      <c r="BJ180" s="18" t="s">
        <v>84</v>
      </c>
      <c r="BK180" s="206">
        <f>ROUND(I180*H180,2)</f>
        <v>0</v>
      </c>
      <c r="BL180" s="18" t="s">
        <v>214</v>
      </c>
      <c r="BM180" s="205" t="s">
        <v>274</v>
      </c>
    </row>
    <row r="181" spans="1:65" s="2" customFormat="1" ht="11.25">
      <c r="A181" s="35"/>
      <c r="B181" s="36"/>
      <c r="C181" s="37"/>
      <c r="D181" s="207" t="s">
        <v>167</v>
      </c>
      <c r="E181" s="37"/>
      <c r="F181" s="208" t="s">
        <v>3204</v>
      </c>
      <c r="G181" s="37"/>
      <c r="H181" s="37"/>
      <c r="I181" s="209"/>
      <c r="J181" s="37"/>
      <c r="K181" s="37"/>
      <c r="L181" s="40"/>
      <c r="M181" s="210"/>
      <c r="N181" s="211"/>
      <c r="O181" s="72"/>
      <c r="P181" s="72"/>
      <c r="Q181" s="72"/>
      <c r="R181" s="72"/>
      <c r="S181" s="72"/>
      <c r="T181" s="73"/>
      <c r="U181" s="35"/>
      <c r="V181" s="35"/>
      <c r="W181" s="35"/>
      <c r="X181" s="35"/>
      <c r="Y181" s="35"/>
      <c r="Z181" s="35"/>
      <c r="AA181" s="35"/>
      <c r="AB181" s="35"/>
      <c r="AC181" s="35"/>
      <c r="AD181" s="35"/>
      <c r="AE181" s="35"/>
      <c r="AT181" s="18" t="s">
        <v>167</v>
      </c>
      <c r="AU181" s="18" t="s">
        <v>86</v>
      </c>
    </row>
    <row r="182" spans="1:65" s="2" customFormat="1" ht="24.2" customHeight="1">
      <c r="A182" s="35"/>
      <c r="B182" s="36"/>
      <c r="C182" s="244" t="s">
        <v>221</v>
      </c>
      <c r="D182" s="244" t="s">
        <v>245</v>
      </c>
      <c r="E182" s="245" t="s">
        <v>3205</v>
      </c>
      <c r="F182" s="246" t="s">
        <v>3206</v>
      </c>
      <c r="G182" s="247" t="s">
        <v>2312</v>
      </c>
      <c r="H182" s="248">
        <v>10</v>
      </c>
      <c r="I182" s="249"/>
      <c r="J182" s="250">
        <f>ROUND(I182*H182,2)</f>
        <v>0</v>
      </c>
      <c r="K182" s="251"/>
      <c r="L182" s="252"/>
      <c r="M182" s="253" t="s">
        <v>1</v>
      </c>
      <c r="N182" s="254" t="s">
        <v>41</v>
      </c>
      <c r="O182" s="72"/>
      <c r="P182" s="203">
        <f>O182*H182</f>
        <v>0</v>
      </c>
      <c r="Q182" s="203">
        <v>0</v>
      </c>
      <c r="R182" s="203">
        <f>Q182*H182</f>
        <v>0</v>
      </c>
      <c r="S182" s="203">
        <v>0</v>
      </c>
      <c r="T182" s="204">
        <f>S182*H182</f>
        <v>0</v>
      </c>
      <c r="U182" s="35"/>
      <c r="V182" s="35"/>
      <c r="W182" s="35"/>
      <c r="X182" s="35"/>
      <c r="Y182" s="35"/>
      <c r="Z182" s="35"/>
      <c r="AA182" s="35"/>
      <c r="AB182" s="35"/>
      <c r="AC182" s="35"/>
      <c r="AD182" s="35"/>
      <c r="AE182" s="35"/>
      <c r="AR182" s="205" t="s">
        <v>262</v>
      </c>
      <c r="AT182" s="205" t="s">
        <v>245</v>
      </c>
      <c r="AU182" s="205" t="s">
        <v>86</v>
      </c>
      <c r="AY182" s="18" t="s">
        <v>160</v>
      </c>
      <c r="BE182" s="206">
        <f>IF(N182="základní",J182,0)</f>
        <v>0</v>
      </c>
      <c r="BF182" s="206">
        <f>IF(N182="snížená",J182,0)</f>
        <v>0</v>
      </c>
      <c r="BG182" s="206">
        <f>IF(N182="zákl. přenesená",J182,0)</f>
        <v>0</v>
      </c>
      <c r="BH182" s="206">
        <f>IF(N182="sníž. přenesená",J182,0)</f>
        <v>0</v>
      </c>
      <c r="BI182" s="206">
        <f>IF(N182="nulová",J182,0)</f>
        <v>0</v>
      </c>
      <c r="BJ182" s="18" t="s">
        <v>84</v>
      </c>
      <c r="BK182" s="206">
        <f>ROUND(I182*H182,2)</f>
        <v>0</v>
      </c>
      <c r="BL182" s="18" t="s">
        <v>214</v>
      </c>
      <c r="BM182" s="205" t="s">
        <v>284</v>
      </c>
    </row>
    <row r="183" spans="1:65" s="2" customFormat="1" ht="11.25">
      <c r="A183" s="35"/>
      <c r="B183" s="36"/>
      <c r="C183" s="37"/>
      <c r="D183" s="207" t="s">
        <v>167</v>
      </c>
      <c r="E183" s="37"/>
      <c r="F183" s="208" t="s">
        <v>3206</v>
      </c>
      <c r="G183" s="37"/>
      <c r="H183" s="37"/>
      <c r="I183" s="209"/>
      <c r="J183" s="37"/>
      <c r="K183" s="37"/>
      <c r="L183" s="40"/>
      <c r="M183" s="210"/>
      <c r="N183" s="211"/>
      <c r="O183" s="72"/>
      <c r="P183" s="72"/>
      <c r="Q183" s="72"/>
      <c r="R183" s="72"/>
      <c r="S183" s="72"/>
      <c r="T183" s="73"/>
      <c r="U183" s="35"/>
      <c r="V183" s="35"/>
      <c r="W183" s="35"/>
      <c r="X183" s="35"/>
      <c r="Y183" s="35"/>
      <c r="Z183" s="35"/>
      <c r="AA183" s="35"/>
      <c r="AB183" s="35"/>
      <c r="AC183" s="35"/>
      <c r="AD183" s="35"/>
      <c r="AE183" s="35"/>
      <c r="AT183" s="18" t="s">
        <v>167</v>
      </c>
      <c r="AU183" s="18" t="s">
        <v>86</v>
      </c>
    </row>
    <row r="184" spans="1:65" s="2" customFormat="1" ht="24.2" customHeight="1">
      <c r="A184" s="35"/>
      <c r="B184" s="36"/>
      <c r="C184" s="244" t="s">
        <v>286</v>
      </c>
      <c r="D184" s="244" t="s">
        <v>245</v>
      </c>
      <c r="E184" s="245" t="s">
        <v>3207</v>
      </c>
      <c r="F184" s="246" t="s">
        <v>3208</v>
      </c>
      <c r="G184" s="247" t="s">
        <v>2312</v>
      </c>
      <c r="H184" s="248">
        <v>6</v>
      </c>
      <c r="I184" s="249"/>
      <c r="J184" s="250">
        <f>ROUND(I184*H184,2)</f>
        <v>0</v>
      </c>
      <c r="K184" s="251"/>
      <c r="L184" s="252"/>
      <c r="M184" s="253" t="s">
        <v>1</v>
      </c>
      <c r="N184" s="254" t="s">
        <v>41</v>
      </c>
      <c r="O184" s="72"/>
      <c r="P184" s="203">
        <f>O184*H184</f>
        <v>0</v>
      </c>
      <c r="Q184" s="203">
        <v>0</v>
      </c>
      <c r="R184" s="203">
        <f>Q184*H184</f>
        <v>0</v>
      </c>
      <c r="S184" s="203">
        <v>0</v>
      </c>
      <c r="T184" s="204">
        <f>S184*H184</f>
        <v>0</v>
      </c>
      <c r="U184" s="35"/>
      <c r="V184" s="35"/>
      <c r="W184" s="35"/>
      <c r="X184" s="35"/>
      <c r="Y184" s="35"/>
      <c r="Z184" s="35"/>
      <c r="AA184" s="35"/>
      <c r="AB184" s="35"/>
      <c r="AC184" s="35"/>
      <c r="AD184" s="35"/>
      <c r="AE184" s="35"/>
      <c r="AR184" s="205" t="s">
        <v>262</v>
      </c>
      <c r="AT184" s="205" t="s">
        <v>245</v>
      </c>
      <c r="AU184" s="205" t="s">
        <v>86</v>
      </c>
      <c r="AY184" s="18" t="s">
        <v>160</v>
      </c>
      <c r="BE184" s="206">
        <f>IF(N184="základní",J184,0)</f>
        <v>0</v>
      </c>
      <c r="BF184" s="206">
        <f>IF(N184="snížená",J184,0)</f>
        <v>0</v>
      </c>
      <c r="BG184" s="206">
        <f>IF(N184="zákl. přenesená",J184,0)</f>
        <v>0</v>
      </c>
      <c r="BH184" s="206">
        <f>IF(N184="sníž. přenesená",J184,0)</f>
        <v>0</v>
      </c>
      <c r="BI184" s="206">
        <f>IF(N184="nulová",J184,0)</f>
        <v>0</v>
      </c>
      <c r="BJ184" s="18" t="s">
        <v>84</v>
      </c>
      <c r="BK184" s="206">
        <f>ROUND(I184*H184,2)</f>
        <v>0</v>
      </c>
      <c r="BL184" s="18" t="s">
        <v>214</v>
      </c>
      <c r="BM184" s="205" t="s">
        <v>289</v>
      </c>
    </row>
    <row r="185" spans="1:65" s="2" customFormat="1" ht="19.5">
      <c r="A185" s="35"/>
      <c r="B185" s="36"/>
      <c r="C185" s="37"/>
      <c r="D185" s="207" t="s">
        <v>167</v>
      </c>
      <c r="E185" s="37"/>
      <c r="F185" s="208" t="s">
        <v>3208</v>
      </c>
      <c r="G185" s="37"/>
      <c r="H185" s="37"/>
      <c r="I185" s="209"/>
      <c r="J185" s="37"/>
      <c r="K185" s="37"/>
      <c r="L185" s="40"/>
      <c r="M185" s="210"/>
      <c r="N185" s="211"/>
      <c r="O185" s="72"/>
      <c r="P185" s="72"/>
      <c r="Q185" s="72"/>
      <c r="R185" s="72"/>
      <c r="S185" s="72"/>
      <c r="T185" s="73"/>
      <c r="U185" s="35"/>
      <c r="V185" s="35"/>
      <c r="W185" s="35"/>
      <c r="X185" s="35"/>
      <c r="Y185" s="35"/>
      <c r="Z185" s="35"/>
      <c r="AA185" s="35"/>
      <c r="AB185" s="35"/>
      <c r="AC185" s="35"/>
      <c r="AD185" s="35"/>
      <c r="AE185" s="35"/>
      <c r="AT185" s="18" t="s">
        <v>167</v>
      </c>
      <c r="AU185" s="18" t="s">
        <v>86</v>
      </c>
    </row>
    <row r="186" spans="1:65" s="2" customFormat="1" ht="16.5" customHeight="1">
      <c r="A186" s="35"/>
      <c r="B186" s="36"/>
      <c r="C186" s="193" t="s">
        <v>229</v>
      </c>
      <c r="D186" s="193" t="s">
        <v>162</v>
      </c>
      <c r="E186" s="194" t="s">
        <v>3209</v>
      </c>
      <c r="F186" s="195" t="s">
        <v>3210</v>
      </c>
      <c r="G186" s="196" t="s">
        <v>312</v>
      </c>
      <c r="H186" s="197">
        <v>15</v>
      </c>
      <c r="I186" s="198"/>
      <c r="J186" s="199">
        <f>ROUND(I186*H186,2)</f>
        <v>0</v>
      </c>
      <c r="K186" s="200"/>
      <c r="L186" s="40"/>
      <c r="M186" s="201" t="s">
        <v>1</v>
      </c>
      <c r="N186" s="202" t="s">
        <v>41</v>
      </c>
      <c r="O186" s="72"/>
      <c r="P186" s="203">
        <f>O186*H186</f>
        <v>0</v>
      </c>
      <c r="Q186" s="203">
        <v>0</v>
      </c>
      <c r="R186" s="203">
        <f>Q186*H186</f>
        <v>0</v>
      </c>
      <c r="S186" s="203">
        <v>0</v>
      </c>
      <c r="T186" s="204">
        <f>S186*H186</f>
        <v>0</v>
      </c>
      <c r="U186" s="35"/>
      <c r="V186" s="35"/>
      <c r="W186" s="35"/>
      <c r="X186" s="35"/>
      <c r="Y186" s="35"/>
      <c r="Z186" s="35"/>
      <c r="AA186" s="35"/>
      <c r="AB186" s="35"/>
      <c r="AC186" s="35"/>
      <c r="AD186" s="35"/>
      <c r="AE186" s="35"/>
      <c r="AR186" s="205" t="s">
        <v>214</v>
      </c>
      <c r="AT186" s="205" t="s">
        <v>162</v>
      </c>
      <c r="AU186" s="205" t="s">
        <v>86</v>
      </c>
      <c r="AY186" s="18" t="s">
        <v>160</v>
      </c>
      <c r="BE186" s="206">
        <f>IF(N186="základní",J186,0)</f>
        <v>0</v>
      </c>
      <c r="BF186" s="206">
        <f>IF(N186="snížená",J186,0)</f>
        <v>0</v>
      </c>
      <c r="BG186" s="206">
        <f>IF(N186="zákl. přenesená",J186,0)</f>
        <v>0</v>
      </c>
      <c r="BH186" s="206">
        <f>IF(N186="sníž. přenesená",J186,0)</f>
        <v>0</v>
      </c>
      <c r="BI186" s="206">
        <f>IF(N186="nulová",J186,0)</f>
        <v>0</v>
      </c>
      <c r="BJ186" s="18" t="s">
        <v>84</v>
      </c>
      <c r="BK186" s="206">
        <f>ROUND(I186*H186,2)</f>
        <v>0</v>
      </c>
      <c r="BL186" s="18" t="s">
        <v>214</v>
      </c>
      <c r="BM186" s="205" t="s">
        <v>295</v>
      </c>
    </row>
    <row r="187" spans="1:65" s="2" customFormat="1" ht="11.25">
      <c r="A187" s="35"/>
      <c r="B187" s="36"/>
      <c r="C187" s="37"/>
      <c r="D187" s="207" t="s">
        <v>167</v>
      </c>
      <c r="E187" s="37"/>
      <c r="F187" s="208" t="s">
        <v>3211</v>
      </c>
      <c r="G187" s="37"/>
      <c r="H187" s="37"/>
      <c r="I187" s="209"/>
      <c r="J187" s="37"/>
      <c r="K187" s="37"/>
      <c r="L187" s="40"/>
      <c r="M187" s="210"/>
      <c r="N187" s="211"/>
      <c r="O187" s="72"/>
      <c r="P187" s="72"/>
      <c r="Q187" s="72"/>
      <c r="R187" s="72"/>
      <c r="S187" s="72"/>
      <c r="T187" s="73"/>
      <c r="U187" s="35"/>
      <c r="V187" s="35"/>
      <c r="W187" s="35"/>
      <c r="X187" s="35"/>
      <c r="Y187" s="35"/>
      <c r="Z187" s="35"/>
      <c r="AA187" s="35"/>
      <c r="AB187" s="35"/>
      <c r="AC187" s="35"/>
      <c r="AD187" s="35"/>
      <c r="AE187" s="35"/>
      <c r="AT187" s="18" t="s">
        <v>167</v>
      </c>
      <c r="AU187" s="18" t="s">
        <v>86</v>
      </c>
    </row>
    <row r="188" spans="1:65" s="2" customFormat="1" ht="33" customHeight="1">
      <c r="A188" s="35"/>
      <c r="B188" s="36"/>
      <c r="C188" s="244" t="s">
        <v>7</v>
      </c>
      <c r="D188" s="244" t="s">
        <v>245</v>
      </c>
      <c r="E188" s="245" t="s">
        <v>3212</v>
      </c>
      <c r="F188" s="246" t="s">
        <v>3213</v>
      </c>
      <c r="G188" s="247" t="s">
        <v>2312</v>
      </c>
      <c r="H188" s="248">
        <v>15</v>
      </c>
      <c r="I188" s="249"/>
      <c r="J188" s="250">
        <f>ROUND(I188*H188,2)</f>
        <v>0</v>
      </c>
      <c r="K188" s="251"/>
      <c r="L188" s="252"/>
      <c r="M188" s="253" t="s">
        <v>1</v>
      </c>
      <c r="N188" s="254" t="s">
        <v>41</v>
      </c>
      <c r="O188" s="72"/>
      <c r="P188" s="203">
        <f>O188*H188</f>
        <v>0</v>
      </c>
      <c r="Q188" s="203">
        <v>0</v>
      </c>
      <c r="R188" s="203">
        <f>Q188*H188</f>
        <v>0</v>
      </c>
      <c r="S188" s="203">
        <v>0</v>
      </c>
      <c r="T188" s="204">
        <f>S188*H188</f>
        <v>0</v>
      </c>
      <c r="U188" s="35"/>
      <c r="V188" s="35"/>
      <c r="W188" s="35"/>
      <c r="X188" s="35"/>
      <c r="Y188" s="35"/>
      <c r="Z188" s="35"/>
      <c r="AA188" s="35"/>
      <c r="AB188" s="35"/>
      <c r="AC188" s="35"/>
      <c r="AD188" s="35"/>
      <c r="AE188" s="35"/>
      <c r="AR188" s="205" t="s">
        <v>262</v>
      </c>
      <c r="AT188" s="205" t="s">
        <v>245</v>
      </c>
      <c r="AU188" s="205" t="s">
        <v>86</v>
      </c>
      <c r="AY188" s="18" t="s">
        <v>160</v>
      </c>
      <c r="BE188" s="206">
        <f>IF(N188="základní",J188,0)</f>
        <v>0</v>
      </c>
      <c r="BF188" s="206">
        <f>IF(N188="snížená",J188,0)</f>
        <v>0</v>
      </c>
      <c r="BG188" s="206">
        <f>IF(N188="zákl. přenesená",J188,0)</f>
        <v>0</v>
      </c>
      <c r="BH188" s="206">
        <f>IF(N188="sníž. přenesená",J188,0)</f>
        <v>0</v>
      </c>
      <c r="BI188" s="206">
        <f>IF(N188="nulová",J188,0)</f>
        <v>0</v>
      </c>
      <c r="BJ188" s="18" t="s">
        <v>84</v>
      </c>
      <c r="BK188" s="206">
        <f>ROUND(I188*H188,2)</f>
        <v>0</v>
      </c>
      <c r="BL188" s="18" t="s">
        <v>214</v>
      </c>
      <c r="BM188" s="205" t="s">
        <v>300</v>
      </c>
    </row>
    <row r="189" spans="1:65" s="2" customFormat="1" ht="19.5">
      <c r="A189" s="35"/>
      <c r="B189" s="36"/>
      <c r="C189" s="37"/>
      <c r="D189" s="207" t="s">
        <v>167</v>
      </c>
      <c r="E189" s="37"/>
      <c r="F189" s="208" t="s">
        <v>3213</v>
      </c>
      <c r="G189" s="37"/>
      <c r="H189" s="37"/>
      <c r="I189" s="209"/>
      <c r="J189" s="37"/>
      <c r="K189" s="37"/>
      <c r="L189" s="40"/>
      <c r="M189" s="210"/>
      <c r="N189" s="211"/>
      <c r="O189" s="72"/>
      <c r="P189" s="72"/>
      <c r="Q189" s="72"/>
      <c r="R189" s="72"/>
      <c r="S189" s="72"/>
      <c r="T189" s="73"/>
      <c r="U189" s="35"/>
      <c r="V189" s="35"/>
      <c r="W189" s="35"/>
      <c r="X189" s="35"/>
      <c r="Y189" s="35"/>
      <c r="Z189" s="35"/>
      <c r="AA189" s="35"/>
      <c r="AB189" s="35"/>
      <c r="AC189" s="35"/>
      <c r="AD189" s="35"/>
      <c r="AE189" s="35"/>
      <c r="AT189" s="18" t="s">
        <v>167</v>
      </c>
      <c r="AU189" s="18" t="s">
        <v>86</v>
      </c>
    </row>
    <row r="190" spans="1:65" s="2" customFormat="1" ht="16.5" customHeight="1">
      <c r="A190" s="35"/>
      <c r="B190" s="36"/>
      <c r="C190" s="193" t="s">
        <v>236</v>
      </c>
      <c r="D190" s="193" t="s">
        <v>162</v>
      </c>
      <c r="E190" s="194" t="s">
        <v>3214</v>
      </c>
      <c r="F190" s="195" t="s">
        <v>3215</v>
      </c>
      <c r="G190" s="196" t="s">
        <v>312</v>
      </c>
      <c r="H190" s="197">
        <v>20</v>
      </c>
      <c r="I190" s="198"/>
      <c r="J190" s="199">
        <f>ROUND(I190*H190,2)</f>
        <v>0</v>
      </c>
      <c r="K190" s="200"/>
      <c r="L190" s="40"/>
      <c r="M190" s="201" t="s">
        <v>1</v>
      </c>
      <c r="N190" s="202" t="s">
        <v>41</v>
      </c>
      <c r="O190" s="72"/>
      <c r="P190" s="203">
        <f>O190*H190</f>
        <v>0</v>
      </c>
      <c r="Q190" s="203">
        <v>0</v>
      </c>
      <c r="R190" s="203">
        <f>Q190*H190</f>
        <v>0</v>
      </c>
      <c r="S190" s="203">
        <v>0</v>
      </c>
      <c r="T190" s="204">
        <f>S190*H190</f>
        <v>0</v>
      </c>
      <c r="U190" s="35"/>
      <c r="V190" s="35"/>
      <c r="W190" s="35"/>
      <c r="X190" s="35"/>
      <c r="Y190" s="35"/>
      <c r="Z190" s="35"/>
      <c r="AA190" s="35"/>
      <c r="AB190" s="35"/>
      <c r="AC190" s="35"/>
      <c r="AD190" s="35"/>
      <c r="AE190" s="35"/>
      <c r="AR190" s="205" t="s">
        <v>214</v>
      </c>
      <c r="AT190" s="205" t="s">
        <v>162</v>
      </c>
      <c r="AU190" s="205" t="s">
        <v>86</v>
      </c>
      <c r="AY190" s="18" t="s">
        <v>160</v>
      </c>
      <c r="BE190" s="206">
        <f>IF(N190="základní",J190,0)</f>
        <v>0</v>
      </c>
      <c r="BF190" s="206">
        <f>IF(N190="snížená",J190,0)</f>
        <v>0</v>
      </c>
      <c r="BG190" s="206">
        <f>IF(N190="zákl. přenesená",J190,0)</f>
        <v>0</v>
      </c>
      <c r="BH190" s="206">
        <f>IF(N190="sníž. přenesená",J190,0)</f>
        <v>0</v>
      </c>
      <c r="BI190" s="206">
        <f>IF(N190="nulová",J190,0)</f>
        <v>0</v>
      </c>
      <c r="BJ190" s="18" t="s">
        <v>84</v>
      </c>
      <c r="BK190" s="206">
        <f>ROUND(I190*H190,2)</f>
        <v>0</v>
      </c>
      <c r="BL190" s="18" t="s">
        <v>214</v>
      </c>
      <c r="BM190" s="205" t="s">
        <v>305</v>
      </c>
    </row>
    <row r="191" spans="1:65" s="2" customFormat="1" ht="11.25">
      <c r="A191" s="35"/>
      <c r="B191" s="36"/>
      <c r="C191" s="37"/>
      <c r="D191" s="207" t="s">
        <v>167</v>
      </c>
      <c r="E191" s="37"/>
      <c r="F191" s="208" t="s">
        <v>3216</v>
      </c>
      <c r="G191" s="37"/>
      <c r="H191" s="37"/>
      <c r="I191" s="209"/>
      <c r="J191" s="37"/>
      <c r="K191" s="37"/>
      <c r="L191" s="40"/>
      <c r="M191" s="210"/>
      <c r="N191" s="211"/>
      <c r="O191" s="72"/>
      <c r="P191" s="72"/>
      <c r="Q191" s="72"/>
      <c r="R191" s="72"/>
      <c r="S191" s="72"/>
      <c r="T191" s="73"/>
      <c r="U191" s="35"/>
      <c r="V191" s="35"/>
      <c r="W191" s="35"/>
      <c r="X191" s="35"/>
      <c r="Y191" s="35"/>
      <c r="Z191" s="35"/>
      <c r="AA191" s="35"/>
      <c r="AB191" s="35"/>
      <c r="AC191" s="35"/>
      <c r="AD191" s="35"/>
      <c r="AE191" s="35"/>
      <c r="AT191" s="18" t="s">
        <v>167</v>
      </c>
      <c r="AU191" s="18" t="s">
        <v>86</v>
      </c>
    </row>
    <row r="192" spans="1:65" s="2" customFormat="1" ht="21.75" customHeight="1">
      <c r="A192" s="35"/>
      <c r="B192" s="36"/>
      <c r="C192" s="193" t="s">
        <v>309</v>
      </c>
      <c r="D192" s="193" t="s">
        <v>162</v>
      </c>
      <c r="E192" s="194" t="s">
        <v>3217</v>
      </c>
      <c r="F192" s="195" t="s">
        <v>3218</v>
      </c>
      <c r="G192" s="196" t="s">
        <v>312</v>
      </c>
      <c r="H192" s="197">
        <v>8</v>
      </c>
      <c r="I192" s="198"/>
      <c r="J192" s="199">
        <f>ROUND(I192*H192,2)</f>
        <v>0</v>
      </c>
      <c r="K192" s="200"/>
      <c r="L192" s="40"/>
      <c r="M192" s="201" t="s">
        <v>1</v>
      </c>
      <c r="N192" s="202" t="s">
        <v>41</v>
      </c>
      <c r="O192" s="72"/>
      <c r="P192" s="203">
        <f>O192*H192</f>
        <v>0</v>
      </c>
      <c r="Q192" s="203">
        <v>0</v>
      </c>
      <c r="R192" s="203">
        <f>Q192*H192</f>
        <v>0</v>
      </c>
      <c r="S192" s="203">
        <v>0</v>
      </c>
      <c r="T192" s="204">
        <f>S192*H192</f>
        <v>0</v>
      </c>
      <c r="U192" s="35"/>
      <c r="V192" s="35"/>
      <c r="W192" s="35"/>
      <c r="X192" s="35"/>
      <c r="Y192" s="35"/>
      <c r="Z192" s="35"/>
      <c r="AA192" s="35"/>
      <c r="AB192" s="35"/>
      <c r="AC192" s="35"/>
      <c r="AD192" s="35"/>
      <c r="AE192" s="35"/>
      <c r="AR192" s="205" t="s">
        <v>214</v>
      </c>
      <c r="AT192" s="205" t="s">
        <v>162</v>
      </c>
      <c r="AU192" s="205" t="s">
        <v>86</v>
      </c>
      <c r="AY192" s="18" t="s">
        <v>160</v>
      </c>
      <c r="BE192" s="206">
        <f>IF(N192="základní",J192,0)</f>
        <v>0</v>
      </c>
      <c r="BF192" s="206">
        <f>IF(N192="snížená",J192,0)</f>
        <v>0</v>
      </c>
      <c r="BG192" s="206">
        <f>IF(N192="zákl. přenesená",J192,0)</f>
        <v>0</v>
      </c>
      <c r="BH192" s="206">
        <f>IF(N192="sníž. přenesená",J192,0)</f>
        <v>0</v>
      </c>
      <c r="BI192" s="206">
        <f>IF(N192="nulová",J192,0)</f>
        <v>0</v>
      </c>
      <c r="BJ192" s="18" t="s">
        <v>84</v>
      </c>
      <c r="BK192" s="206">
        <f>ROUND(I192*H192,2)</f>
        <v>0</v>
      </c>
      <c r="BL192" s="18" t="s">
        <v>214</v>
      </c>
      <c r="BM192" s="205" t="s">
        <v>313</v>
      </c>
    </row>
    <row r="193" spans="1:65" s="2" customFormat="1" ht="11.25">
      <c r="A193" s="35"/>
      <c r="B193" s="36"/>
      <c r="C193" s="37"/>
      <c r="D193" s="207" t="s">
        <v>167</v>
      </c>
      <c r="E193" s="37"/>
      <c r="F193" s="208" t="s">
        <v>3219</v>
      </c>
      <c r="G193" s="37"/>
      <c r="H193" s="37"/>
      <c r="I193" s="209"/>
      <c r="J193" s="37"/>
      <c r="K193" s="37"/>
      <c r="L193" s="40"/>
      <c r="M193" s="210"/>
      <c r="N193" s="211"/>
      <c r="O193" s="72"/>
      <c r="P193" s="72"/>
      <c r="Q193" s="72"/>
      <c r="R193" s="72"/>
      <c r="S193" s="72"/>
      <c r="T193" s="73"/>
      <c r="U193" s="35"/>
      <c r="V193" s="35"/>
      <c r="W193" s="35"/>
      <c r="X193" s="35"/>
      <c r="Y193" s="35"/>
      <c r="Z193" s="35"/>
      <c r="AA193" s="35"/>
      <c r="AB193" s="35"/>
      <c r="AC193" s="35"/>
      <c r="AD193" s="35"/>
      <c r="AE193" s="35"/>
      <c r="AT193" s="18" t="s">
        <v>167</v>
      </c>
      <c r="AU193" s="18" t="s">
        <v>86</v>
      </c>
    </row>
    <row r="194" spans="1:65" s="2" customFormat="1" ht="16.5" customHeight="1">
      <c r="A194" s="35"/>
      <c r="B194" s="36"/>
      <c r="C194" s="244" t="s">
        <v>242</v>
      </c>
      <c r="D194" s="244" t="s">
        <v>245</v>
      </c>
      <c r="E194" s="245" t="s">
        <v>3220</v>
      </c>
      <c r="F194" s="246" t="s">
        <v>3221</v>
      </c>
      <c r="G194" s="247" t="s">
        <v>2312</v>
      </c>
      <c r="H194" s="248">
        <v>8</v>
      </c>
      <c r="I194" s="249"/>
      <c r="J194" s="250">
        <f>ROUND(I194*H194,2)</f>
        <v>0</v>
      </c>
      <c r="K194" s="251"/>
      <c r="L194" s="252"/>
      <c r="M194" s="253" t="s">
        <v>1</v>
      </c>
      <c r="N194" s="254" t="s">
        <v>41</v>
      </c>
      <c r="O194" s="72"/>
      <c r="P194" s="203">
        <f>O194*H194</f>
        <v>0</v>
      </c>
      <c r="Q194" s="203">
        <v>0</v>
      </c>
      <c r="R194" s="203">
        <f>Q194*H194</f>
        <v>0</v>
      </c>
      <c r="S194" s="203">
        <v>0</v>
      </c>
      <c r="T194" s="204">
        <f>S194*H194</f>
        <v>0</v>
      </c>
      <c r="U194" s="35"/>
      <c r="V194" s="35"/>
      <c r="W194" s="35"/>
      <c r="X194" s="35"/>
      <c r="Y194" s="35"/>
      <c r="Z194" s="35"/>
      <c r="AA194" s="35"/>
      <c r="AB194" s="35"/>
      <c r="AC194" s="35"/>
      <c r="AD194" s="35"/>
      <c r="AE194" s="35"/>
      <c r="AR194" s="205" t="s">
        <v>262</v>
      </c>
      <c r="AT194" s="205" t="s">
        <v>245</v>
      </c>
      <c r="AU194" s="205" t="s">
        <v>86</v>
      </c>
      <c r="AY194" s="18" t="s">
        <v>160</v>
      </c>
      <c r="BE194" s="206">
        <f>IF(N194="základní",J194,0)</f>
        <v>0</v>
      </c>
      <c r="BF194" s="206">
        <f>IF(N194="snížená",J194,0)</f>
        <v>0</v>
      </c>
      <c r="BG194" s="206">
        <f>IF(N194="zákl. přenesená",J194,0)</f>
        <v>0</v>
      </c>
      <c r="BH194" s="206">
        <f>IF(N194="sníž. přenesená",J194,0)</f>
        <v>0</v>
      </c>
      <c r="BI194" s="206">
        <f>IF(N194="nulová",J194,0)</f>
        <v>0</v>
      </c>
      <c r="BJ194" s="18" t="s">
        <v>84</v>
      </c>
      <c r="BK194" s="206">
        <f>ROUND(I194*H194,2)</f>
        <v>0</v>
      </c>
      <c r="BL194" s="18" t="s">
        <v>214</v>
      </c>
      <c r="BM194" s="205" t="s">
        <v>318</v>
      </c>
    </row>
    <row r="195" spans="1:65" s="2" customFormat="1" ht="11.25">
      <c r="A195" s="35"/>
      <c r="B195" s="36"/>
      <c r="C195" s="37"/>
      <c r="D195" s="207" t="s">
        <v>167</v>
      </c>
      <c r="E195" s="37"/>
      <c r="F195" s="208" t="s">
        <v>3221</v>
      </c>
      <c r="G195" s="37"/>
      <c r="H195" s="37"/>
      <c r="I195" s="209"/>
      <c r="J195" s="37"/>
      <c r="K195" s="37"/>
      <c r="L195" s="40"/>
      <c r="M195" s="210"/>
      <c r="N195" s="211"/>
      <c r="O195" s="72"/>
      <c r="P195" s="72"/>
      <c r="Q195" s="72"/>
      <c r="R195" s="72"/>
      <c r="S195" s="72"/>
      <c r="T195" s="73"/>
      <c r="U195" s="35"/>
      <c r="V195" s="35"/>
      <c r="W195" s="35"/>
      <c r="X195" s="35"/>
      <c r="Y195" s="35"/>
      <c r="Z195" s="35"/>
      <c r="AA195" s="35"/>
      <c r="AB195" s="35"/>
      <c r="AC195" s="35"/>
      <c r="AD195" s="35"/>
      <c r="AE195" s="35"/>
      <c r="AT195" s="18" t="s">
        <v>167</v>
      </c>
      <c r="AU195" s="18" t="s">
        <v>86</v>
      </c>
    </row>
    <row r="196" spans="1:65" s="2" customFormat="1" ht="24.2" customHeight="1">
      <c r="A196" s="35"/>
      <c r="B196" s="36"/>
      <c r="C196" s="193" t="s">
        <v>322</v>
      </c>
      <c r="D196" s="193" t="s">
        <v>162</v>
      </c>
      <c r="E196" s="194" t="s">
        <v>3222</v>
      </c>
      <c r="F196" s="195" t="s">
        <v>3223</v>
      </c>
      <c r="G196" s="196" t="s">
        <v>312</v>
      </c>
      <c r="H196" s="197">
        <v>15</v>
      </c>
      <c r="I196" s="198"/>
      <c r="J196" s="199">
        <f>ROUND(I196*H196,2)</f>
        <v>0</v>
      </c>
      <c r="K196" s="200"/>
      <c r="L196" s="40"/>
      <c r="M196" s="201" t="s">
        <v>1</v>
      </c>
      <c r="N196" s="202" t="s">
        <v>41</v>
      </c>
      <c r="O196" s="72"/>
      <c r="P196" s="203">
        <f>O196*H196</f>
        <v>0</v>
      </c>
      <c r="Q196" s="203">
        <v>0</v>
      </c>
      <c r="R196" s="203">
        <f>Q196*H196</f>
        <v>0</v>
      </c>
      <c r="S196" s="203">
        <v>0</v>
      </c>
      <c r="T196" s="204">
        <f>S196*H196</f>
        <v>0</v>
      </c>
      <c r="U196" s="35"/>
      <c r="V196" s="35"/>
      <c r="W196" s="35"/>
      <c r="X196" s="35"/>
      <c r="Y196" s="35"/>
      <c r="Z196" s="35"/>
      <c r="AA196" s="35"/>
      <c r="AB196" s="35"/>
      <c r="AC196" s="35"/>
      <c r="AD196" s="35"/>
      <c r="AE196" s="35"/>
      <c r="AR196" s="205" t="s">
        <v>214</v>
      </c>
      <c r="AT196" s="205" t="s">
        <v>162</v>
      </c>
      <c r="AU196" s="205" t="s">
        <v>86</v>
      </c>
      <c r="AY196" s="18" t="s">
        <v>160</v>
      </c>
      <c r="BE196" s="206">
        <f>IF(N196="základní",J196,0)</f>
        <v>0</v>
      </c>
      <c r="BF196" s="206">
        <f>IF(N196="snížená",J196,0)</f>
        <v>0</v>
      </c>
      <c r="BG196" s="206">
        <f>IF(N196="zákl. přenesená",J196,0)</f>
        <v>0</v>
      </c>
      <c r="BH196" s="206">
        <f>IF(N196="sníž. přenesená",J196,0)</f>
        <v>0</v>
      </c>
      <c r="BI196" s="206">
        <f>IF(N196="nulová",J196,0)</f>
        <v>0</v>
      </c>
      <c r="BJ196" s="18" t="s">
        <v>84</v>
      </c>
      <c r="BK196" s="206">
        <f>ROUND(I196*H196,2)</f>
        <v>0</v>
      </c>
      <c r="BL196" s="18" t="s">
        <v>214</v>
      </c>
      <c r="BM196" s="205" t="s">
        <v>325</v>
      </c>
    </row>
    <row r="197" spans="1:65" s="2" customFormat="1" ht="19.5">
      <c r="A197" s="35"/>
      <c r="B197" s="36"/>
      <c r="C197" s="37"/>
      <c r="D197" s="207" t="s">
        <v>167</v>
      </c>
      <c r="E197" s="37"/>
      <c r="F197" s="208" t="s">
        <v>3223</v>
      </c>
      <c r="G197" s="37"/>
      <c r="H197" s="37"/>
      <c r="I197" s="209"/>
      <c r="J197" s="37"/>
      <c r="K197" s="37"/>
      <c r="L197" s="40"/>
      <c r="M197" s="210"/>
      <c r="N197" s="211"/>
      <c r="O197" s="72"/>
      <c r="P197" s="72"/>
      <c r="Q197" s="72"/>
      <c r="R197" s="72"/>
      <c r="S197" s="72"/>
      <c r="T197" s="73"/>
      <c r="U197" s="35"/>
      <c r="V197" s="35"/>
      <c r="W197" s="35"/>
      <c r="X197" s="35"/>
      <c r="Y197" s="35"/>
      <c r="Z197" s="35"/>
      <c r="AA197" s="35"/>
      <c r="AB197" s="35"/>
      <c r="AC197" s="35"/>
      <c r="AD197" s="35"/>
      <c r="AE197" s="35"/>
      <c r="AT197" s="18" t="s">
        <v>167</v>
      </c>
      <c r="AU197" s="18" t="s">
        <v>86</v>
      </c>
    </row>
    <row r="198" spans="1:65" s="2" customFormat="1" ht="16.5" customHeight="1">
      <c r="A198" s="35"/>
      <c r="B198" s="36"/>
      <c r="C198" s="244" t="s">
        <v>249</v>
      </c>
      <c r="D198" s="244" t="s">
        <v>245</v>
      </c>
      <c r="E198" s="245" t="s">
        <v>3224</v>
      </c>
      <c r="F198" s="246" t="s">
        <v>3225</v>
      </c>
      <c r="G198" s="247" t="s">
        <v>312</v>
      </c>
      <c r="H198" s="248">
        <v>1.5</v>
      </c>
      <c r="I198" s="249"/>
      <c r="J198" s="250">
        <f>ROUND(I198*H198,2)</f>
        <v>0</v>
      </c>
      <c r="K198" s="251"/>
      <c r="L198" s="252"/>
      <c r="M198" s="253" t="s">
        <v>1</v>
      </c>
      <c r="N198" s="254" t="s">
        <v>41</v>
      </c>
      <c r="O198" s="72"/>
      <c r="P198" s="203">
        <f>O198*H198</f>
        <v>0</v>
      </c>
      <c r="Q198" s="203">
        <v>0</v>
      </c>
      <c r="R198" s="203">
        <f>Q198*H198</f>
        <v>0</v>
      </c>
      <c r="S198" s="203">
        <v>0</v>
      </c>
      <c r="T198" s="204">
        <f>S198*H198</f>
        <v>0</v>
      </c>
      <c r="U198" s="35"/>
      <c r="V198" s="35"/>
      <c r="W198" s="35"/>
      <c r="X198" s="35"/>
      <c r="Y198" s="35"/>
      <c r="Z198" s="35"/>
      <c r="AA198" s="35"/>
      <c r="AB198" s="35"/>
      <c r="AC198" s="35"/>
      <c r="AD198" s="35"/>
      <c r="AE198" s="35"/>
      <c r="AR198" s="205" t="s">
        <v>262</v>
      </c>
      <c r="AT198" s="205" t="s">
        <v>245</v>
      </c>
      <c r="AU198" s="205" t="s">
        <v>86</v>
      </c>
      <c r="AY198" s="18" t="s">
        <v>160</v>
      </c>
      <c r="BE198" s="206">
        <f>IF(N198="základní",J198,0)</f>
        <v>0</v>
      </c>
      <c r="BF198" s="206">
        <f>IF(N198="snížená",J198,0)</f>
        <v>0</v>
      </c>
      <c r="BG198" s="206">
        <f>IF(N198="zákl. přenesená",J198,0)</f>
        <v>0</v>
      </c>
      <c r="BH198" s="206">
        <f>IF(N198="sníž. přenesená",J198,0)</f>
        <v>0</v>
      </c>
      <c r="BI198" s="206">
        <f>IF(N198="nulová",J198,0)</f>
        <v>0</v>
      </c>
      <c r="BJ198" s="18" t="s">
        <v>84</v>
      </c>
      <c r="BK198" s="206">
        <f>ROUND(I198*H198,2)</f>
        <v>0</v>
      </c>
      <c r="BL198" s="18" t="s">
        <v>214</v>
      </c>
      <c r="BM198" s="205" t="s">
        <v>331</v>
      </c>
    </row>
    <row r="199" spans="1:65" s="2" customFormat="1" ht="11.25">
      <c r="A199" s="35"/>
      <c r="B199" s="36"/>
      <c r="C199" s="37"/>
      <c r="D199" s="207" t="s">
        <v>167</v>
      </c>
      <c r="E199" s="37"/>
      <c r="F199" s="208" t="s">
        <v>3225</v>
      </c>
      <c r="G199" s="37"/>
      <c r="H199" s="37"/>
      <c r="I199" s="209"/>
      <c r="J199" s="37"/>
      <c r="K199" s="37"/>
      <c r="L199" s="40"/>
      <c r="M199" s="210"/>
      <c r="N199" s="211"/>
      <c r="O199" s="72"/>
      <c r="P199" s="72"/>
      <c r="Q199" s="72"/>
      <c r="R199" s="72"/>
      <c r="S199" s="72"/>
      <c r="T199" s="73"/>
      <c r="U199" s="35"/>
      <c r="V199" s="35"/>
      <c r="W199" s="35"/>
      <c r="X199" s="35"/>
      <c r="Y199" s="35"/>
      <c r="Z199" s="35"/>
      <c r="AA199" s="35"/>
      <c r="AB199" s="35"/>
      <c r="AC199" s="35"/>
      <c r="AD199" s="35"/>
      <c r="AE199" s="35"/>
      <c r="AT199" s="18" t="s">
        <v>167</v>
      </c>
      <c r="AU199" s="18" t="s">
        <v>86</v>
      </c>
    </row>
    <row r="200" spans="1:65" s="2" customFormat="1" ht="21.75" customHeight="1">
      <c r="A200" s="35"/>
      <c r="B200" s="36"/>
      <c r="C200" s="193" t="s">
        <v>334</v>
      </c>
      <c r="D200" s="193" t="s">
        <v>162</v>
      </c>
      <c r="E200" s="194" t="s">
        <v>3226</v>
      </c>
      <c r="F200" s="195" t="s">
        <v>3227</v>
      </c>
      <c r="G200" s="196" t="s">
        <v>312</v>
      </c>
      <c r="H200" s="197">
        <v>8</v>
      </c>
      <c r="I200" s="198"/>
      <c r="J200" s="199">
        <f>ROUND(I200*H200,2)</f>
        <v>0</v>
      </c>
      <c r="K200" s="200"/>
      <c r="L200" s="40"/>
      <c r="M200" s="201" t="s">
        <v>1</v>
      </c>
      <c r="N200" s="202" t="s">
        <v>41</v>
      </c>
      <c r="O200" s="72"/>
      <c r="P200" s="203">
        <f>O200*H200</f>
        <v>0</v>
      </c>
      <c r="Q200" s="203">
        <v>0</v>
      </c>
      <c r="R200" s="203">
        <f>Q200*H200</f>
        <v>0</v>
      </c>
      <c r="S200" s="203">
        <v>0</v>
      </c>
      <c r="T200" s="204">
        <f>S200*H200</f>
        <v>0</v>
      </c>
      <c r="U200" s="35"/>
      <c r="V200" s="35"/>
      <c r="W200" s="35"/>
      <c r="X200" s="35"/>
      <c r="Y200" s="35"/>
      <c r="Z200" s="35"/>
      <c r="AA200" s="35"/>
      <c r="AB200" s="35"/>
      <c r="AC200" s="35"/>
      <c r="AD200" s="35"/>
      <c r="AE200" s="35"/>
      <c r="AR200" s="205" t="s">
        <v>214</v>
      </c>
      <c r="AT200" s="205" t="s">
        <v>162</v>
      </c>
      <c r="AU200" s="205" t="s">
        <v>86</v>
      </c>
      <c r="AY200" s="18" t="s">
        <v>160</v>
      </c>
      <c r="BE200" s="206">
        <f>IF(N200="základní",J200,0)</f>
        <v>0</v>
      </c>
      <c r="BF200" s="206">
        <f>IF(N200="snížená",J200,0)</f>
        <v>0</v>
      </c>
      <c r="BG200" s="206">
        <f>IF(N200="zákl. přenesená",J200,0)</f>
        <v>0</v>
      </c>
      <c r="BH200" s="206">
        <f>IF(N200="sníž. přenesená",J200,0)</f>
        <v>0</v>
      </c>
      <c r="BI200" s="206">
        <f>IF(N200="nulová",J200,0)</f>
        <v>0</v>
      </c>
      <c r="BJ200" s="18" t="s">
        <v>84</v>
      </c>
      <c r="BK200" s="206">
        <f>ROUND(I200*H200,2)</f>
        <v>0</v>
      </c>
      <c r="BL200" s="18" t="s">
        <v>214</v>
      </c>
      <c r="BM200" s="205" t="s">
        <v>337</v>
      </c>
    </row>
    <row r="201" spans="1:65" s="2" customFormat="1" ht="11.25">
      <c r="A201" s="35"/>
      <c r="B201" s="36"/>
      <c r="C201" s="37"/>
      <c r="D201" s="207" t="s">
        <v>167</v>
      </c>
      <c r="E201" s="37"/>
      <c r="F201" s="208" t="s">
        <v>3227</v>
      </c>
      <c r="G201" s="37"/>
      <c r="H201" s="37"/>
      <c r="I201" s="209"/>
      <c r="J201" s="37"/>
      <c r="K201" s="37"/>
      <c r="L201" s="40"/>
      <c r="M201" s="210"/>
      <c r="N201" s="211"/>
      <c r="O201" s="72"/>
      <c r="P201" s="72"/>
      <c r="Q201" s="72"/>
      <c r="R201" s="72"/>
      <c r="S201" s="72"/>
      <c r="T201" s="73"/>
      <c r="U201" s="35"/>
      <c r="V201" s="35"/>
      <c r="W201" s="35"/>
      <c r="X201" s="35"/>
      <c r="Y201" s="35"/>
      <c r="Z201" s="35"/>
      <c r="AA201" s="35"/>
      <c r="AB201" s="35"/>
      <c r="AC201" s="35"/>
      <c r="AD201" s="35"/>
      <c r="AE201" s="35"/>
      <c r="AT201" s="18" t="s">
        <v>167</v>
      </c>
      <c r="AU201" s="18" t="s">
        <v>86</v>
      </c>
    </row>
    <row r="202" spans="1:65" s="2" customFormat="1" ht="16.5" customHeight="1">
      <c r="A202" s="35"/>
      <c r="B202" s="36"/>
      <c r="C202" s="244" t="s">
        <v>253</v>
      </c>
      <c r="D202" s="244" t="s">
        <v>245</v>
      </c>
      <c r="E202" s="245" t="s">
        <v>3228</v>
      </c>
      <c r="F202" s="246" t="s">
        <v>3229</v>
      </c>
      <c r="G202" s="247" t="s">
        <v>2312</v>
      </c>
      <c r="H202" s="248">
        <v>8</v>
      </c>
      <c r="I202" s="249"/>
      <c r="J202" s="250">
        <f>ROUND(I202*H202,2)</f>
        <v>0</v>
      </c>
      <c r="K202" s="251"/>
      <c r="L202" s="252"/>
      <c r="M202" s="253" t="s">
        <v>1</v>
      </c>
      <c r="N202" s="254" t="s">
        <v>41</v>
      </c>
      <c r="O202" s="72"/>
      <c r="P202" s="203">
        <f>O202*H202</f>
        <v>0</v>
      </c>
      <c r="Q202" s="203">
        <v>0</v>
      </c>
      <c r="R202" s="203">
        <f>Q202*H202</f>
        <v>0</v>
      </c>
      <c r="S202" s="203">
        <v>0</v>
      </c>
      <c r="T202" s="204">
        <f>S202*H202</f>
        <v>0</v>
      </c>
      <c r="U202" s="35"/>
      <c r="V202" s="35"/>
      <c r="W202" s="35"/>
      <c r="X202" s="35"/>
      <c r="Y202" s="35"/>
      <c r="Z202" s="35"/>
      <c r="AA202" s="35"/>
      <c r="AB202" s="35"/>
      <c r="AC202" s="35"/>
      <c r="AD202" s="35"/>
      <c r="AE202" s="35"/>
      <c r="AR202" s="205" t="s">
        <v>262</v>
      </c>
      <c r="AT202" s="205" t="s">
        <v>245</v>
      </c>
      <c r="AU202" s="205" t="s">
        <v>86</v>
      </c>
      <c r="AY202" s="18" t="s">
        <v>160</v>
      </c>
      <c r="BE202" s="206">
        <f>IF(N202="základní",J202,0)</f>
        <v>0</v>
      </c>
      <c r="BF202" s="206">
        <f>IF(N202="snížená",J202,0)</f>
        <v>0</v>
      </c>
      <c r="BG202" s="206">
        <f>IF(N202="zákl. přenesená",J202,0)</f>
        <v>0</v>
      </c>
      <c r="BH202" s="206">
        <f>IF(N202="sníž. přenesená",J202,0)</f>
        <v>0</v>
      </c>
      <c r="BI202" s="206">
        <f>IF(N202="nulová",J202,0)</f>
        <v>0</v>
      </c>
      <c r="BJ202" s="18" t="s">
        <v>84</v>
      </c>
      <c r="BK202" s="206">
        <f>ROUND(I202*H202,2)</f>
        <v>0</v>
      </c>
      <c r="BL202" s="18" t="s">
        <v>214</v>
      </c>
      <c r="BM202" s="205" t="s">
        <v>342</v>
      </c>
    </row>
    <row r="203" spans="1:65" s="2" customFormat="1" ht="11.25">
      <c r="A203" s="35"/>
      <c r="B203" s="36"/>
      <c r="C203" s="37"/>
      <c r="D203" s="207" t="s">
        <v>167</v>
      </c>
      <c r="E203" s="37"/>
      <c r="F203" s="208" t="s">
        <v>3229</v>
      </c>
      <c r="G203" s="37"/>
      <c r="H203" s="37"/>
      <c r="I203" s="209"/>
      <c r="J203" s="37"/>
      <c r="K203" s="37"/>
      <c r="L203" s="40"/>
      <c r="M203" s="210"/>
      <c r="N203" s="211"/>
      <c r="O203" s="72"/>
      <c r="P203" s="72"/>
      <c r="Q203" s="72"/>
      <c r="R203" s="72"/>
      <c r="S203" s="72"/>
      <c r="T203" s="73"/>
      <c r="U203" s="35"/>
      <c r="V203" s="35"/>
      <c r="W203" s="35"/>
      <c r="X203" s="35"/>
      <c r="Y203" s="35"/>
      <c r="Z203" s="35"/>
      <c r="AA203" s="35"/>
      <c r="AB203" s="35"/>
      <c r="AC203" s="35"/>
      <c r="AD203" s="35"/>
      <c r="AE203" s="35"/>
      <c r="AT203" s="18" t="s">
        <v>167</v>
      </c>
      <c r="AU203" s="18" t="s">
        <v>86</v>
      </c>
    </row>
    <row r="204" spans="1:65" s="2" customFormat="1" ht="16.5" customHeight="1">
      <c r="A204" s="35"/>
      <c r="B204" s="36"/>
      <c r="C204" s="193" t="s">
        <v>347</v>
      </c>
      <c r="D204" s="193" t="s">
        <v>162</v>
      </c>
      <c r="E204" s="194" t="s">
        <v>3230</v>
      </c>
      <c r="F204" s="195" t="s">
        <v>3231</v>
      </c>
      <c r="G204" s="196" t="s">
        <v>312</v>
      </c>
      <c r="H204" s="197">
        <v>3</v>
      </c>
      <c r="I204" s="198"/>
      <c r="J204" s="199">
        <f>ROUND(I204*H204,2)</f>
        <v>0</v>
      </c>
      <c r="K204" s="200"/>
      <c r="L204" s="40"/>
      <c r="M204" s="201" t="s">
        <v>1</v>
      </c>
      <c r="N204" s="202" t="s">
        <v>41</v>
      </c>
      <c r="O204" s="72"/>
      <c r="P204" s="203">
        <f>O204*H204</f>
        <v>0</v>
      </c>
      <c r="Q204" s="203">
        <v>0</v>
      </c>
      <c r="R204" s="203">
        <f>Q204*H204</f>
        <v>0</v>
      </c>
      <c r="S204" s="203">
        <v>0</v>
      </c>
      <c r="T204" s="204">
        <f>S204*H204</f>
        <v>0</v>
      </c>
      <c r="U204" s="35"/>
      <c r="V204" s="35"/>
      <c r="W204" s="35"/>
      <c r="X204" s="35"/>
      <c r="Y204" s="35"/>
      <c r="Z204" s="35"/>
      <c r="AA204" s="35"/>
      <c r="AB204" s="35"/>
      <c r="AC204" s="35"/>
      <c r="AD204" s="35"/>
      <c r="AE204" s="35"/>
      <c r="AR204" s="205" t="s">
        <v>214</v>
      </c>
      <c r="AT204" s="205" t="s">
        <v>162</v>
      </c>
      <c r="AU204" s="205" t="s">
        <v>86</v>
      </c>
      <c r="AY204" s="18" t="s">
        <v>160</v>
      </c>
      <c r="BE204" s="206">
        <f>IF(N204="základní",J204,0)</f>
        <v>0</v>
      </c>
      <c r="BF204" s="206">
        <f>IF(N204="snížená",J204,0)</f>
        <v>0</v>
      </c>
      <c r="BG204" s="206">
        <f>IF(N204="zákl. přenesená",J204,0)</f>
        <v>0</v>
      </c>
      <c r="BH204" s="206">
        <f>IF(N204="sníž. přenesená",J204,0)</f>
        <v>0</v>
      </c>
      <c r="BI204" s="206">
        <f>IF(N204="nulová",J204,0)</f>
        <v>0</v>
      </c>
      <c r="BJ204" s="18" t="s">
        <v>84</v>
      </c>
      <c r="BK204" s="206">
        <f>ROUND(I204*H204,2)</f>
        <v>0</v>
      </c>
      <c r="BL204" s="18" t="s">
        <v>214</v>
      </c>
      <c r="BM204" s="205" t="s">
        <v>350</v>
      </c>
    </row>
    <row r="205" spans="1:65" s="2" customFormat="1" ht="11.25">
      <c r="A205" s="35"/>
      <c r="B205" s="36"/>
      <c r="C205" s="37"/>
      <c r="D205" s="207" t="s">
        <v>167</v>
      </c>
      <c r="E205" s="37"/>
      <c r="F205" s="208" t="s">
        <v>3232</v>
      </c>
      <c r="G205" s="37"/>
      <c r="H205" s="37"/>
      <c r="I205" s="209"/>
      <c r="J205" s="37"/>
      <c r="K205" s="37"/>
      <c r="L205" s="40"/>
      <c r="M205" s="210"/>
      <c r="N205" s="211"/>
      <c r="O205" s="72"/>
      <c r="P205" s="72"/>
      <c r="Q205" s="72"/>
      <c r="R205" s="72"/>
      <c r="S205" s="72"/>
      <c r="T205" s="73"/>
      <c r="U205" s="35"/>
      <c r="V205" s="35"/>
      <c r="W205" s="35"/>
      <c r="X205" s="35"/>
      <c r="Y205" s="35"/>
      <c r="Z205" s="35"/>
      <c r="AA205" s="35"/>
      <c r="AB205" s="35"/>
      <c r="AC205" s="35"/>
      <c r="AD205" s="35"/>
      <c r="AE205" s="35"/>
      <c r="AT205" s="18" t="s">
        <v>167</v>
      </c>
      <c r="AU205" s="18" t="s">
        <v>86</v>
      </c>
    </row>
    <row r="206" spans="1:65" s="2" customFormat="1" ht="21.75" customHeight="1">
      <c r="A206" s="35"/>
      <c r="B206" s="36"/>
      <c r="C206" s="244" t="s">
        <v>259</v>
      </c>
      <c r="D206" s="244" t="s">
        <v>245</v>
      </c>
      <c r="E206" s="245" t="s">
        <v>3233</v>
      </c>
      <c r="F206" s="246" t="s">
        <v>3234</v>
      </c>
      <c r="G206" s="247" t="s">
        <v>2312</v>
      </c>
      <c r="H206" s="248">
        <v>3</v>
      </c>
      <c r="I206" s="249"/>
      <c r="J206" s="250">
        <f>ROUND(I206*H206,2)</f>
        <v>0</v>
      </c>
      <c r="K206" s="251"/>
      <c r="L206" s="252"/>
      <c r="M206" s="253" t="s">
        <v>1</v>
      </c>
      <c r="N206" s="254" t="s">
        <v>41</v>
      </c>
      <c r="O206" s="72"/>
      <c r="P206" s="203">
        <f>O206*H206</f>
        <v>0</v>
      </c>
      <c r="Q206" s="203">
        <v>0</v>
      </c>
      <c r="R206" s="203">
        <f>Q206*H206</f>
        <v>0</v>
      </c>
      <c r="S206" s="203">
        <v>0</v>
      </c>
      <c r="T206" s="204">
        <f>S206*H206</f>
        <v>0</v>
      </c>
      <c r="U206" s="35"/>
      <c r="V206" s="35"/>
      <c r="W206" s="35"/>
      <c r="X206" s="35"/>
      <c r="Y206" s="35"/>
      <c r="Z206" s="35"/>
      <c r="AA206" s="35"/>
      <c r="AB206" s="35"/>
      <c r="AC206" s="35"/>
      <c r="AD206" s="35"/>
      <c r="AE206" s="35"/>
      <c r="AR206" s="205" t="s">
        <v>262</v>
      </c>
      <c r="AT206" s="205" t="s">
        <v>245</v>
      </c>
      <c r="AU206" s="205" t="s">
        <v>86</v>
      </c>
      <c r="AY206" s="18" t="s">
        <v>160</v>
      </c>
      <c r="BE206" s="206">
        <f>IF(N206="základní",J206,0)</f>
        <v>0</v>
      </c>
      <c r="BF206" s="206">
        <f>IF(N206="snížená",J206,0)</f>
        <v>0</v>
      </c>
      <c r="BG206" s="206">
        <f>IF(N206="zákl. přenesená",J206,0)</f>
        <v>0</v>
      </c>
      <c r="BH206" s="206">
        <f>IF(N206="sníž. přenesená",J206,0)</f>
        <v>0</v>
      </c>
      <c r="BI206" s="206">
        <f>IF(N206="nulová",J206,0)</f>
        <v>0</v>
      </c>
      <c r="BJ206" s="18" t="s">
        <v>84</v>
      </c>
      <c r="BK206" s="206">
        <f>ROUND(I206*H206,2)</f>
        <v>0</v>
      </c>
      <c r="BL206" s="18" t="s">
        <v>214</v>
      </c>
      <c r="BM206" s="205" t="s">
        <v>374</v>
      </c>
    </row>
    <row r="207" spans="1:65" s="2" customFormat="1" ht="11.25">
      <c r="A207" s="35"/>
      <c r="B207" s="36"/>
      <c r="C207" s="37"/>
      <c r="D207" s="207" t="s">
        <v>167</v>
      </c>
      <c r="E207" s="37"/>
      <c r="F207" s="208" t="s">
        <v>3234</v>
      </c>
      <c r="G207" s="37"/>
      <c r="H207" s="37"/>
      <c r="I207" s="209"/>
      <c r="J207" s="37"/>
      <c r="K207" s="37"/>
      <c r="L207" s="40"/>
      <c r="M207" s="210"/>
      <c r="N207" s="211"/>
      <c r="O207" s="72"/>
      <c r="P207" s="72"/>
      <c r="Q207" s="72"/>
      <c r="R207" s="72"/>
      <c r="S207" s="72"/>
      <c r="T207" s="73"/>
      <c r="U207" s="35"/>
      <c r="V207" s="35"/>
      <c r="W207" s="35"/>
      <c r="X207" s="35"/>
      <c r="Y207" s="35"/>
      <c r="Z207" s="35"/>
      <c r="AA207" s="35"/>
      <c r="AB207" s="35"/>
      <c r="AC207" s="35"/>
      <c r="AD207" s="35"/>
      <c r="AE207" s="35"/>
      <c r="AT207" s="18" t="s">
        <v>167</v>
      </c>
      <c r="AU207" s="18" t="s">
        <v>86</v>
      </c>
    </row>
    <row r="208" spans="1:65" s="2" customFormat="1" ht="16.5" customHeight="1">
      <c r="A208" s="35"/>
      <c r="B208" s="36"/>
      <c r="C208" s="244" t="s">
        <v>386</v>
      </c>
      <c r="D208" s="244" t="s">
        <v>245</v>
      </c>
      <c r="E208" s="245" t="s">
        <v>3235</v>
      </c>
      <c r="F208" s="246" t="s">
        <v>3236</v>
      </c>
      <c r="G208" s="247" t="s">
        <v>2312</v>
      </c>
      <c r="H208" s="248">
        <v>3</v>
      </c>
      <c r="I208" s="249"/>
      <c r="J208" s="250">
        <f>ROUND(I208*H208,2)</f>
        <v>0</v>
      </c>
      <c r="K208" s="251"/>
      <c r="L208" s="252"/>
      <c r="M208" s="253" t="s">
        <v>1</v>
      </c>
      <c r="N208" s="254" t="s">
        <v>41</v>
      </c>
      <c r="O208" s="72"/>
      <c r="P208" s="203">
        <f>O208*H208</f>
        <v>0</v>
      </c>
      <c r="Q208" s="203">
        <v>0</v>
      </c>
      <c r="R208" s="203">
        <f>Q208*H208</f>
        <v>0</v>
      </c>
      <c r="S208" s="203">
        <v>0</v>
      </c>
      <c r="T208" s="204">
        <f>S208*H208</f>
        <v>0</v>
      </c>
      <c r="U208" s="35"/>
      <c r="V208" s="35"/>
      <c r="W208" s="35"/>
      <c r="X208" s="35"/>
      <c r="Y208" s="35"/>
      <c r="Z208" s="35"/>
      <c r="AA208" s="35"/>
      <c r="AB208" s="35"/>
      <c r="AC208" s="35"/>
      <c r="AD208" s="35"/>
      <c r="AE208" s="35"/>
      <c r="AR208" s="205" t="s">
        <v>262</v>
      </c>
      <c r="AT208" s="205" t="s">
        <v>245</v>
      </c>
      <c r="AU208" s="205" t="s">
        <v>86</v>
      </c>
      <c r="AY208" s="18" t="s">
        <v>160</v>
      </c>
      <c r="BE208" s="206">
        <f>IF(N208="základní",J208,0)</f>
        <v>0</v>
      </c>
      <c r="BF208" s="206">
        <f>IF(N208="snížená",J208,0)</f>
        <v>0</v>
      </c>
      <c r="BG208" s="206">
        <f>IF(N208="zákl. přenesená",J208,0)</f>
        <v>0</v>
      </c>
      <c r="BH208" s="206">
        <f>IF(N208="sníž. přenesená",J208,0)</f>
        <v>0</v>
      </c>
      <c r="BI208" s="206">
        <f>IF(N208="nulová",J208,0)</f>
        <v>0</v>
      </c>
      <c r="BJ208" s="18" t="s">
        <v>84</v>
      </c>
      <c r="BK208" s="206">
        <f>ROUND(I208*H208,2)</f>
        <v>0</v>
      </c>
      <c r="BL208" s="18" t="s">
        <v>214</v>
      </c>
      <c r="BM208" s="205" t="s">
        <v>389</v>
      </c>
    </row>
    <row r="209" spans="1:65" s="2" customFormat="1" ht="11.25">
      <c r="A209" s="35"/>
      <c r="B209" s="36"/>
      <c r="C209" s="37"/>
      <c r="D209" s="207" t="s">
        <v>167</v>
      </c>
      <c r="E209" s="37"/>
      <c r="F209" s="208" t="s">
        <v>3236</v>
      </c>
      <c r="G209" s="37"/>
      <c r="H209" s="37"/>
      <c r="I209" s="209"/>
      <c r="J209" s="37"/>
      <c r="K209" s="37"/>
      <c r="L209" s="40"/>
      <c r="M209" s="210"/>
      <c r="N209" s="211"/>
      <c r="O209" s="72"/>
      <c r="P209" s="72"/>
      <c r="Q209" s="72"/>
      <c r="R209" s="72"/>
      <c r="S209" s="72"/>
      <c r="T209" s="73"/>
      <c r="U209" s="35"/>
      <c r="V209" s="35"/>
      <c r="W209" s="35"/>
      <c r="X209" s="35"/>
      <c r="Y209" s="35"/>
      <c r="Z209" s="35"/>
      <c r="AA209" s="35"/>
      <c r="AB209" s="35"/>
      <c r="AC209" s="35"/>
      <c r="AD209" s="35"/>
      <c r="AE209" s="35"/>
      <c r="AT209" s="18" t="s">
        <v>167</v>
      </c>
      <c r="AU209" s="18" t="s">
        <v>86</v>
      </c>
    </row>
    <row r="210" spans="1:65" s="2" customFormat="1" ht="24.2" customHeight="1">
      <c r="A210" s="35"/>
      <c r="B210" s="36"/>
      <c r="C210" s="244" t="s">
        <v>262</v>
      </c>
      <c r="D210" s="244" t="s">
        <v>245</v>
      </c>
      <c r="E210" s="245" t="s">
        <v>3237</v>
      </c>
      <c r="F210" s="246" t="s">
        <v>3238</v>
      </c>
      <c r="G210" s="247" t="s">
        <v>2312</v>
      </c>
      <c r="H210" s="248">
        <v>3</v>
      </c>
      <c r="I210" s="249"/>
      <c r="J210" s="250">
        <f>ROUND(I210*H210,2)</f>
        <v>0</v>
      </c>
      <c r="K210" s="251"/>
      <c r="L210" s="252"/>
      <c r="M210" s="253" t="s">
        <v>1</v>
      </c>
      <c r="N210" s="254" t="s">
        <v>41</v>
      </c>
      <c r="O210" s="72"/>
      <c r="P210" s="203">
        <f>O210*H210</f>
        <v>0</v>
      </c>
      <c r="Q210" s="203">
        <v>0</v>
      </c>
      <c r="R210" s="203">
        <f>Q210*H210</f>
        <v>0</v>
      </c>
      <c r="S210" s="203">
        <v>0</v>
      </c>
      <c r="T210" s="204">
        <f>S210*H210</f>
        <v>0</v>
      </c>
      <c r="U210" s="35"/>
      <c r="V210" s="35"/>
      <c r="W210" s="35"/>
      <c r="X210" s="35"/>
      <c r="Y210" s="35"/>
      <c r="Z210" s="35"/>
      <c r="AA210" s="35"/>
      <c r="AB210" s="35"/>
      <c r="AC210" s="35"/>
      <c r="AD210" s="35"/>
      <c r="AE210" s="35"/>
      <c r="AR210" s="205" t="s">
        <v>262</v>
      </c>
      <c r="AT210" s="205" t="s">
        <v>245</v>
      </c>
      <c r="AU210" s="205" t="s">
        <v>86</v>
      </c>
      <c r="AY210" s="18" t="s">
        <v>160</v>
      </c>
      <c r="BE210" s="206">
        <f>IF(N210="základní",J210,0)</f>
        <v>0</v>
      </c>
      <c r="BF210" s="206">
        <f>IF(N210="snížená",J210,0)</f>
        <v>0</v>
      </c>
      <c r="BG210" s="206">
        <f>IF(N210="zákl. přenesená",J210,0)</f>
        <v>0</v>
      </c>
      <c r="BH210" s="206">
        <f>IF(N210="sníž. přenesená",J210,0)</f>
        <v>0</v>
      </c>
      <c r="BI210" s="206">
        <f>IF(N210="nulová",J210,0)</f>
        <v>0</v>
      </c>
      <c r="BJ210" s="18" t="s">
        <v>84</v>
      </c>
      <c r="BK210" s="206">
        <f>ROUND(I210*H210,2)</f>
        <v>0</v>
      </c>
      <c r="BL210" s="18" t="s">
        <v>214</v>
      </c>
      <c r="BM210" s="205" t="s">
        <v>394</v>
      </c>
    </row>
    <row r="211" spans="1:65" s="2" customFormat="1" ht="11.25">
      <c r="A211" s="35"/>
      <c r="B211" s="36"/>
      <c r="C211" s="37"/>
      <c r="D211" s="207" t="s">
        <v>167</v>
      </c>
      <c r="E211" s="37"/>
      <c r="F211" s="208" t="s">
        <v>3238</v>
      </c>
      <c r="G211" s="37"/>
      <c r="H211" s="37"/>
      <c r="I211" s="209"/>
      <c r="J211" s="37"/>
      <c r="K211" s="37"/>
      <c r="L211" s="40"/>
      <c r="M211" s="210"/>
      <c r="N211" s="211"/>
      <c r="O211" s="72"/>
      <c r="P211" s="72"/>
      <c r="Q211" s="72"/>
      <c r="R211" s="72"/>
      <c r="S211" s="72"/>
      <c r="T211" s="73"/>
      <c r="U211" s="35"/>
      <c r="V211" s="35"/>
      <c r="W211" s="35"/>
      <c r="X211" s="35"/>
      <c r="Y211" s="35"/>
      <c r="Z211" s="35"/>
      <c r="AA211" s="35"/>
      <c r="AB211" s="35"/>
      <c r="AC211" s="35"/>
      <c r="AD211" s="35"/>
      <c r="AE211" s="35"/>
      <c r="AT211" s="18" t="s">
        <v>167</v>
      </c>
      <c r="AU211" s="18" t="s">
        <v>86</v>
      </c>
    </row>
    <row r="212" spans="1:65" s="2" customFormat="1" ht="16.5" customHeight="1">
      <c r="A212" s="35"/>
      <c r="B212" s="36"/>
      <c r="C212" s="193" t="s">
        <v>400</v>
      </c>
      <c r="D212" s="193" t="s">
        <v>162</v>
      </c>
      <c r="E212" s="194" t="s">
        <v>3239</v>
      </c>
      <c r="F212" s="195" t="s">
        <v>3240</v>
      </c>
      <c r="G212" s="196" t="s">
        <v>312</v>
      </c>
      <c r="H212" s="197">
        <v>1</v>
      </c>
      <c r="I212" s="198"/>
      <c r="J212" s="199">
        <f>ROUND(I212*H212,2)</f>
        <v>0</v>
      </c>
      <c r="K212" s="200"/>
      <c r="L212" s="40"/>
      <c r="M212" s="201" t="s">
        <v>1</v>
      </c>
      <c r="N212" s="202" t="s">
        <v>41</v>
      </c>
      <c r="O212" s="72"/>
      <c r="P212" s="203">
        <f>O212*H212</f>
        <v>0</v>
      </c>
      <c r="Q212" s="203">
        <v>0</v>
      </c>
      <c r="R212" s="203">
        <f>Q212*H212</f>
        <v>0</v>
      </c>
      <c r="S212" s="203">
        <v>0</v>
      </c>
      <c r="T212" s="204">
        <f>S212*H212</f>
        <v>0</v>
      </c>
      <c r="U212" s="35"/>
      <c r="V212" s="35"/>
      <c r="W212" s="35"/>
      <c r="X212" s="35"/>
      <c r="Y212" s="35"/>
      <c r="Z212" s="35"/>
      <c r="AA212" s="35"/>
      <c r="AB212" s="35"/>
      <c r="AC212" s="35"/>
      <c r="AD212" s="35"/>
      <c r="AE212" s="35"/>
      <c r="AR212" s="205" t="s">
        <v>214</v>
      </c>
      <c r="AT212" s="205" t="s">
        <v>162</v>
      </c>
      <c r="AU212" s="205" t="s">
        <v>86</v>
      </c>
      <c r="AY212" s="18" t="s">
        <v>160</v>
      </c>
      <c r="BE212" s="206">
        <f>IF(N212="základní",J212,0)</f>
        <v>0</v>
      </c>
      <c r="BF212" s="206">
        <f>IF(N212="snížená",J212,0)</f>
        <v>0</v>
      </c>
      <c r="BG212" s="206">
        <f>IF(N212="zákl. přenesená",J212,0)</f>
        <v>0</v>
      </c>
      <c r="BH212" s="206">
        <f>IF(N212="sníž. přenesená",J212,0)</f>
        <v>0</v>
      </c>
      <c r="BI212" s="206">
        <f>IF(N212="nulová",J212,0)</f>
        <v>0</v>
      </c>
      <c r="BJ212" s="18" t="s">
        <v>84</v>
      </c>
      <c r="BK212" s="206">
        <f>ROUND(I212*H212,2)</f>
        <v>0</v>
      </c>
      <c r="BL212" s="18" t="s">
        <v>214</v>
      </c>
      <c r="BM212" s="205" t="s">
        <v>403</v>
      </c>
    </row>
    <row r="213" spans="1:65" s="2" customFormat="1" ht="11.25">
      <c r="A213" s="35"/>
      <c r="B213" s="36"/>
      <c r="C213" s="37"/>
      <c r="D213" s="207" t="s">
        <v>167</v>
      </c>
      <c r="E213" s="37"/>
      <c r="F213" s="208" t="s">
        <v>3240</v>
      </c>
      <c r="G213" s="37"/>
      <c r="H213" s="37"/>
      <c r="I213" s="209"/>
      <c r="J213" s="37"/>
      <c r="K213" s="37"/>
      <c r="L213" s="40"/>
      <c r="M213" s="210"/>
      <c r="N213" s="211"/>
      <c r="O213" s="72"/>
      <c r="P213" s="72"/>
      <c r="Q213" s="72"/>
      <c r="R213" s="72"/>
      <c r="S213" s="72"/>
      <c r="T213" s="73"/>
      <c r="U213" s="35"/>
      <c r="V213" s="35"/>
      <c r="W213" s="35"/>
      <c r="X213" s="35"/>
      <c r="Y213" s="35"/>
      <c r="Z213" s="35"/>
      <c r="AA213" s="35"/>
      <c r="AB213" s="35"/>
      <c r="AC213" s="35"/>
      <c r="AD213" s="35"/>
      <c r="AE213" s="35"/>
      <c r="AT213" s="18" t="s">
        <v>167</v>
      </c>
      <c r="AU213" s="18" t="s">
        <v>86</v>
      </c>
    </row>
    <row r="214" spans="1:65" s="2" customFormat="1" ht="21.75" customHeight="1">
      <c r="A214" s="35"/>
      <c r="B214" s="36"/>
      <c r="C214" s="193" t="s">
        <v>274</v>
      </c>
      <c r="D214" s="193" t="s">
        <v>162</v>
      </c>
      <c r="E214" s="194" t="s">
        <v>3241</v>
      </c>
      <c r="F214" s="195" t="s">
        <v>3242</v>
      </c>
      <c r="G214" s="196" t="s">
        <v>312</v>
      </c>
      <c r="H214" s="197">
        <v>1</v>
      </c>
      <c r="I214" s="198"/>
      <c r="J214" s="199">
        <f>ROUND(I214*H214,2)</f>
        <v>0</v>
      </c>
      <c r="K214" s="200"/>
      <c r="L214" s="40"/>
      <c r="M214" s="201" t="s">
        <v>1</v>
      </c>
      <c r="N214" s="202" t="s">
        <v>41</v>
      </c>
      <c r="O214" s="72"/>
      <c r="P214" s="203">
        <f>O214*H214</f>
        <v>0</v>
      </c>
      <c r="Q214" s="203">
        <v>0</v>
      </c>
      <c r="R214" s="203">
        <f>Q214*H214</f>
        <v>0</v>
      </c>
      <c r="S214" s="203">
        <v>0</v>
      </c>
      <c r="T214" s="204">
        <f>S214*H214</f>
        <v>0</v>
      </c>
      <c r="U214" s="35"/>
      <c r="V214" s="35"/>
      <c r="W214" s="35"/>
      <c r="X214" s="35"/>
      <c r="Y214" s="35"/>
      <c r="Z214" s="35"/>
      <c r="AA214" s="35"/>
      <c r="AB214" s="35"/>
      <c r="AC214" s="35"/>
      <c r="AD214" s="35"/>
      <c r="AE214" s="35"/>
      <c r="AR214" s="205" t="s">
        <v>214</v>
      </c>
      <c r="AT214" s="205" t="s">
        <v>162</v>
      </c>
      <c r="AU214" s="205" t="s">
        <v>86</v>
      </c>
      <c r="AY214" s="18" t="s">
        <v>160</v>
      </c>
      <c r="BE214" s="206">
        <f>IF(N214="základní",J214,0)</f>
        <v>0</v>
      </c>
      <c r="BF214" s="206">
        <f>IF(N214="snížená",J214,0)</f>
        <v>0</v>
      </c>
      <c r="BG214" s="206">
        <f>IF(N214="zákl. přenesená",J214,0)</f>
        <v>0</v>
      </c>
      <c r="BH214" s="206">
        <f>IF(N214="sníž. přenesená",J214,0)</f>
        <v>0</v>
      </c>
      <c r="BI214" s="206">
        <f>IF(N214="nulová",J214,0)</f>
        <v>0</v>
      </c>
      <c r="BJ214" s="18" t="s">
        <v>84</v>
      </c>
      <c r="BK214" s="206">
        <f>ROUND(I214*H214,2)</f>
        <v>0</v>
      </c>
      <c r="BL214" s="18" t="s">
        <v>214</v>
      </c>
      <c r="BM214" s="205" t="s">
        <v>409</v>
      </c>
    </row>
    <row r="215" spans="1:65" s="2" customFormat="1" ht="11.25">
      <c r="A215" s="35"/>
      <c r="B215" s="36"/>
      <c r="C215" s="37"/>
      <c r="D215" s="207" t="s">
        <v>167</v>
      </c>
      <c r="E215" s="37"/>
      <c r="F215" s="208" t="s">
        <v>3243</v>
      </c>
      <c r="G215" s="37"/>
      <c r="H215" s="37"/>
      <c r="I215" s="209"/>
      <c r="J215" s="37"/>
      <c r="K215" s="37"/>
      <c r="L215" s="40"/>
      <c r="M215" s="210"/>
      <c r="N215" s="211"/>
      <c r="O215" s="72"/>
      <c r="P215" s="72"/>
      <c r="Q215" s="72"/>
      <c r="R215" s="72"/>
      <c r="S215" s="72"/>
      <c r="T215" s="73"/>
      <c r="U215" s="35"/>
      <c r="V215" s="35"/>
      <c r="W215" s="35"/>
      <c r="X215" s="35"/>
      <c r="Y215" s="35"/>
      <c r="Z215" s="35"/>
      <c r="AA215" s="35"/>
      <c r="AB215" s="35"/>
      <c r="AC215" s="35"/>
      <c r="AD215" s="35"/>
      <c r="AE215" s="35"/>
      <c r="AT215" s="18" t="s">
        <v>167</v>
      </c>
      <c r="AU215" s="18" t="s">
        <v>86</v>
      </c>
    </row>
    <row r="216" spans="1:65" s="2" customFormat="1" ht="24.2" customHeight="1">
      <c r="A216" s="35"/>
      <c r="B216" s="36"/>
      <c r="C216" s="193" t="s">
        <v>412</v>
      </c>
      <c r="D216" s="193" t="s">
        <v>162</v>
      </c>
      <c r="E216" s="194" t="s">
        <v>3244</v>
      </c>
      <c r="F216" s="195" t="s">
        <v>3245</v>
      </c>
      <c r="G216" s="196" t="s">
        <v>1386</v>
      </c>
      <c r="H216" s="267"/>
      <c r="I216" s="198"/>
      <c r="J216" s="199">
        <f>ROUND(I216*H216,2)</f>
        <v>0</v>
      </c>
      <c r="K216" s="200"/>
      <c r="L216" s="40"/>
      <c r="M216" s="201" t="s">
        <v>1</v>
      </c>
      <c r="N216" s="202" t="s">
        <v>41</v>
      </c>
      <c r="O216" s="72"/>
      <c r="P216" s="203">
        <f>O216*H216</f>
        <v>0</v>
      </c>
      <c r="Q216" s="203">
        <v>0</v>
      </c>
      <c r="R216" s="203">
        <f>Q216*H216</f>
        <v>0</v>
      </c>
      <c r="S216" s="203">
        <v>0</v>
      </c>
      <c r="T216" s="204">
        <f>S216*H216</f>
        <v>0</v>
      </c>
      <c r="U216" s="35"/>
      <c r="V216" s="35"/>
      <c r="W216" s="35"/>
      <c r="X216" s="35"/>
      <c r="Y216" s="35"/>
      <c r="Z216" s="35"/>
      <c r="AA216" s="35"/>
      <c r="AB216" s="35"/>
      <c r="AC216" s="35"/>
      <c r="AD216" s="35"/>
      <c r="AE216" s="35"/>
      <c r="AR216" s="205" t="s">
        <v>214</v>
      </c>
      <c r="AT216" s="205" t="s">
        <v>162</v>
      </c>
      <c r="AU216" s="205" t="s">
        <v>86</v>
      </c>
      <c r="AY216" s="18" t="s">
        <v>160</v>
      </c>
      <c r="BE216" s="206">
        <f>IF(N216="základní",J216,0)</f>
        <v>0</v>
      </c>
      <c r="BF216" s="206">
        <f>IF(N216="snížená",J216,0)</f>
        <v>0</v>
      </c>
      <c r="BG216" s="206">
        <f>IF(N216="zákl. přenesená",J216,0)</f>
        <v>0</v>
      </c>
      <c r="BH216" s="206">
        <f>IF(N216="sníž. přenesená",J216,0)</f>
        <v>0</v>
      </c>
      <c r="BI216" s="206">
        <f>IF(N216="nulová",J216,0)</f>
        <v>0</v>
      </c>
      <c r="BJ216" s="18" t="s">
        <v>84</v>
      </c>
      <c r="BK216" s="206">
        <f>ROUND(I216*H216,2)</f>
        <v>0</v>
      </c>
      <c r="BL216" s="18" t="s">
        <v>214</v>
      </c>
      <c r="BM216" s="205" t="s">
        <v>415</v>
      </c>
    </row>
    <row r="217" spans="1:65" s="2" customFormat="1" ht="29.25">
      <c r="A217" s="35"/>
      <c r="B217" s="36"/>
      <c r="C217" s="37"/>
      <c r="D217" s="207" t="s">
        <v>167</v>
      </c>
      <c r="E217" s="37"/>
      <c r="F217" s="208" t="s">
        <v>3246</v>
      </c>
      <c r="G217" s="37"/>
      <c r="H217" s="37"/>
      <c r="I217" s="209"/>
      <c r="J217" s="37"/>
      <c r="K217" s="37"/>
      <c r="L217" s="40"/>
      <c r="M217" s="210"/>
      <c r="N217" s="211"/>
      <c r="O217" s="72"/>
      <c r="P217" s="72"/>
      <c r="Q217" s="72"/>
      <c r="R217" s="72"/>
      <c r="S217" s="72"/>
      <c r="T217" s="73"/>
      <c r="U217" s="35"/>
      <c r="V217" s="35"/>
      <c r="W217" s="35"/>
      <c r="X217" s="35"/>
      <c r="Y217" s="35"/>
      <c r="Z217" s="35"/>
      <c r="AA217" s="35"/>
      <c r="AB217" s="35"/>
      <c r="AC217" s="35"/>
      <c r="AD217" s="35"/>
      <c r="AE217" s="35"/>
      <c r="AT217" s="18" t="s">
        <v>167</v>
      </c>
      <c r="AU217" s="18" t="s">
        <v>86</v>
      </c>
    </row>
    <row r="218" spans="1:65" s="2" customFormat="1" ht="24.2" customHeight="1">
      <c r="A218" s="35"/>
      <c r="B218" s="36"/>
      <c r="C218" s="193" t="s">
        <v>284</v>
      </c>
      <c r="D218" s="193" t="s">
        <v>162</v>
      </c>
      <c r="E218" s="194" t="s">
        <v>2984</v>
      </c>
      <c r="F218" s="195" t="s">
        <v>2985</v>
      </c>
      <c r="G218" s="196" t="s">
        <v>1386</v>
      </c>
      <c r="H218" s="267"/>
      <c r="I218" s="198"/>
      <c r="J218" s="199">
        <f>ROUND(I218*H218,2)</f>
        <v>0</v>
      </c>
      <c r="K218" s="200"/>
      <c r="L218" s="40"/>
      <c r="M218" s="201" t="s">
        <v>1</v>
      </c>
      <c r="N218" s="202" t="s">
        <v>41</v>
      </c>
      <c r="O218" s="72"/>
      <c r="P218" s="203">
        <f>O218*H218</f>
        <v>0</v>
      </c>
      <c r="Q218" s="203">
        <v>0</v>
      </c>
      <c r="R218" s="203">
        <f>Q218*H218</f>
        <v>0</v>
      </c>
      <c r="S218" s="203">
        <v>0</v>
      </c>
      <c r="T218" s="204">
        <f>S218*H218</f>
        <v>0</v>
      </c>
      <c r="U218" s="35"/>
      <c r="V218" s="35"/>
      <c r="W218" s="35"/>
      <c r="X218" s="35"/>
      <c r="Y218" s="35"/>
      <c r="Z218" s="35"/>
      <c r="AA218" s="35"/>
      <c r="AB218" s="35"/>
      <c r="AC218" s="35"/>
      <c r="AD218" s="35"/>
      <c r="AE218" s="35"/>
      <c r="AR218" s="205" t="s">
        <v>214</v>
      </c>
      <c r="AT218" s="205" t="s">
        <v>162</v>
      </c>
      <c r="AU218" s="205" t="s">
        <v>86</v>
      </c>
      <c r="AY218" s="18" t="s">
        <v>160</v>
      </c>
      <c r="BE218" s="206">
        <f>IF(N218="základní",J218,0)</f>
        <v>0</v>
      </c>
      <c r="BF218" s="206">
        <f>IF(N218="snížená",J218,0)</f>
        <v>0</v>
      </c>
      <c r="BG218" s="206">
        <f>IF(N218="zákl. přenesená",J218,0)</f>
        <v>0</v>
      </c>
      <c r="BH218" s="206">
        <f>IF(N218="sníž. přenesená",J218,0)</f>
        <v>0</v>
      </c>
      <c r="BI218" s="206">
        <f>IF(N218="nulová",J218,0)</f>
        <v>0</v>
      </c>
      <c r="BJ218" s="18" t="s">
        <v>84</v>
      </c>
      <c r="BK218" s="206">
        <f>ROUND(I218*H218,2)</f>
        <v>0</v>
      </c>
      <c r="BL218" s="18" t="s">
        <v>214</v>
      </c>
      <c r="BM218" s="205" t="s">
        <v>421</v>
      </c>
    </row>
    <row r="219" spans="1:65" s="2" customFormat="1" ht="29.25">
      <c r="A219" s="35"/>
      <c r="B219" s="36"/>
      <c r="C219" s="37"/>
      <c r="D219" s="207" t="s">
        <v>167</v>
      </c>
      <c r="E219" s="37"/>
      <c r="F219" s="208" t="s">
        <v>2986</v>
      </c>
      <c r="G219" s="37"/>
      <c r="H219" s="37"/>
      <c r="I219" s="209"/>
      <c r="J219" s="37"/>
      <c r="K219" s="37"/>
      <c r="L219" s="40"/>
      <c r="M219" s="210"/>
      <c r="N219" s="211"/>
      <c r="O219" s="72"/>
      <c r="P219" s="72"/>
      <c r="Q219" s="72"/>
      <c r="R219" s="72"/>
      <c r="S219" s="72"/>
      <c r="T219" s="73"/>
      <c r="U219" s="35"/>
      <c r="V219" s="35"/>
      <c r="W219" s="35"/>
      <c r="X219" s="35"/>
      <c r="Y219" s="35"/>
      <c r="Z219" s="35"/>
      <c r="AA219" s="35"/>
      <c r="AB219" s="35"/>
      <c r="AC219" s="35"/>
      <c r="AD219" s="35"/>
      <c r="AE219" s="35"/>
      <c r="AT219" s="18" t="s">
        <v>167</v>
      </c>
      <c r="AU219" s="18" t="s">
        <v>86</v>
      </c>
    </row>
    <row r="220" spans="1:65" s="2" customFormat="1" ht="16.5" customHeight="1">
      <c r="A220" s="35"/>
      <c r="B220" s="36"/>
      <c r="C220" s="193" t="s">
        <v>424</v>
      </c>
      <c r="D220" s="193" t="s">
        <v>162</v>
      </c>
      <c r="E220" s="194" t="s">
        <v>2987</v>
      </c>
      <c r="F220" s="195" t="s">
        <v>2988</v>
      </c>
      <c r="G220" s="196" t="s">
        <v>1386</v>
      </c>
      <c r="H220" s="267"/>
      <c r="I220" s="198"/>
      <c r="J220" s="199">
        <f>ROUND(I220*H220,2)</f>
        <v>0</v>
      </c>
      <c r="K220" s="200"/>
      <c r="L220" s="40"/>
      <c r="M220" s="201" t="s">
        <v>1</v>
      </c>
      <c r="N220" s="202" t="s">
        <v>41</v>
      </c>
      <c r="O220" s="72"/>
      <c r="P220" s="203">
        <f>O220*H220</f>
        <v>0</v>
      </c>
      <c r="Q220" s="203">
        <v>0</v>
      </c>
      <c r="R220" s="203">
        <f>Q220*H220</f>
        <v>0</v>
      </c>
      <c r="S220" s="203">
        <v>0</v>
      </c>
      <c r="T220" s="204">
        <f>S220*H220</f>
        <v>0</v>
      </c>
      <c r="U220" s="35"/>
      <c r="V220" s="35"/>
      <c r="W220" s="35"/>
      <c r="X220" s="35"/>
      <c r="Y220" s="35"/>
      <c r="Z220" s="35"/>
      <c r="AA220" s="35"/>
      <c r="AB220" s="35"/>
      <c r="AC220" s="35"/>
      <c r="AD220" s="35"/>
      <c r="AE220" s="35"/>
      <c r="AR220" s="205" t="s">
        <v>214</v>
      </c>
      <c r="AT220" s="205" t="s">
        <v>162</v>
      </c>
      <c r="AU220" s="205" t="s">
        <v>86</v>
      </c>
      <c r="AY220" s="18" t="s">
        <v>160</v>
      </c>
      <c r="BE220" s="206">
        <f>IF(N220="základní",J220,0)</f>
        <v>0</v>
      </c>
      <c r="BF220" s="206">
        <f>IF(N220="snížená",J220,0)</f>
        <v>0</v>
      </c>
      <c r="BG220" s="206">
        <f>IF(N220="zákl. přenesená",J220,0)</f>
        <v>0</v>
      </c>
      <c r="BH220" s="206">
        <f>IF(N220="sníž. přenesená",J220,0)</f>
        <v>0</v>
      </c>
      <c r="BI220" s="206">
        <f>IF(N220="nulová",J220,0)</f>
        <v>0</v>
      </c>
      <c r="BJ220" s="18" t="s">
        <v>84</v>
      </c>
      <c r="BK220" s="206">
        <f>ROUND(I220*H220,2)</f>
        <v>0</v>
      </c>
      <c r="BL220" s="18" t="s">
        <v>214</v>
      </c>
      <c r="BM220" s="205" t="s">
        <v>427</v>
      </c>
    </row>
    <row r="221" spans="1:65" s="2" customFormat="1" ht="11.25">
      <c r="A221" s="35"/>
      <c r="B221" s="36"/>
      <c r="C221" s="37"/>
      <c r="D221" s="207" t="s">
        <v>167</v>
      </c>
      <c r="E221" s="37"/>
      <c r="F221" s="208" t="s">
        <v>2988</v>
      </c>
      <c r="G221" s="37"/>
      <c r="H221" s="37"/>
      <c r="I221" s="209"/>
      <c r="J221" s="37"/>
      <c r="K221" s="37"/>
      <c r="L221" s="40"/>
      <c r="M221" s="210"/>
      <c r="N221" s="211"/>
      <c r="O221" s="72"/>
      <c r="P221" s="72"/>
      <c r="Q221" s="72"/>
      <c r="R221" s="72"/>
      <c r="S221" s="72"/>
      <c r="T221" s="73"/>
      <c r="U221" s="35"/>
      <c r="V221" s="35"/>
      <c r="W221" s="35"/>
      <c r="X221" s="35"/>
      <c r="Y221" s="35"/>
      <c r="Z221" s="35"/>
      <c r="AA221" s="35"/>
      <c r="AB221" s="35"/>
      <c r="AC221" s="35"/>
      <c r="AD221" s="35"/>
      <c r="AE221" s="35"/>
      <c r="AT221" s="18" t="s">
        <v>167</v>
      </c>
      <c r="AU221" s="18" t="s">
        <v>86</v>
      </c>
    </row>
    <row r="222" spans="1:65" s="12" customFormat="1" ht="25.9" customHeight="1">
      <c r="B222" s="177"/>
      <c r="C222" s="178"/>
      <c r="D222" s="179" t="s">
        <v>75</v>
      </c>
      <c r="E222" s="180" t="s">
        <v>245</v>
      </c>
      <c r="F222" s="180" t="s">
        <v>3247</v>
      </c>
      <c r="G222" s="178"/>
      <c r="H222" s="178"/>
      <c r="I222" s="181"/>
      <c r="J222" s="182">
        <f>BK222</f>
        <v>0</v>
      </c>
      <c r="K222" s="178"/>
      <c r="L222" s="183"/>
      <c r="M222" s="184"/>
      <c r="N222" s="185"/>
      <c r="O222" s="185"/>
      <c r="P222" s="186">
        <f>P223</f>
        <v>0</v>
      </c>
      <c r="Q222" s="185"/>
      <c r="R222" s="186">
        <f>R223</f>
        <v>0</v>
      </c>
      <c r="S222" s="185"/>
      <c r="T222" s="187">
        <f>T223</f>
        <v>0</v>
      </c>
      <c r="AR222" s="188" t="s">
        <v>178</v>
      </c>
      <c r="AT222" s="189" t="s">
        <v>75</v>
      </c>
      <c r="AU222" s="189" t="s">
        <v>76</v>
      </c>
      <c r="AY222" s="188" t="s">
        <v>160</v>
      </c>
      <c r="BK222" s="190">
        <f>BK223</f>
        <v>0</v>
      </c>
    </row>
    <row r="223" spans="1:65" s="12" customFormat="1" ht="22.9" customHeight="1">
      <c r="B223" s="177"/>
      <c r="C223" s="178"/>
      <c r="D223" s="179" t="s">
        <v>75</v>
      </c>
      <c r="E223" s="191" t="s">
        <v>3248</v>
      </c>
      <c r="F223" s="191" t="s">
        <v>3249</v>
      </c>
      <c r="G223" s="178"/>
      <c r="H223" s="178"/>
      <c r="I223" s="181"/>
      <c r="J223" s="192">
        <f>BK223</f>
        <v>0</v>
      </c>
      <c r="K223" s="178"/>
      <c r="L223" s="183"/>
      <c r="M223" s="184"/>
      <c r="N223" s="185"/>
      <c r="O223" s="185"/>
      <c r="P223" s="186">
        <f>SUM(P224:P240)</f>
        <v>0</v>
      </c>
      <c r="Q223" s="185"/>
      <c r="R223" s="186">
        <f>SUM(R224:R240)</f>
        <v>0</v>
      </c>
      <c r="S223" s="185"/>
      <c r="T223" s="187">
        <f>SUM(T224:T240)</f>
        <v>0</v>
      </c>
      <c r="AR223" s="188" t="s">
        <v>178</v>
      </c>
      <c r="AT223" s="189" t="s">
        <v>75</v>
      </c>
      <c r="AU223" s="189" t="s">
        <v>84</v>
      </c>
      <c r="AY223" s="188" t="s">
        <v>160</v>
      </c>
      <c r="BK223" s="190">
        <f>SUM(BK224:BK240)</f>
        <v>0</v>
      </c>
    </row>
    <row r="224" spans="1:65" s="2" customFormat="1" ht="21.75" customHeight="1">
      <c r="A224" s="35"/>
      <c r="B224" s="36"/>
      <c r="C224" s="193" t="s">
        <v>289</v>
      </c>
      <c r="D224" s="193" t="s">
        <v>162</v>
      </c>
      <c r="E224" s="194" t="s">
        <v>3250</v>
      </c>
      <c r="F224" s="195" t="s">
        <v>3251</v>
      </c>
      <c r="G224" s="196" t="s">
        <v>165</v>
      </c>
      <c r="H224" s="197">
        <v>15</v>
      </c>
      <c r="I224" s="198"/>
      <c r="J224" s="199">
        <f>ROUND(I224*H224,2)</f>
        <v>0</v>
      </c>
      <c r="K224" s="200"/>
      <c r="L224" s="40"/>
      <c r="M224" s="201" t="s">
        <v>1</v>
      </c>
      <c r="N224" s="202" t="s">
        <v>41</v>
      </c>
      <c r="O224" s="72"/>
      <c r="P224" s="203">
        <f>O224*H224</f>
        <v>0</v>
      </c>
      <c r="Q224" s="203">
        <v>0</v>
      </c>
      <c r="R224" s="203">
        <f>Q224*H224</f>
        <v>0</v>
      </c>
      <c r="S224" s="203">
        <v>0</v>
      </c>
      <c r="T224" s="204">
        <f>S224*H224</f>
        <v>0</v>
      </c>
      <c r="U224" s="35"/>
      <c r="V224" s="35"/>
      <c r="W224" s="35"/>
      <c r="X224" s="35"/>
      <c r="Y224" s="35"/>
      <c r="Z224" s="35"/>
      <c r="AA224" s="35"/>
      <c r="AB224" s="35"/>
      <c r="AC224" s="35"/>
      <c r="AD224" s="35"/>
      <c r="AE224" s="35"/>
      <c r="AR224" s="205" t="s">
        <v>394</v>
      </c>
      <c r="AT224" s="205" t="s">
        <v>162</v>
      </c>
      <c r="AU224" s="205" t="s">
        <v>86</v>
      </c>
      <c r="AY224" s="18" t="s">
        <v>160</v>
      </c>
      <c r="BE224" s="206">
        <f>IF(N224="základní",J224,0)</f>
        <v>0</v>
      </c>
      <c r="BF224" s="206">
        <f>IF(N224="snížená",J224,0)</f>
        <v>0</v>
      </c>
      <c r="BG224" s="206">
        <f>IF(N224="zákl. přenesená",J224,0)</f>
        <v>0</v>
      </c>
      <c r="BH224" s="206">
        <f>IF(N224="sníž. přenesená",J224,0)</f>
        <v>0</v>
      </c>
      <c r="BI224" s="206">
        <f>IF(N224="nulová",J224,0)</f>
        <v>0</v>
      </c>
      <c r="BJ224" s="18" t="s">
        <v>84</v>
      </c>
      <c r="BK224" s="206">
        <f>ROUND(I224*H224,2)</f>
        <v>0</v>
      </c>
      <c r="BL224" s="18" t="s">
        <v>394</v>
      </c>
      <c r="BM224" s="205" t="s">
        <v>432</v>
      </c>
    </row>
    <row r="225" spans="1:65" s="2" customFormat="1" ht="29.25">
      <c r="A225" s="35"/>
      <c r="B225" s="36"/>
      <c r="C225" s="37"/>
      <c r="D225" s="207" t="s">
        <v>167</v>
      </c>
      <c r="E225" s="37"/>
      <c r="F225" s="208" t="s">
        <v>3252</v>
      </c>
      <c r="G225" s="37"/>
      <c r="H225" s="37"/>
      <c r="I225" s="209"/>
      <c r="J225" s="37"/>
      <c r="K225" s="37"/>
      <c r="L225" s="40"/>
      <c r="M225" s="210"/>
      <c r="N225" s="211"/>
      <c r="O225" s="72"/>
      <c r="P225" s="72"/>
      <c r="Q225" s="72"/>
      <c r="R225" s="72"/>
      <c r="S225" s="72"/>
      <c r="T225" s="73"/>
      <c r="U225" s="35"/>
      <c r="V225" s="35"/>
      <c r="W225" s="35"/>
      <c r="X225" s="35"/>
      <c r="Y225" s="35"/>
      <c r="Z225" s="35"/>
      <c r="AA225" s="35"/>
      <c r="AB225" s="35"/>
      <c r="AC225" s="35"/>
      <c r="AD225" s="35"/>
      <c r="AE225" s="35"/>
      <c r="AT225" s="18" t="s">
        <v>167</v>
      </c>
      <c r="AU225" s="18" t="s">
        <v>86</v>
      </c>
    </row>
    <row r="226" spans="1:65" s="2" customFormat="1" ht="24.2" customHeight="1">
      <c r="A226" s="35"/>
      <c r="B226" s="36"/>
      <c r="C226" s="193" t="s">
        <v>435</v>
      </c>
      <c r="D226" s="193" t="s">
        <v>162</v>
      </c>
      <c r="E226" s="194" t="s">
        <v>3253</v>
      </c>
      <c r="F226" s="195" t="s">
        <v>3254</v>
      </c>
      <c r="G226" s="196" t="s">
        <v>193</v>
      </c>
      <c r="H226" s="197">
        <v>2</v>
      </c>
      <c r="I226" s="198"/>
      <c r="J226" s="199">
        <f>ROUND(I226*H226,2)</f>
        <v>0</v>
      </c>
      <c r="K226" s="200"/>
      <c r="L226" s="40"/>
      <c r="M226" s="201" t="s">
        <v>1</v>
      </c>
      <c r="N226" s="202" t="s">
        <v>41</v>
      </c>
      <c r="O226" s="72"/>
      <c r="P226" s="203">
        <f>O226*H226</f>
        <v>0</v>
      </c>
      <c r="Q226" s="203">
        <v>0</v>
      </c>
      <c r="R226" s="203">
        <f>Q226*H226</f>
        <v>0</v>
      </c>
      <c r="S226" s="203">
        <v>0</v>
      </c>
      <c r="T226" s="204">
        <f>S226*H226</f>
        <v>0</v>
      </c>
      <c r="U226" s="35"/>
      <c r="V226" s="35"/>
      <c r="W226" s="35"/>
      <c r="X226" s="35"/>
      <c r="Y226" s="35"/>
      <c r="Z226" s="35"/>
      <c r="AA226" s="35"/>
      <c r="AB226" s="35"/>
      <c r="AC226" s="35"/>
      <c r="AD226" s="35"/>
      <c r="AE226" s="35"/>
      <c r="AR226" s="205" t="s">
        <v>394</v>
      </c>
      <c r="AT226" s="205" t="s">
        <v>162</v>
      </c>
      <c r="AU226" s="205" t="s">
        <v>86</v>
      </c>
      <c r="AY226" s="18" t="s">
        <v>160</v>
      </c>
      <c r="BE226" s="206">
        <f>IF(N226="základní",J226,0)</f>
        <v>0</v>
      </c>
      <c r="BF226" s="206">
        <f>IF(N226="snížená",J226,0)</f>
        <v>0</v>
      </c>
      <c r="BG226" s="206">
        <f>IF(N226="zákl. přenesená",J226,0)</f>
        <v>0</v>
      </c>
      <c r="BH226" s="206">
        <f>IF(N226="sníž. přenesená",J226,0)</f>
        <v>0</v>
      </c>
      <c r="BI226" s="206">
        <f>IF(N226="nulová",J226,0)</f>
        <v>0</v>
      </c>
      <c r="BJ226" s="18" t="s">
        <v>84</v>
      </c>
      <c r="BK226" s="206">
        <f>ROUND(I226*H226,2)</f>
        <v>0</v>
      </c>
      <c r="BL226" s="18" t="s">
        <v>394</v>
      </c>
      <c r="BM226" s="205" t="s">
        <v>438</v>
      </c>
    </row>
    <row r="227" spans="1:65" s="2" customFormat="1" ht="39">
      <c r="A227" s="35"/>
      <c r="B227" s="36"/>
      <c r="C227" s="37"/>
      <c r="D227" s="207" t="s">
        <v>167</v>
      </c>
      <c r="E227" s="37"/>
      <c r="F227" s="208" t="s">
        <v>3255</v>
      </c>
      <c r="G227" s="37"/>
      <c r="H227" s="37"/>
      <c r="I227" s="209"/>
      <c r="J227" s="37"/>
      <c r="K227" s="37"/>
      <c r="L227" s="40"/>
      <c r="M227" s="210"/>
      <c r="N227" s="211"/>
      <c r="O227" s="72"/>
      <c r="P227" s="72"/>
      <c r="Q227" s="72"/>
      <c r="R227" s="72"/>
      <c r="S227" s="72"/>
      <c r="T227" s="73"/>
      <c r="U227" s="35"/>
      <c r="V227" s="35"/>
      <c r="W227" s="35"/>
      <c r="X227" s="35"/>
      <c r="Y227" s="35"/>
      <c r="Z227" s="35"/>
      <c r="AA227" s="35"/>
      <c r="AB227" s="35"/>
      <c r="AC227" s="35"/>
      <c r="AD227" s="35"/>
      <c r="AE227" s="35"/>
      <c r="AT227" s="18" t="s">
        <v>167</v>
      </c>
      <c r="AU227" s="18" t="s">
        <v>86</v>
      </c>
    </row>
    <row r="228" spans="1:65" s="2" customFormat="1" ht="19.5">
      <c r="A228" s="35"/>
      <c r="B228" s="36"/>
      <c r="C228" s="37"/>
      <c r="D228" s="207" t="s">
        <v>510</v>
      </c>
      <c r="E228" s="37"/>
      <c r="F228" s="255" t="s">
        <v>3256</v>
      </c>
      <c r="G228" s="37"/>
      <c r="H228" s="37"/>
      <c r="I228" s="209"/>
      <c r="J228" s="37"/>
      <c r="K228" s="37"/>
      <c r="L228" s="40"/>
      <c r="M228" s="210"/>
      <c r="N228" s="211"/>
      <c r="O228" s="72"/>
      <c r="P228" s="72"/>
      <c r="Q228" s="72"/>
      <c r="R228" s="72"/>
      <c r="S228" s="72"/>
      <c r="T228" s="73"/>
      <c r="U228" s="35"/>
      <c r="V228" s="35"/>
      <c r="W228" s="35"/>
      <c r="X228" s="35"/>
      <c r="Y228" s="35"/>
      <c r="Z228" s="35"/>
      <c r="AA228" s="35"/>
      <c r="AB228" s="35"/>
      <c r="AC228" s="35"/>
      <c r="AD228" s="35"/>
      <c r="AE228" s="35"/>
      <c r="AT228" s="18" t="s">
        <v>510</v>
      </c>
      <c r="AU228" s="18" t="s">
        <v>86</v>
      </c>
    </row>
    <row r="229" spans="1:65" s="2" customFormat="1" ht="24.2" customHeight="1">
      <c r="A229" s="35"/>
      <c r="B229" s="36"/>
      <c r="C229" s="193" t="s">
        <v>295</v>
      </c>
      <c r="D229" s="193" t="s">
        <v>162</v>
      </c>
      <c r="E229" s="194" t="s">
        <v>3257</v>
      </c>
      <c r="F229" s="195" t="s">
        <v>3258</v>
      </c>
      <c r="G229" s="196" t="s">
        <v>193</v>
      </c>
      <c r="H229" s="197">
        <v>20</v>
      </c>
      <c r="I229" s="198"/>
      <c r="J229" s="199">
        <f>ROUND(I229*H229,2)</f>
        <v>0</v>
      </c>
      <c r="K229" s="200"/>
      <c r="L229" s="40"/>
      <c r="M229" s="201" t="s">
        <v>1</v>
      </c>
      <c r="N229" s="202" t="s">
        <v>41</v>
      </c>
      <c r="O229" s="72"/>
      <c r="P229" s="203">
        <f>O229*H229</f>
        <v>0</v>
      </c>
      <c r="Q229" s="203">
        <v>0</v>
      </c>
      <c r="R229" s="203">
        <f>Q229*H229</f>
        <v>0</v>
      </c>
      <c r="S229" s="203">
        <v>0</v>
      </c>
      <c r="T229" s="204">
        <f>S229*H229</f>
        <v>0</v>
      </c>
      <c r="U229" s="35"/>
      <c r="V229" s="35"/>
      <c r="W229" s="35"/>
      <c r="X229" s="35"/>
      <c r="Y229" s="35"/>
      <c r="Z229" s="35"/>
      <c r="AA229" s="35"/>
      <c r="AB229" s="35"/>
      <c r="AC229" s="35"/>
      <c r="AD229" s="35"/>
      <c r="AE229" s="35"/>
      <c r="AR229" s="205" t="s">
        <v>394</v>
      </c>
      <c r="AT229" s="205" t="s">
        <v>162</v>
      </c>
      <c r="AU229" s="205" t="s">
        <v>86</v>
      </c>
      <c r="AY229" s="18" t="s">
        <v>160</v>
      </c>
      <c r="BE229" s="206">
        <f>IF(N229="základní",J229,0)</f>
        <v>0</v>
      </c>
      <c r="BF229" s="206">
        <f>IF(N229="snížená",J229,0)</f>
        <v>0</v>
      </c>
      <c r="BG229" s="206">
        <f>IF(N229="zákl. přenesená",J229,0)</f>
        <v>0</v>
      </c>
      <c r="BH229" s="206">
        <f>IF(N229="sníž. přenesená",J229,0)</f>
        <v>0</v>
      </c>
      <c r="BI229" s="206">
        <f>IF(N229="nulová",J229,0)</f>
        <v>0</v>
      </c>
      <c r="BJ229" s="18" t="s">
        <v>84</v>
      </c>
      <c r="BK229" s="206">
        <f>ROUND(I229*H229,2)</f>
        <v>0</v>
      </c>
      <c r="BL229" s="18" t="s">
        <v>394</v>
      </c>
      <c r="BM229" s="205" t="s">
        <v>452</v>
      </c>
    </row>
    <row r="230" spans="1:65" s="2" customFormat="1" ht="29.25">
      <c r="A230" s="35"/>
      <c r="B230" s="36"/>
      <c r="C230" s="37"/>
      <c r="D230" s="207" t="s">
        <v>167</v>
      </c>
      <c r="E230" s="37"/>
      <c r="F230" s="208" t="s">
        <v>3259</v>
      </c>
      <c r="G230" s="37"/>
      <c r="H230" s="37"/>
      <c r="I230" s="209"/>
      <c r="J230" s="37"/>
      <c r="K230" s="37"/>
      <c r="L230" s="40"/>
      <c r="M230" s="210"/>
      <c r="N230" s="211"/>
      <c r="O230" s="72"/>
      <c r="P230" s="72"/>
      <c r="Q230" s="72"/>
      <c r="R230" s="72"/>
      <c r="S230" s="72"/>
      <c r="T230" s="73"/>
      <c r="U230" s="35"/>
      <c r="V230" s="35"/>
      <c r="W230" s="35"/>
      <c r="X230" s="35"/>
      <c r="Y230" s="35"/>
      <c r="Z230" s="35"/>
      <c r="AA230" s="35"/>
      <c r="AB230" s="35"/>
      <c r="AC230" s="35"/>
      <c r="AD230" s="35"/>
      <c r="AE230" s="35"/>
      <c r="AT230" s="18" t="s">
        <v>167</v>
      </c>
      <c r="AU230" s="18" t="s">
        <v>86</v>
      </c>
    </row>
    <row r="231" spans="1:65" s="2" customFormat="1" ht="24.2" customHeight="1">
      <c r="A231" s="35"/>
      <c r="B231" s="36"/>
      <c r="C231" s="193" t="s">
        <v>465</v>
      </c>
      <c r="D231" s="193" t="s">
        <v>162</v>
      </c>
      <c r="E231" s="194" t="s">
        <v>3260</v>
      </c>
      <c r="F231" s="195" t="s">
        <v>3261</v>
      </c>
      <c r="G231" s="196" t="s">
        <v>181</v>
      </c>
      <c r="H231" s="197">
        <v>20</v>
      </c>
      <c r="I231" s="198"/>
      <c r="J231" s="199">
        <f>ROUND(I231*H231,2)</f>
        <v>0</v>
      </c>
      <c r="K231" s="200"/>
      <c r="L231" s="40"/>
      <c r="M231" s="201" t="s">
        <v>1</v>
      </c>
      <c r="N231" s="202" t="s">
        <v>41</v>
      </c>
      <c r="O231" s="72"/>
      <c r="P231" s="203">
        <f>O231*H231</f>
        <v>0</v>
      </c>
      <c r="Q231" s="203">
        <v>0</v>
      </c>
      <c r="R231" s="203">
        <f>Q231*H231</f>
        <v>0</v>
      </c>
      <c r="S231" s="203">
        <v>0</v>
      </c>
      <c r="T231" s="204">
        <f>S231*H231</f>
        <v>0</v>
      </c>
      <c r="U231" s="35"/>
      <c r="V231" s="35"/>
      <c r="W231" s="35"/>
      <c r="X231" s="35"/>
      <c r="Y231" s="35"/>
      <c r="Z231" s="35"/>
      <c r="AA231" s="35"/>
      <c r="AB231" s="35"/>
      <c r="AC231" s="35"/>
      <c r="AD231" s="35"/>
      <c r="AE231" s="35"/>
      <c r="AR231" s="205" t="s">
        <v>394</v>
      </c>
      <c r="AT231" s="205" t="s">
        <v>162</v>
      </c>
      <c r="AU231" s="205" t="s">
        <v>86</v>
      </c>
      <c r="AY231" s="18" t="s">
        <v>160</v>
      </c>
      <c r="BE231" s="206">
        <f>IF(N231="základní",J231,0)</f>
        <v>0</v>
      </c>
      <c r="BF231" s="206">
        <f>IF(N231="snížená",J231,0)</f>
        <v>0</v>
      </c>
      <c r="BG231" s="206">
        <f>IF(N231="zákl. přenesená",J231,0)</f>
        <v>0</v>
      </c>
      <c r="BH231" s="206">
        <f>IF(N231="sníž. přenesená",J231,0)</f>
        <v>0</v>
      </c>
      <c r="BI231" s="206">
        <f>IF(N231="nulová",J231,0)</f>
        <v>0</v>
      </c>
      <c r="BJ231" s="18" t="s">
        <v>84</v>
      </c>
      <c r="BK231" s="206">
        <f>ROUND(I231*H231,2)</f>
        <v>0</v>
      </c>
      <c r="BL231" s="18" t="s">
        <v>394</v>
      </c>
      <c r="BM231" s="205" t="s">
        <v>468</v>
      </c>
    </row>
    <row r="232" spans="1:65" s="2" customFormat="1" ht="39">
      <c r="A232" s="35"/>
      <c r="B232" s="36"/>
      <c r="C232" s="37"/>
      <c r="D232" s="207" t="s">
        <v>167</v>
      </c>
      <c r="E232" s="37"/>
      <c r="F232" s="208" t="s">
        <v>3262</v>
      </c>
      <c r="G232" s="37"/>
      <c r="H232" s="37"/>
      <c r="I232" s="209"/>
      <c r="J232" s="37"/>
      <c r="K232" s="37"/>
      <c r="L232" s="40"/>
      <c r="M232" s="210"/>
      <c r="N232" s="211"/>
      <c r="O232" s="72"/>
      <c r="P232" s="72"/>
      <c r="Q232" s="72"/>
      <c r="R232" s="72"/>
      <c r="S232" s="72"/>
      <c r="T232" s="73"/>
      <c r="U232" s="35"/>
      <c r="V232" s="35"/>
      <c r="W232" s="35"/>
      <c r="X232" s="35"/>
      <c r="Y232" s="35"/>
      <c r="Z232" s="35"/>
      <c r="AA232" s="35"/>
      <c r="AB232" s="35"/>
      <c r="AC232" s="35"/>
      <c r="AD232" s="35"/>
      <c r="AE232" s="35"/>
      <c r="AT232" s="18" t="s">
        <v>167</v>
      </c>
      <c r="AU232" s="18" t="s">
        <v>86</v>
      </c>
    </row>
    <row r="233" spans="1:65" s="2" customFormat="1" ht="16.5" customHeight="1">
      <c r="A233" s="35"/>
      <c r="B233" s="36"/>
      <c r="C233" s="193" t="s">
        <v>300</v>
      </c>
      <c r="D233" s="193" t="s">
        <v>162</v>
      </c>
      <c r="E233" s="194" t="s">
        <v>3263</v>
      </c>
      <c r="F233" s="195" t="s">
        <v>3264</v>
      </c>
      <c r="G233" s="196" t="s">
        <v>165</v>
      </c>
      <c r="H233" s="197">
        <v>15</v>
      </c>
      <c r="I233" s="198"/>
      <c r="J233" s="199">
        <f>ROUND(I233*H233,2)</f>
        <v>0</v>
      </c>
      <c r="K233" s="200"/>
      <c r="L233" s="40"/>
      <c r="M233" s="201" t="s">
        <v>1</v>
      </c>
      <c r="N233" s="202" t="s">
        <v>41</v>
      </c>
      <c r="O233" s="72"/>
      <c r="P233" s="203">
        <f>O233*H233</f>
        <v>0</v>
      </c>
      <c r="Q233" s="203">
        <v>0</v>
      </c>
      <c r="R233" s="203">
        <f>Q233*H233</f>
        <v>0</v>
      </c>
      <c r="S233" s="203">
        <v>0</v>
      </c>
      <c r="T233" s="204">
        <f>S233*H233</f>
        <v>0</v>
      </c>
      <c r="U233" s="35"/>
      <c r="V233" s="35"/>
      <c r="W233" s="35"/>
      <c r="X233" s="35"/>
      <c r="Y233" s="35"/>
      <c r="Z233" s="35"/>
      <c r="AA233" s="35"/>
      <c r="AB233" s="35"/>
      <c r="AC233" s="35"/>
      <c r="AD233" s="35"/>
      <c r="AE233" s="35"/>
      <c r="AR233" s="205" t="s">
        <v>394</v>
      </c>
      <c r="AT233" s="205" t="s">
        <v>162</v>
      </c>
      <c r="AU233" s="205" t="s">
        <v>86</v>
      </c>
      <c r="AY233" s="18" t="s">
        <v>160</v>
      </c>
      <c r="BE233" s="206">
        <f>IF(N233="základní",J233,0)</f>
        <v>0</v>
      </c>
      <c r="BF233" s="206">
        <f>IF(N233="snížená",J233,0)</f>
        <v>0</v>
      </c>
      <c r="BG233" s="206">
        <f>IF(N233="zákl. přenesená",J233,0)</f>
        <v>0</v>
      </c>
      <c r="BH233" s="206">
        <f>IF(N233="sníž. přenesená",J233,0)</f>
        <v>0</v>
      </c>
      <c r="BI233" s="206">
        <f>IF(N233="nulová",J233,0)</f>
        <v>0</v>
      </c>
      <c r="BJ233" s="18" t="s">
        <v>84</v>
      </c>
      <c r="BK233" s="206">
        <f>ROUND(I233*H233,2)</f>
        <v>0</v>
      </c>
      <c r="BL233" s="18" t="s">
        <v>394</v>
      </c>
      <c r="BM233" s="205" t="s">
        <v>478</v>
      </c>
    </row>
    <row r="234" spans="1:65" s="2" customFormat="1" ht="11.25">
      <c r="A234" s="35"/>
      <c r="B234" s="36"/>
      <c r="C234" s="37"/>
      <c r="D234" s="207" t="s">
        <v>167</v>
      </c>
      <c r="E234" s="37"/>
      <c r="F234" s="208" t="s">
        <v>3265</v>
      </c>
      <c r="G234" s="37"/>
      <c r="H234" s="37"/>
      <c r="I234" s="209"/>
      <c r="J234" s="37"/>
      <c r="K234" s="37"/>
      <c r="L234" s="40"/>
      <c r="M234" s="210"/>
      <c r="N234" s="211"/>
      <c r="O234" s="72"/>
      <c r="P234" s="72"/>
      <c r="Q234" s="72"/>
      <c r="R234" s="72"/>
      <c r="S234" s="72"/>
      <c r="T234" s="73"/>
      <c r="U234" s="35"/>
      <c r="V234" s="35"/>
      <c r="W234" s="35"/>
      <c r="X234" s="35"/>
      <c r="Y234" s="35"/>
      <c r="Z234" s="35"/>
      <c r="AA234" s="35"/>
      <c r="AB234" s="35"/>
      <c r="AC234" s="35"/>
      <c r="AD234" s="35"/>
      <c r="AE234" s="35"/>
      <c r="AT234" s="18" t="s">
        <v>167</v>
      </c>
      <c r="AU234" s="18" t="s">
        <v>86</v>
      </c>
    </row>
    <row r="235" spans="1:65" s="2" customFormat="1" ht="21.75" customHeight="1">
      <c r="A235" s="35"/>
      <c r="B235" s="36"/>
      <c r="C235" s="193" t="s">
        <v>480</v>
      </c>
      <c r="D235" s="193" t="s">
        <v>162</v>
      </c>
      <c r="E235" s="194" t="s">
        <v>3266</v>
      </c>
      <c r="F235" s="195" t="s">
        <v>3267</v>
      </c>
      <c r="G235" s="196" t="s">
        <v>165</v>
      </c>
      <c r="H235" s="197">
        <v>20</v>
      </c>
      <c r="I235" s="198"/>
      <c r="J235" s="199">
        <f>ROUND(I235*H235,2)</f>
        <v>0</v>
      </c>
      <c r="K235" s="200"/>
      <c r="L235" s="40"/>
      <c r="M235" s="201" t="s">
        <v>1</v>
      </c>
      <c r="N235" s="202" t="s">
        <v>41</v>
      </c>
      <c r="O235" s="72"/>
      <c r="P235" s="203">
        <f>O235*H235</f>
        <v>0</v>
      </c>
      <c r="Q235" s="203">
        <v>0</v>
      </c>
      <c r="R235" s="203">
        <f>Q235*H235</f>
        <v>0</v>
      </c>
      <c r="S235" s="203">
        <v>0</v>
      </c>
      <c r="T235" s="204">
        <f>S235*H235</f>
        <v>0</v>
      </c>
      <c r="U235" s="35"/>
      <c r="V235" s="35"/>
      <c r="W235" s="35"/>
      <c r="X235" s="35"/>
      <c r="Y235" s="35"/>
      <c r="Z235" s="35"/>
      <c r="AA235" s="35"/>
      <c r="AB235" s="35"/>
      <c r="AC235" s="35"/>
      <c r="AD235" s="35"/>
      <c r="AE235" s="35"/>
      <c r="AR235" s="205" t="s">
        <v>394</v>
      </c>
      <c r="AT235" s="205" t="s">
        <v>162</v>
      </c>
      <c r="AU235" s="205" t="s">
        <v>86</v>
      </c>
      <c r="AY235" s="18" t="s">
        <v>160</v>
      </c>
      <c r="BE235" s="206">
        <f>IF(N235="základní",J235,0)</f>
        <v>0</v>
      </c>
      <c r="BF235" s="206">
        <f>IF(N235="snížená",J235,0)</f>
        <v>0</v>
      </c>
      <c r="BG235" s="206">
        <f>IF(N235="zákl. přenesená",J235,0)</f>
        <v>0</v>
      </c>
      <c r="BH235" s="206">
        <f>IF(N235="sníž. přenesená",J235,0)</f>
        <v>0</v>
      </c>
      <c r="BI235" s="206">
        <f>IF(N235="nulová",J235,0)</f>
        <v>0</v>
      </c>
      <c r="BJ235" s="18" t="s">
        <v>84</v>
      </c>
      <c r="BK235" s="206">
        <f>ROUND(I235*H235,2)</f>
        <v>0</v>
      </c>
      <c r="BL235" s="18" t="s">
        <v>394</v>
      </c>
      <c r="BM235" s="205" t="s">
        <v>483</v>
      </c>
    </row>
    <row r="236" spans="1:65" s="2" customFormat="1" ht="11.25">
      <c r="A236" s="35"/>
      <c r="B236" s="36"/>
      <c r="C236" s="37"/>
      <c r="D236" s="207" t="s">
        <v>167</v>
      </c>
      <c r="E236" s="37"/>
      <c r="F236" s="208" t="s">
        <v>3267</v>
      </c>
      <c r="G236" s="37"/>
      <c r="H236" s="37"/>
      <c r="I236" s="209"/>
      <c r="J236" s="37"/>
      <c r="K236" s="37"/>
      <c r="L236" s="40"/>
      <c r="M236" s="210"/>
      <c r="N236" s="211"/>
      <c r="O236" s="72"/>
      <c r="P236" s="72"/>
      <c r="Q236" s="72"/>
      <c r="R236" s="72"/>
      <c r="S236" s="72"/>
      <c r="T236" s="73"/>
      <c r="U236" s="35"/>
      <c r="V236" s="35"/>
      <c r="W236" s="35"/>
      <c r="X236" s="35"/>
      <c r="Y236" s="35"/>
      <c r="Z236" s="35"/>
      <c r="AA236" s="35"/>
      <c r="AB236" s="35"/>
      <c r="AC236" s="35"/>
      <c r="AD236" s="35"/>
      <c r="AE236" s="35"/>
      <c r="AT236" s="18" t="s">
        <v>167</v>
      </c>
      <c r="AU236" s="18" t="s">
        <v>86</v>
      </c>
    </row>
    <row r="237" spans="1:65" s="2" customFormat="1" ht="16.5" customHeight="1">
      <c r="A237" s="35"/>
      <c r="B237" s="36"/>
      <c r="C237" s="193" t="s">
        <v>305</v>
      </c>
      <c r="D237" s="193" t="s">
        <v>162</v>
      </c>
      <c r="E237" s="194" t="s">
        <v>3268</v>
      </c>
      <c r="F237" s="195" t="s">
        <v>3269</v>
      </c>
      <c r="G237" s="196" t="s">
        <v>1386</v>
      </c>
      <c r="H237" s="267"/>
      <c r="I237" s="198"/>
      <c r="J237" s="199">
        <f>ROUND(I237*H237,2)</f>
        <v>0</v>
      </c>
      <c r="K237" s="200"/>
      <c r="L237" s="40"/>
      <c r="M237" s="201" t="s">
        <v>1</v>
      </c>
      <c r="N237" s="202" t="s">
        <v>41</v>
      </c>
      <c r="O237" s="72"/>
      <c r="P237" s="203">
        <f>O237*H237</f>
        <v>0</v>
      </c>
      <c r="Q237" s="203">
        <v>0</v>
      </c>
      <c r="R237" s="203">
        <f>Q237*H237</f>
        <v>0</v>
      </c>
      <c r="S237" s="203">
        <v>0</v>
      </c>
      <c r="T237" s="204">
        <f>S237*H237</f>
        <v>0</v>
      </c>
      <c r="U237" s="35"/>
      <c r="V237" s="35"/>
      <c r="W237" s="35"/>
      <c r="X237" s="35"/>
      <c r="Y237" s="35"/>
      <c r="Z237" s="35"/>
      <c r="AA237" s="35"/>
      <c r="AB237" s="35"/>
      <c r="AC237" s="35"/>
      <c r="AD237" s="35"/>
      <c r="AE237" s="35"/>
      <c r="AR237" s="205" t="s">
        <v>394</v>
      </c>
      <c r="AT237" s="205" t="s">
        <v>162</v>
      </c>
      <c r="AU237" s="205" t="s">
        <v>86</v>
      </c>
      <c r="AY237" s="18" t="s">
        <v>160</v>
      </c>
      <c r="BE237" s="206">
        <f>IF(N237="základní",J237,0)</f>
        <v>0</v>
      </c>
      <c r="BF237" s="206">
        <f>IF(N237="snížená",J237,0)</f>
        <v>0</v>
      </c>
      <c r="BG237" s="206">
        <f>IF(N237="zákl. přenesená",J237,0)</f>
        <v>0</v>
      </c>
      <c r="BH237" s="206">
        <f>IF(N237="sníž. přenesená",J237,0)</f>
        <v>0</v>
      </c>
      <c r="BI237" s="206">
        <f>IF(N237="nulová",J237,0)</f>
        <v>0</v>
      </c>
      <c r="BJ237" s="18" t="s">
        <v>84</v>
      </c>
      <c r="BK237" s="206">
        <f>ROUND(I237*H237,2)</f>
        <v>0</v>
      </c>
      <c r="BL237" s="18" t="s">
        <v>394</v>
      </c>
      <c r="BM237" s="205" t="s">
        <v>488</v>
      </c>
    </row>
    <row r="238" spans="1:65" s="2" customFormat="1" ht="11.25">
      <c r="A238" s="35"/>
      <c r="B238" s="36"/>
      <c r="C238" s="37"/>
      <c r="D238" s="207" t="s">
        <v>167</v>
      </c>
      <c r="E238" s="37"/>
      <c r="F238" s="208" t="s">
        <v>3269</v>
      </c>
      <c r="G238" s="37"/>
      <c r="H238" s="37"/>
      <c r="I238" s="209"/>
      <c r="J238" s="37"/>
      <c r="K238" s="37"/>
      <c r="L238" s="40"/>
      <c r="M238" s="210"/>
      <c r="N238" s="211"/>
      <c r="O238" s="72"/>
      <c r="P238" s="72"/>
      <c r="Q238" s="72"/>
      <c r="R238" s="72"/>
      <c r="S238" s="72"/>
      <c r="T238" s="73"/>
      <c r="U238" s="35"/>
      <c r="V238" s="35"/>
      <c r="W238" s="35"/>
      <c r="X238" s="35"/>
      <c r="Y238" s="35"/>
      <c r="Z238" s="35"/>
      <c r="AA238" s="35"/>
      <c r="AB238" s="35"/>
      <c r="AC238" s="35"/>
      <c r="AD238" s="35"/>
      <c r="AE238" s="35"/>
      <c r="AT238" s="18" t="s">
        <v>167</v>
      </c>
      <c r="AU238" s="18" t="s">
        <v>86</v>
      </c>
    </row>
    <row r="239" spans="1:65" s="2" customFormat="1" ht="16.5" customHeight="1">
      <c r="A239" s="35"/>
      <c r="B239" s="36"/>
      <c r="C239" s="193" t="s">
        <v>506</v>
      </c>
      <c r="D239" s="193" t="s">
        <v>162</v>
      </c>
      <c r="E239" s="194" t="s">
        <v>3270</v>
      </c>
      <c r="F239" s="195" t="s">
        <v>3271</v>
      </c>
      <c r="G239" s="196" t="s">
        <v>1386</v>
      </c>
      <c r="H239" s="267"/>
      <c r="I239" s="198"/>
      <c r="J239" s="199">
        <f>ROUND(I239*H239,2)</f>
        <v>0</v>
      </c>
      <c r="K239" s="200"/>
      <c r="L239" s="40"/>
      <c r="M239" s="201" t="s">
        <v>1</v>
      </c>
      <c r="N239" s="202" t="s">
        <v>41</v>
      </c>
      <c r="O239" s="72"/>
      <c r="P239" s="203">
        <f>O239*H239</f>
        <v>0</v>
      </c>
      <c r="Q239" s="203">
        <v>0</v>
      </c>
      <c r="R239" s="203">
        <f>Q239*H239</f>
        <v>0</v>
      </c>
      <c r="S239" s="203">
        <v>0</v>
      </c>
      <c r="T239" s="204">
        <f>S239*H239</f>
        <v>0</v>
      </c>
      <c r="U239" s="35"/>
      <c r="V239" s="35"/>
      <c r="W239" s="35"/>
      <c r="X239" s="35"/>
      <c r="Y239" s="35"/>
      <c r="Z239" s="35"/>
      <c r="AA239" s="35"/>
      <c r="AB239" s="35"/>
      <c r="AC239" s="35"/>
      <c r="AD239" s="35"/>
      <c r="AE239" s="35"/>
      <c r="AR239" s="205" t="s">
        <v>394</v>
      </c>
      <c r="AT239" s="205" t="s">
        <v>162</v>
      </c>
      <c r="AU239" s="205" t="s">
        <v>86</v>
      </c>
      <c r="AY239" s="18" t="s">
        <v>160</v>
      </c>
      <c r="BE239" s="206">
        <f>IF(N239="základní",J239,0)</f>
        <v>0</v>
      </c>
      <c r="BF239" s="206">
        <f>IF(N239="snížená",J239,0)</f>
        <v>0</v>
      </c>
      <c r="BG239" s="206">
        <f>IF(N239="zákl. přenesená",J239,0)</f>
        <v>0</v>
      </c>
      <c r="BH239" s="206">
        <f>IF(N239="sníž. přenesená",J239,0)</f>
        <v>0</v>
      </c>
      <c r="BI239" s="206">
        <f>IF(N239="nulová",J239,0)</f>
        <v>0</v>
      </c>
      <c r="BJ239" s="18" t="s">
        <v>84</v>
      </c>
      <c r="BK239" s="206">
        <f>ROUND(I239*H239,2)</f>
        <v>0</v>
      </c>
      <c r="BL239" s="18" t="s">
        <v>394</v>
      </c>
      <c r="BM239" s="205" t="s">
        <v>509</v>
      </c>
    </row>
    <row r="240" spans="1:65" s="2" customFormat="1" ht="11.25">
      <c r="A240" s="35"/>
      <c r="B240" s="36"/>
      <c r="C240" s="37"/>
      <c r="D240" s="207" t="s">
        <v>167</v>
      </c>
      <c r="E240" s="37"/>
      <c r="F240" s="208" t="s">
        <v>3271</v>
      </c>
      <c r="G240" s="37"/>
      <c r="H240" s="37"/>
      <c r="I240" s="209"/>
      <c r="J240" s="37"/>
      <c r="K240" s="37"/>
      <c r="L240" s="40"/>
      <c r="M240" s="210"/>
      <c r="N240" s="211"/>
      <c r="O240" s="72"/>
      <c r="P240" s="72"/>
      <c r="Q240" s="72"/>
      <c r="R240" s="72"/>
      <c r="S240" s="72"/>
      <c r="T240" s="73"/>
      <c r="U240" s="35"/>
      <c r="V240" s="35"/>
      <c r="W240" s="35"/>
      <c r="X240" s="35"/>
      <c r="Y240" s="35"/>
      <c r="Z240" s="35"/>
      <c r="AA240" s="35"/>
      <c r="AB240" s="35"/>
      <c r="AC240" s="35"/>
      <c r="AD240" s="35"/>
      <c r="AE240" s="35"/>
      <c r="AT240" s="18" t="s">
        <v>167</v>
      </c>
      <c r="AU240" s="18" t="s">
        <v>86</v>
      </c>
    </row>
    <row r="241" spans="1:65" s="12" customFormat="1" ht="25.9" customHeight="1">
      <c r="B241" s="177"/>
      <c r="C241" s="178"/>
      <c r="D241" s="179" t="s">
        <v>75</v>
      </c>
      <c r="E241" s="180" t="s">
        <v>3102</v>
      </c>
      <c r="F241" s="180" t="s">
        <v>3103</v>
      </c>
      <c r="G241" s="178"/>
      <c r="H241" s="178"/>
      <c r="I241" s="181"/>
      <c r="J241" s="182">
        <f>BK241</f>
        <v>0</v>
      </c>
      <c r="K241" s="178"/>
      <c r="L241" s="183"/>
      <c r="M241" s="184"/>
      <c r="N241" s="185"/>
      <c r="O241" s="185"/>
      <c r="P241" s="186">
        <f>SUM(P242:P256)</f>
        <v>0</v>
      </c>
      <c r="Q241" s="185"/>
      <c r="R241" s="186">
        <f>SUM(R242:R256)</f>
        <v>0</v>
      </c>
      <c r="S241" s="185"/>
      <c r="T241" s="187">
        <f>SUM(T242:T256)</f>
        <v>0</v>
      </c>
      <c r="AR241" s="188" t="s">
        <v>166</v>
      </c>
      <c r="AT241" s="189" t="s">
        <v>75</v>
      </c>
      <c r="AU241" s="189" t="s">
        <v>76</v>
      </c>
      <c r="AY241" s="188" t="s">
        <v>160</v>
      </c>
      <c r="BK241" s="190">
        <f>SUM(BK242:BK256)</f>
        <v>0</v>
      </c>
    </row>
    <row r="242" spans="1:65" s="2" customFormat="1" ht="24.2" customHeight="1">
      <c r="A242" s="35"/>
      <c r="B242" s="36"/>
      <c r="C242" s="193" t="s">
        <v>313</v>
      </c>
      <c r="D242" s="193" t="s">
        <v>162</v>
      </c>
      <c r="E242" s="194" t="s">
        <v>3104</v>
      </c>
      <c r="F242" s="195" t="s">
        <v>3105</v>
      </c>
      <c r="G242" s="196" t="s">
        <v>1138</v>
      </c>
      <c r="H242" s="197">
        <v>8</v>
      </c>
      <c r="I242" s="198"/>
      <c r="J242" s="199">
        <f>ROUND(I242*H242,2)</f>
        <v>0</v>
      </c>
      <c r="K242" s="200"/>
      <c r="L242" s="40"/>
      <c r="M242" s="201" t="s">
        <v>1</v>
      </c>
      <c r="N242" s="202" t="s">
        <v>41</v>
      </c>
      <c r="O242" s="72"/>
      <c r="P242" s="203">
        <f>O242*H242</f>
        <v>0</v>
      </c>
      <c r="Q242" s="203">
        <v>0</v>
      </c>
      <c r="R242" s="203">
        <f>Q242*H242</f>
        <v>0</v>
      </c>
      <c r="S242" s="203">
        <v>0</v>
      </c>
      <c r="T242" s="204">
        <f>S242*H242</f>
        <v>0</v>
      </c>
      <c r="U242" s="35"/>
      <c r="V242" s="35"/>
      <c r="W242" s="35"/>
      <c r="X242" s="35"/>
      <c r="Y242" s="35"/>
      <c r="Z242" s="35"/>
      <c r="AA242" s="35"/>
      <c r="AB242" s="35"/>
      <c r="AC242" s="35"/>
      <c r="AD242" s="35"/>
      <c r="AE242" s="35"/>
      <c r="AR242" s="205" t="s">
        <v>3106</v>
      </c>
      <c r="AT242" s="205" t="s">
        <v>162</v>
      </c>
      <c r="AU242" s="205" t="s">
        <v>84</v>
      </c>
      <c r="AY242" s="18" t="s">
        <v>160</v>
      </c>
      <c r="BE242" s="206">
        <f>IF(N242="základní",J242,0)</f>
        <v>0</v>
      </c>
      <c r="BF242" s="206">
        <f>IF(N242="snížená",J242,0)</f>
        <v>0</v>
      </c>
      <c r="BG242" s="206">
        <f>IF(N242="zákl. přenesená",J242,0)</f>
        <v>0</v>
      </c>
      <c r="BH242" s="206">
        <f>IF(N242="sníž. přenesená",J242,0)</f>
        <v>0</v>
      </c>
      <c r="BI242" s="206">
        <f>IF(N242="nulová",J242,0)</f>
        <v>0</v>
      </c>
      <c r="BJ242" s="18" t="s">
        <v>84</v>
      </c>
      <c r="BK242" s="206">
        <f>ROUND(I242*H242,2)</f>
        <v>0</v>
      </c>
      <c r="BL242" s="18" t="s">
        <v>3106</v>
      </c>
      <c r="BM242" s="205" t="s">
        <v>515</v>
      </c>
    </row>
    <row r="243" spans="1:65" s="2" customFormat="1" ht="19.5">
      <c r="A243" s="35"/>
      <c r="B243" s="36"/>
      <c r="C243" s="37"/>
      <c r="D243" s="207" t="s">
        <v>167</v>
      </c>
      <c r="E243" s="37"/>
      <c r="F243" s="208" t="s">
        <v>3105</v>
      </c>
      <c r="G243" s="37"/>
      <c r="H243" s="37"/>
      <c r="I243" s="209"/>
      <c r="J243" s="37"/>
      <c r="K243" s="37"/>
      <c r="L243" s="40"/>
      <c r="M243" s="210"/>
      <c r="N243" s="211"/>
      <c r="O243" s="72"/>
      <c r="P243" s="72"/>
      <c r="Q243" s="72"/>
      <c r="R243" s="72"/>
      <c r="S243" s="72"/>
      <c r="T243" s="73"/>
      <c r="U243" s="35"/>
      <c r="V243" s="35"/>
      <c r="W243" s="35"/>
      <c r="X243" s="35"/>
      <c r="Y243" s="35"/>
      <c r="Z243" s="35"/>
      <c r="AA243" s="35"/>
      <c r="AB243" s="35"/>
      <c r="AC243" s="35"/>
      <c r="AD243" s="35"/>
      <c r="AE243" s="35"/>
      <c r="AT243" s="18" t="s">
        <v>167</v>
      </c>
      <c r="AU243" s="18" t="s">
        <v>84</v>
      </c>
    </row>
    <row r="244" spans="1:65" s="2" customFormat="1" ht="24.2" customHeight="1">
      <c r="A244" s="35"/>
      <c r="B244" s="36"/>
      <c r="C244" s="193" t="s">
        <v>517</v>
      </c>
      <c r="D244" s="193" t="s">
        <v>162</v>
      </c>
      <c r="E244" s="194" t="s">
        <v>3107</v>
      </c>
      <c r="F244" s="195" t="s">
        <v>3108</v>
      </c>
      <c r="G244" s="196" t="s">
        <v>1138</v>
      </c>
      <c r="H244" s="197">
        <v>8</v>
      </c>
      <c r="I244" s="198"/>
      <c r="J244" s="199">
        <f>ROUND(I244*H244,2)</f>
        <v>0</v>
      </c>
      <c r="K244" s="200"/>
      <c r="L244" s="40"/>
      <c r="M244" s="201" t="s">
        <v>1</v>
      </c>
      <c r="N244" s="202" t="s">
        <v>41</v>
      </c>
      <c r="O244" s="72"/>
      <c r="P244" s="203">
        <f>O244*H244</f>
        <v>0</v>
      </c>
      <c r="Q244" s="203">
        <v>0</v>
      </c>
      <c r="R244" s="203">
        <f>Q244*H244</f>
        <v>0</v>
      </c>
      <c r="S244" s="203">
        <v>0</v>
      </c>
      <c r="T244" s="204">
        <f>S244*H244</f>
        <v>0</v>
      </c>
      <c r="U244" s="35"/>
      <c r="V244" s="35"/>
      <c r="W244" s="35"/>
      <c r="X244" s="35"/>
      <c r="Y244" s="35"/>
      <c r="Z244" s="35"/>
      <c r="AA244" s="35"/>
      <c r="AB244" s="35"/>
      <c r="AC244" s="35"/>
      <c r="AD244" s="35"/>
      <c r="AE244" s="35"/>
      <c r="AR244" s="205" t="s">
        <v>3106</v>
      </c>
      <c r="AT244" s="205" t="s">
        <v>162</v>
      </c>
      <c r="AU244" s="205" t="s">
        <v>84</v>
      </c>
      <c r="AY244" s="18" t="s">
        <v>160</v>
      </c>
      <c r="BE244" s="206">
        <f>IF(N244="základní",J244,0)</f>
        <v>0</v>
      </c>
      <c r="BF244" s="206">
        <f>IF(N244="snížená",J244,0)</f>
        <v>0</v>
      </c>
      <c r="BG244" s="206">
        <f>IF(N244="zákl. přenesená",J244,0)</f>
        <v>0</v>
      </c>
      <c r="BH244" s="206">
        <f>IF(N244="sníž. přenesená",J244,0)</f>
        <v>0</v>
      </c>
      <c r="BI244" s="206">
        <f>IF(N244="nulová",J244,0)</f>
        <v>0</v>
      </c>
      <c r="BJ244" s="18" t="s">
        <v>84</v>
      </c>
      <c r="BK244" s="206">
        <f>ROUND(I244*H244,2)</f>
        <v>0</v>
      </c>
      <c r="BL244" s="18" t="s">
        <v>3106</v>
      </c>
      <c r="BM244" s="205" t="s">
        <v>520</v>
      </c>
    </row>
    <row r="245" spans="1:65" s="2" customFormat="1" ht="11.25">
      <c r="A245" s="35"/>
      <c r="B245" s="36"/>
      <c r="C245" s="37"/>
      <c r="D245" s="207" t="s">
        <v>167</v>
      </c>
      <c r="E245" s="37"/>
      <c r="F245" s="208" t="s">
        <v>3108</v>
      </c>
      <c r="G245" s="37"/>
      <c r="H245" s="37"/>
      <c r="I245" s="209"/>
      <c r="J245" s="37"/>
      <c r="K245" s="37"/>
      <c r="L245" s="40"/>
      <c r="M245" s="210"/>
      <c r="N245" s="211"/>
      <c r="O245" s="72"/>
      <c r="P245" s="72"/>
      <c r="Q245" s="72"/>
      <c r="R245" s="72"/>
      <c r="S245" s="72"/>
      <c r="T245" s="73"/>
      <c r="U245" s="35"/>
      <c r="V245" s="35"/>
      <c r="W245" s="35"/>
      <c r="X245" s="35"/>
      <c r="Y245" s="35"/>
      <c r="Z245" s="35"/>
      <c r="AA245" s="35"/>
      <c r="AB245" s="35"/>
      <c r="AC245" s="35"/>
      <c r="AD245" s="35"/>
      <c r="AE245" s="35"/>
      <c r="AT245" s="18" t="s">
        <v>167</v>
      </c>
      <c r="AU245" s="18" t="s">
        <v>84</v>
      </c>
    </row>
    <row r="246" spans="1:65" s="2" customFormat="1" ht="21.75" customHeight="1">
      <c r="A246" s="35"/>
      <c r="B246" s="36"/>
      <c r="C246" s="193" t="s">
        <v>318</v>
      </c>
      <c r="D246" s="193" t="s">
        <v>162</v>
      </c>
      <c r="E246" s="194" t="s">
        <v>3109</v>
      </c>
      <c r="F246" s="195" t="s">
        <v>3110</v>
      </c>
      <c r="G246" s="196" t="s">
        <v>1138</v>
      </c>
      <c r="H246" s="197">
        <v>2</v>
      </c>
      <c r="I246" s="198"/>
      <c r="J246" s="199">
        <f>ROUND(I246*H246,2)</f>
        <v>0</v>
      </c>
      <c r="K246" s="200"/>
      <c r="L246" s="40"/>
      <c r="M246" s="201" t="s">
        <v>1</v>
      </c>
      <c r="N246" s="202" t="s">
        <v>41</v>
      </c>
      <c r="O246" s="72"/>
      <c r="P246" s="203">
        <f>O246*H246</f>
        <v>0</v>
      </c>
      <c r="Q246" s="203">
        <v>0</v>
      </c>
      <c r="R246" s="203">
        <f>Q246*H246</f>
        <v>0</v>
      </c>
      <c r="S246" s="203">
        <v>0</v>
      </c>
      <c r="T246" s="204">
        <f>S246*H246</f>
        <v>0</v>
      </c>
      <c r="U246" s="35"/>
      <c r="V246" s="35"/>
      <c r="W246" s="35"/>
      <c r="X246" s="35"/>
      <c r="Y246" s="35"/>
      <c r="Z246" s="35"/>
      <c r="AA246" s="35"/>
      <c r="AB246" s="35"/>
      <c r="AC246" s="35"/>
      <c r="AD246" s="35"/>
      <c r="AE246" s="35"/>
      <c r="AR246" s="205" t="s">
        <v>3106</v>
      </c>
      <c r="AT246" s="205" t="s">
        <v>162</v>
      </c>
      <c r="AU246" s="205" t="s">
        <v>84</v>
      </c>
      <c r="AY246" s="18" t="s">
        <v>160</v>
      </c>
      <c r="BE246" s="206">
        <f>IF(N246="základní",J246,0)</f>
        <v>0</v>
      </c>
      <c r="BF246" s="206">
        <f>IF(N246="snížená",J246,0)</f>
        <v>0</v>
      </c>
      <c r="BG246" s="206">
        <f>IF(N246="zákl. přenesená",J246,0)</f>
        <v>0</v>
      </c>
      <c r="BH246" s="206">
        <f>IF(N246="sníž. přenesená",J246,0)</f>
        <v>0</v>
      </c>
      <c r="BI246" s="206">
        <f>IF(N246="nulová",J246,0)</f>
        <v>0</v>
      </c>
      <c r="BJ246" s="18" t="s">
        <v>84</v>
      </c>
      <c r="BK246" s="206">
        <f>ROUND(I246*H246,2)</f>
        <v>0</v>
      </c>
      <c r="BL246" s="18" t="s">
        <v>3106</v>
      </c>
      <c r="BM246" s="205" t="s">
        <v>525</v>
      </c>
    </row>
    <row r="247" spans="1:65" s="2" customFormat="1" ht="11.25">
      <c r="A247" s="35"/>
      <c r="B247" s="36"/>
      <c r="C247" s="37"/>
      <c r="D247" s="207" t="s">
        <v>167</v>
      </c>
      <c r="E247" s="37"/>
      <c r="F247" s="208" t="s">
        <v>3111</v>
      </c>
      <c r="G247" s="37"/>
      <c r="H247" s="37"/>
      <c r="I247" s="209"/>
      <c r="J247" s="37"/>
      <c r="K247" s="37"/>
      <c r="L247" s="40"/>
      <c r="M247" s="210"/>
      <c r="N247" s="211"/>
      <c r="O247" s="72"/>
      <c r="P247" s="72"/>
      <c r="Q247" s="72"/>
      <c r="R247" s="72"/>
      <c r="S247" s="72"/>
      <c r="T247" s="73"/>
      <c r="U247" s="35"/>
      <c r="V247" s="35"/>
      <c r="W247" s="35"/>
      <c r="X247" s="35"/>
      <c r="Y247" s="35"/>
      <c r="Z247" s="35"/>
      <c r="AA247" s="35"/>
      <c r="AB247" s="35"/>
      <c r="AC247" s="35"/>
      <c r="AD247" s="35"/>
      <c r="AE247" s="35"/>
      <c r="AT247" s="18" t="s">
        <v>167</v>
      </c>
      <c r="AU247" s="18" t="s">
        <v>84</v>
      </c>
    </row>
    <row r="248" spans="1:65" s="2" customFormat="1" ht="24.2" customHeight="1">
      <c r="A248" s="35"/>
      <c r="B248" s="36"/>
      <c r="C248" s="193" t="s">
        <v>528</v>
      </c>
      <c r="D248" s="193" t="s">
        <v>162</v>
      </c>
      <c r="E248" s="194" t="s">
        <v>3114</v>
      </c>
      <c r="F248" s="195" t="s">
        <v>3115</v>
      </c>
      <c r="G248" s="196" t="s">
        <v>1138</v>
      </c>
      <c r="H248" s="197">
        <v>2</v>
      </c>
      <c r="I248" s="198"/>
      <c r="J248" s="199">
        <f>ROUND(I248*H248,2)</f>
        <v>0</v>
      </c>
      <c r="K248" s="200"/>
      <c r="L248" s="40"/>
      <c r="M248" s="201" t="s">
        <v>1</v>
      </c>
      <c r="N248" s="202" t="s">
        <v>41</v>
      </c>
      <c r="O248" s="72"/>
      <c r="P248" s="203">
        <f>O248*H248</f>
        <v>0</v>
      </c>
      <c r="Q248" s="203">
        <v>0</v>
      </c>
      <c r="R248" s="203">
        <f>Q248*H248</f>
        <v>0</v>
      </c>
      <c r="S248" s="203">
        <v>0</v>
      </c>
      <c r="T248" s="204">
        <f>S248*H248</f>
        <v>0</v>
      </c>
      <c r="U248" s="35"/>
      <c r="V248" s="35"/>
      <c r="W248" s="35"/>
      <c r="X248" s="35"/>
      <c r="Y248" s="35"/>
      <c r="Z248" s="35"/>
      <c r="AA248" s="35"/>
      <c r="AB248" s="35"/>
      <c r="AC248" s="35"/>
      <c r="AD248" s="35"/>
      <c r="AE248" s="35"/>
      <c r="AR248" s="205" t="s">
        <v>3106</v>
      </c>
      <c r="AT248" s="205" t="s">
        <v>162</v>
      </c>
      <c r="AU248" s="205" t="s">
        <v>84</v>
      </c>
      <c r="AY248" s="18" t="s">
        <v>160</v>
      </c>
      <c r="BE248" s="206">
        <f>IF(N248="základní",J248,0)</f>
        <v>0</v>
      </c>
      <c r="BF248" s="206">
        <f>IF(N248="snížená",J248,0)</f>
        <v>0</v>
      </c>
      <c r="BG248" s="206">
        <f>IF(N248="zákl. přenesená",J248,0)</f>
        <v>0</v>
      </c>
      <c r="BH248" s="206">
        <f>IF(N248="sníž. přenesená",J248,0)</f>
        <v>0</v>
      </c>
      <c r="BI248" s="206">
        <f>IF(N248="nulová",J248,0)</f>
        <v>0</v>
      </c>
      <c r="BJ248" s="18" t="s">
        <v>84</v>
      </c>
      <c r="BK248" s="206">
        <f>ROUND(I248*H248,2)</f>
        <v>0</v>
      </c>
      <c r="BL248" s="18" t="s">
        <v>3106</v>
      </c>
      <c r="BM248" s="205" t="s">
        <v>531</v>
      </c>
    </row>
    <row r="249" spans="1:65" s="2" customFormat="1" ht="19.5">
      <c r="A249" s="35"/>
      <c r="B249" s="36"/>
      <c r="C249" s="37"/>
      <c r="D249" s="207" t="s">
        <v>167</v>
      </c>
      <c r="E249" s="37"/>
      <c r="F249" s="208" t="s">
        <v>3115</v>
      </c>
      <c r="G249" s="37"/>
      <c r="H249" s="37"/>
      <c r="I249" s="209"/>
      <c r="J249" s="37"/>
      <c r="K249" s="37"/>
      <c r="L249" s="40"/>
      <c r="M249" s="210"/>
      <c r="N249" s="211"/>
      <c r="O249" s="72"/>
      <c r="P249" s="72"/>
      <c r="Q249" s="72"/>
      <c r="R249" s="72"/>
      <c r="S249" s="72"/>
      <c r="T249" s="73"/>
      <c r="U249" s="35"/>
      <c r="V249" s="35"/>
      <c r="W249" s="35"/>
      <c r="X249" s="35"/>
      <c r="Y249" s="35"/>
      <c r="Z249" s="35"/>
      <c r="AA249" s="35"/>
      <c r="AB249" s="35"/>
      <c r="AC249" s="35"/>
      <c r="AD249" s="35"/>
      <c r="AE249" s="35"/>
      <c r="AT249" s="18" t="s">
        <v>167</v>
      </c>
      <c r="AU249" s="18" t="s">
        <v>84</v>
      </c>
    </row>
    <row r="250" spans="1:65" s="2" customFormat="1" ht="37.9" customHeight="1">
      <c r="A250" s="35"/>
      <c r="B250" s="36"/>
      <c r="C250" s="193" t="s">
        <v>325</v>
      </c>
      <c r="D250" s="193" t="s">
        <v>162</v>
      </c>
      <c r="E250" s="194" t="s">
        <v>3116</v>
      </c>
      <c r="F250" s="195" t="s">
        <v>3117</v>
      </c>
      <c r="G250" s="196" t="s">
        <v>1138</v>
      </c>
      <c r="H250" s="197">
        <v>5</v>
      </c>
      <c r="I250" s="198"/>
      <c r="J250" s="199">
        <f>ROUND(I250*H250,2)</f>
        <v>0</v>
      </c>
      <c r="K250" s="200"/>
      <c r="L250" s="40"/>
      <c r="M250" s="201" t="s">
        <v>1</v>
      </c>
      <c r="N250" s="202" t="s">
        <v>41</v>
      </c>
      <c r="O250" s="72"/>
      <c r="P250" s="203">
        <f>O250*H250</f>
        <v>0</v>
      </c>
      <c r="Q250" s="203">
        <v>0</v>
      </c>
      <c r="R250" s="203">
        <f>Q250*H250</f>
        <v>0</v>
      </c>
      <c r="S250" s="203">
        <v>0</v>
      </c>
      <c r="T250" s="204">
        <f>S250*H250</f>
        <v>0</v>
      </c>
      <c r="U250" s="35"/>
      <c r="V250" s="35"/>
      <c r="W250" s="35"/>
      <c r="X250" s="35"/>
      <c r="Y250" s="35"/>
      <c r="Z250" s="35"/>
      <c r="AA250" s="35"/>
      <c r="AB250" s="35"/>
      <c r="AC250" s="35"/>
      <c r="AD250" s="35"/>
      <c r="AE250" s="35"/>
      <c r="AR250" s="205" t="s">
        <v>3106</v>
      </c>
      <c r="AT250" s="205" t="s">
        <v>162</v>
      </c>
      <c r="AU250" s="205" t="s">
        <v>84</v>
      </c>
      <c r="AY250" s="18" t="s">
        <v>160</v>
      </c>
      <c r="BE250" s="206">
        <f>IF(N250="základní",J250,0)</f>
        <v>0</v>
      </c>
      <c r="BF250" s="206">
        <f>IF(N250="snížená",J250,0)</f>
        <v>0</v>
      </c>
      <c r="BG250" s="206">
        <f>IF(N250="zákl. přenesená",J250,0)</f>
        <v>0</v>
      </c>
      <c r="BH250" s="206">
        <f>IF(N250="sníž. přenesená",J250,0)</f>
        <v>0</v>
      </c>
      <c r="BI250" s="206">
        <f>IF(N250="nulová",J250,0)</f>
        <v>0</v>
      </c>
      <c r="BJ250" s="18" t="s">
        <v>84</v>
      </c>
      <c r="BK250" s="206">
        <f>ROUND(I250*H250,2)</f>
        <v>0</v>
      </c>
      <c r="BL250" s="18" t="s">
        <v>3106</v>
      </c>
      <c r="BM250" s="205" t="s">
        <v>535</v>
      </c>
    </row>
    <row r="251" spans="1:65" s="2" customFormat="1" ht="19.5">
      <c r="A251" s="35"/>
      <c r="B251" s="36"/>
      <c r="C251" s="37"/>
      <c r="D251" s="207" t="s">
        <v>167</v>
      </c>
      <c r="E251" s="37"/>
      <c r="F251" s="208" t="s">
        <v>3117</v>
      </c>
      <c r="G251" s="37"/>
      <c r="H251" s="37"/>
      <c r="I251" s="209"/>
      <c r="J251" s="37"/>
      <c r="K251" s="37"/>
      <c r="L251" s="40"/>
      <c r="M251" s="210"/>
      <c r="N251" s="211"/>
      <c r="O251" s="72"/>
      <c r="P251" s="72"/>
      <c r="Q251" s="72"/>
      <c r="R251" s="72"/>
      <c r="S251" s="72"/>
      <c r="T251" s="73"/>
      <c r="U251" s="35"/>
      <c r="V251" s="35"/>
      <c r="W251" s="35"/>
      <c r="X251" s="35"/>
      <c r="Y251" s="35"/>
      <c r="Z251" s="35"/>
      <c r="AA251" s="35"/>
      <c r="AB251" s="35"/>
      <c r="AC251" s="35"/>
      <c r="AD251" s="35"/>
      <c r="AE251" s="35"/>
      <c r="AT251" s="18" t="s">
        <v>167</v>
      </c>
      <c r="AU251" s="18" t="s">
        <v>84</v>
      </c>
    </row>
    <row r="252" spans="1:65" s="2" customFormat="1" ht="24.2" customHeight="1">
      <c r="A252" s="35"/>
      <c r="B252" s="36"/>
      <c r="C252" s="193" t="s">
        <v>539</v>
      </c>
      <c r="D252" s="193" t="s">
        <v>162</v>
      </c>
      <c r="E252" s="194" t="s">
        <v>3118</v>
      </c>
      <c r="F252" s="195" t="s">
        <v>3119</v>
      </c>
      <c r="G252" s="196" t="s">
        <v>1138</v>
      </c>
      <c r="H252" s="197">
        <v>5</v>
      </c>
      <c r="I252" s="198"/>
      <c r="J252" s="199">
        <f>ROUND(I252*H252,2)</f>
        <v>0</v>
      </c>
      <c r="K252" s="200"/>
      <c r="L252" s="40"/>
      <c r="M252" s="201" t="s">
        <v>1</v>
      </c>
      <c r="N252" s="202" t="s">
        <v>41</v>
      </c>
      <c r="O252" s="72"/>
      <c r="P252" s="203">
        <f>O252*H252</f>
        <v>0</v>
      </c>
      <c r="Q252" s="203">
        <v>0</v>
      </c>
      <c r="R252" s="203">
        <f>Q252*H252</f>
        <v>0</v>
      </c>
      <c r="S252" s="203">
        <v>0</v>
      </c>
      <c r="T252" s="204">
        <f>S252*H252</f>
        <v>0</v>
      </c>
      <c r="U252" s="35"/>
      <c r="V252" s="35"/>
      <c r="W252" s="35"/>
      <c r="X252" s="35"/>
      <c r="Y252" s="35"/>
      <c r="Z252" s="35"/>
      <c r="AA252" s="35"/>
      <c r="AB252" s="35"/>
      <c r="AC252" s="35"/>
      <c r="AD252" s="35"/>
      <c r="AE252" s="35"/>
      <c r="AR252" s="205" t="s">
        <v>3106</v>
      </c>
      <c r="AT252" s="205" t="s">
        <v>162</v>
      </c>
      <c r="AU252" s="205" t="s">
        <v>84</v>
      </c>
      <c r="AY252" s="18" t="s">
        <v>160</v>
      </c>
      <c r="BE252" s="206">
        <f>IF(N252="základní",J252,0)</f>
        <v>0</v>
      </c>
      <c r="BF252" s="206">
        <f>IF(N252="snížená",J252,0)</f>
        <v>0</v>
      </c>
      <c r="BG252" s="206">
        <f>IF(N252="zákl. přenesená",J252,0)</f>
        <v>0</v>
      </c>
      <c r="BH252" s="206">
        <f>IF(N252="sníž. přenesená",J252,0)</f>
        <v>0</v>
      </c>
      <c r="BI252" s="206">
        <f>IF(N252="nulová",J252,0)</f>
        <v>0</v>
      </c>
      <c r="BJ252" s="18" t="s">
        <v>84</v>
      </c>
      <c r="BK252" s="206">
        <f>ROUND(I252*H252,2)</f>
        <v>0</v>
      </c>
      <c r="BL252" s="18" t="s">
        <v>3106</v>
      </c>
      <c r="BM252" s="205" t="s">
        <v>542</v>
      </c>
    </row>
    <row r="253" spans="1:65" s="2" customFormat="1" ht="19.5">
      <c r="A253" s="35"/>
      <c r="B253" s="36"/>
      <c r="C253" s="37"/>
      <c r="D253" s="207" t="s">
        <v>167</v>
      </c>
      <c r="E253" s="37"/>
      <c r="F253" s="208" t="s">
        <v>3119</v>
      </c>
      <c r="G253" s="37"/>
      <c r="H253" s="37"/>
      <c r="I253" s="209"/>
      <c r="J253" s="37"/>
      <c r="K253" s="37"/>
      <c r="L253" s="40"/>
      <c r="M253" s="210"/>
      <c r="N253" s="211"/>
      <c r="O253" s="72"/>
      <c r="P253" s="72"/>
      <c r="Q253" s="72"/>
      <c r="R253" s="72"/>
      <c r="S253" s="72"/>
      <c r="T253" s="73"/>
      <c r="U253" s="35"/>
      <c r="V253" s="35"/>
      <c r="W253" s="35"/>
      <c r="X253" s="35"/>
      <c r="Y253" s="35"/>
      <c r="Z253" s="35"/>
      <c r="AA253" s="35"/>
      <c r="AB253" s="35"/>
      <c r="AC253" s="35"/>
      <c r="AD253" s="35"/>
      <c r="AE253" s="35"/>
      <c r="AT253" s="18" t="s">
        <v>167</v>
      </c>
      <c r="AU253" s="18" t="s">
        <v>84</v>
      </c>
    </row>
    <row r="254" spans="1:65" s="2" customFormat="1" ht="16.5" customHeight="1">
      <c r="A254" s="35"/>
      <c r="B254" s="36"/>
      <c r="C254" s="193" t="s">
        <v>331</v>
      </c>
      <c r="D254" s="193" t="s">
        <v>162</v>
      </c>
      <c r="E254" s="194" t="s">
        <v>3120</v>
      </c>
      <c r="F254" s="195" t="s">
        <v>3121</v>
      </c>
      <c r="G254" s="196" t="s">
        <v>1138</v>
      </c>
      <c r="H254" s="197">
        <v>10</v>
      </c>
      <c r="I254" s="198"/>
      <c r="J254" s="199">
        <f>ROUND(I254*H254,2)</f>
        <v>0</v>
      </c>
      <c r="K254" s="200"/>
      <c r="L254" s="40"/>
      <c r="M254" s="201" t="s">
        <v>1</v>
      </c>
      <c r="N254" s="202" t="s">
        <v>41</v>
      </c>
      <c r="O254" s="72"/>
      <c r="P254" s="203">
        <f>O254*H254</f>
        <v>0</v>
      </c>
      <c r="Q254" s="203">
        <v>0</v>
      </c>
      <c r="R254" s="203">
        <f>Q254*H254</f>
        <v>0</v>
      </c>
      <c r="S254" s="203">
        <v>0</v>
      </c>
      <c r="T254" s="204">
        <f>S254*H254</f>
        <v>0</v>
      </c>
      <c r="U254" s="35"/>
      <c r="V254" s="35"/>
      <c r="W254" s="35"/>
      <c r="X254" s="35"/>
      <c r="Y254" s="35"/>
      <c r="Z254" s="35"/>
      <c r="AA254" s="35"/>
      <c r="AB254" s="35"/>
      <c r="AC254" s="35"/>
      <c r="AD254" s="35"/>
      <c r="AE254" s="35"/>
      <c r="AR254" s="205" t="s">
        <v>3106</v>
      </c>
      <c r="AT254" s="205" t="s">
        <v>162</v>
      </c>
      <c r="AU254" s="205" t="s">
        <v>84</v>
      </c>
      <c r="AY254" s="18" t="s">
        <v>160</v>
      </c>
      <c r="BE254" s="206">
        <f>IF(N254="základní",J254,0)</f>
        <v>0</v>
      </c>
      <c r="BF254" s="206">
        <f>IF(N254="snížená",J254,0)</f>
        <v>0</v>
      </c>
      <c r="BG254" s="206">
        <f>IF(N254="zákl. přenesená",J254,0)</f>
        <v>0</v>
      </c>
      <c r="BH254" s="206">
        <f>IF(N254="sníž. přenesená",J254,0)</f>
        <v>0</v>
      </c>
      <c r="BI254" s="206">
        <f>IF(N254="nulová",J254,0)</f>
        <v>0</v>
      </c>
      <c r="BJ254" s="18" t="s">
        <v>84</v>
      </c>
      <c r="BK254" s="206">
        <f>ROUND(I254*H254,2)</f>
        <v>0</v>
      </c>
      <c r="BL254" s="18" t="s">
        <v>3106</v>
      </c>
      <c r="BM254" s="205" t="s">
        <v>548</v>
      </c>
    </row>
    <row r="255" spans="1:65" s="2" customFormat="1" ht="19.5">
      <c r="A255" s="35"/>
      <c r="B255" s="36"/>
      <c r="C255" s="37"/>
      <c r="D255" s="207" t="s">
        <v>167</v>
      </c>
      <c r="E255" s="37"/>
      <c r="F255" s="208" t="s">
        <v>3122</v>
      </c>
      <c r="G255" s="37"/>
      <c r="H255" s="37"/>
      <c r="I255" s="209"/>
      <c r="J255" s="37"/>
      <c r="K255" s="37"/>
      <c r="L255" s="40"/>
      <c r="M255" s="210"/>
      <c r="N255" s="211"/>
      <c r="O255" s="72"/>
      <c r="P255" s="72"/>
      <c r="Q255" s="72"/>
      <c r="R255" s="72"/>
      <c r="S255" s="72"/>
      <c r="T255" s="73"/>
      <c r="U255" s="35"/>
      <c r="V255" s="35"/>
      <c r="W255" s="35"/>
      <c r="X255" s="35"/>
      <c r="Y255" s="35"/>
      <c r="Z255" s="35"/>
      <c r="AA255" s="35"/>
      <c r="AB255" s="35"/>
      <c r="AC255" s="35"/>
      <c r="AD255" s="35"/>
      <c r="AE255" s="35"/>
      <c r="AT255" s="18" t="s">
        <v>167</v>
      </c>
      <c r="AU255" s="18" t="s">
        <v>84</v>
      </c>
    </row>
    <row r="256" spans="1:65" s="2" customFormat="1" ht="29.25">
      <c r="A256" s="35"/>
      <c r="B256" s="36"/>
      <c r="C256" s="37"/>
      <c r="D256" s="207" t="s">
        <v>510</v>
      </c>
      <c r="E256" s="37"/>
      <c r="F256" s="255" t="s">
        <v>3272</v>
      </c>
      <c r="G256" s="37"/>
      <c r="H256" s="37"/>
      <c r="I256" s="209"/>
      <c r="J256" s="37"/>
      <c r="K256" s="37"/>
      <c r="L256" s="40"/>
      <c r="M256" s="210"/>
      <c r="N256" s="211"/>
      <c r="O256" s="72"/>
      <c r="P256" s="72"/>
      <c r="Q256" s="72"/>
      <c r="R256" s="72"/>
      <c r="S256" s="72"/>
      <c r="T256" s="73"/>
      <c r="U256" s="35"/>
      <c r="V256" s="35"/>
      <c r="W256" s="35"/>
      <c r="X256" s="35"/>
      <c r="Y256" s="35"/>
      <c r="Z256" s="35"/>
      <c r="AA256" s="35"/>
      <c r="AB256" s="35"/>
      <c r="AC256" s="35"/>
      <c r="AD256" s="35"/>
      <c r="AE256" s="35"/>
      <c r="AT256" s="18" t="s">
        <v>510</v>
      </c>
      <c r="AU256" s="18" t="s">
        <v>84</v>
      </c>
    </row>
    <row r="257" spans="1:65" s="12" customFormat="1" ht="25.9" customHeight="1">
      <c r="B257" s="177"/>
      <c r="C257" s="178"/>
      <c r="D257" s="179" t="s">
        <v>75</v>
      </c>
      <c r="E257" s="180" t="s">
        <v>108</v>
      </c>
      <c r="F257" s="180" t="s">
        <v>109</v>
      </c>
      <c r="G257" s="178"/>
      <c r="H257" s="178"/>
      <c r="I257" s="181"/>
      <c r="J257" s="182">
        <f>BK257</f>
        <v>0</v>
      </c>
      <c r="K257" s="178"/>
      <c r="L257" s="183"/>
      <c r="M257" s="184"/>
      <c r="N257" s="185"/>
      <c r="O257" s="185"/>
      <c r="P257" s="186">
        <f>P258+P267+P270+P273</f>
        <v>0</v>
      </c>
      <c r="Q257" s="185"/>
      <c r="R257" s="186">
        <f>R258+R267+R270+R273</f>
        <v>0</v>
      </c>
      <c r="S257" s="185"/>
      <c r="T257" s="187">
        <f>T258+T267+T270+T273</f>
        <v>0</v>
      </c>
      <c r="AR257" s="188" t="s">
        <v>190</v>
      </c>
      <c r="AT257" s="189" t="s">
        <v>75</v>
      </c>
      <c r="AU257" s="189" t="s">
        <v>76</v>
      </c>
      <c r="AY257" s="188" t="s">
        <v>160</v>
      </c>
      <c r="BK257" s="190">
        <f>BK258+BK267+BK270+BK273</f>
        <v>0</v>
      </c>
    </row>
    <row r="258" spans="1:65" s="12" customFormat="1" ht="22.9" customHeight="1">
      <c r="B258" s="177"/>
      <c r="C258" s="178"/>
      <c r="D258" s="179" t="s">
        <v>75</v>
      </c>
      <c r="E258" s="191" t="s">
        <v>3124</v>
      </c>
      <c r="F258" s="191" t="s">
        <v>3125</v>
      </c>
      <c r="G258" s="178"/>
      <c r="H258" s="178"/>
      <c r="I258" s="181"/>
      <c r="J258" s="192">
        <f>BK258</f>
        <v>0</v>
      </c>
      <c r="K258" s="178"/>
      <c r="L258" s="183"/>
      <c r="M258" s="184"/>
      <c r="N258" s="185"/>
      <c r="O258" s="185"/>
      <c r="P258" s="186">
        <f>SUM(P259:P266)</f>
        <v>0</v>
      </c>
      <c r="Q258" s="185"/>
      <c r="R258" s="186">
        <f>SUM(R259:R266)</f>
        <v>0</v>
      </c>
      <c r="S258" s="185"/>
      <c r="T258" s="187">
        <f>SUM(T259:T266)</f>
        <v>0</v>
      </c>
      <c r="AR258" s="188" t="s">
        <v>190</v>
      </c>
      <c r="AT258" s="189" t="s">
        <v>75</v>
      </c>
      <c r="AU258" s="189" t="s">
        <v>84</v>
      </c>
      <c r="AY258" s="188" t="s">
        <v>160</v>
      </c>
      <c r="BK258" s="190">
        <f>SUM(BK259:BK266)</f>
        <v>0</v>
      </c>
    </row>
    <row r="259" spans="1:65" s="2" customFormat="1" ht="16.5" customHeight="1">
      <c r="A259" s="35"/>
      <c r="B259" s="36"/>
      <c r="C259" s="193" t="s">
        <v>561</v>
      </c>
      <c r="D259" s="193" t="s">
        <v>162</v>
      </c>
      <c r="E259" s="194" t="s">
        <v>3129</v>
      </c>
      <c r="F259" s="195" t="s">
        <v>3130</v>
      </c>
      <c r="G259" s="196" t="s">
        <v>3128</v>
      </c>
      <c r="H259" s="197">
        <v>1</v>
      </c>
      <c r="I259" s="198"/>
      <c r="J259" s="199">
        <f>ROUND(I259*H259,2)</f>
        <v>0</v>
      </c>
      <c r="K259" s="200"/>
      <c r="L259" s="40"/>
      <c r="M259" s="201" t="s">
        <v>1</v>
      </c>
      <c r="N259" s="202" t="s">
        <v>41</v>
      </c>
      <c r="O259" s="72"/>
      <c r="P259" s="203">
        <f>O259*H259</f>
        <v>0</v>
      </c>
      <c r="Q259" s="203">
        <v>0</v>
      </c>
      <c r="R259" s="203">
        <f>Q259*H259</f>
        <v>0</v>
      </c>
      <c r="S259" s="203">
        <v>0</v>
      </c>
      <c r="T259" s="204">
        <f>S259*H259</f>
        <v>0</v>
      </c>
      <c r="U259" s="35"/>
      <c r="V259" s="35"/>
      <c r="W259" s="35"/>
      <c r="X259" s="35"/>
      <c r="Y259" s="35"/>
      <c r="Z259" s="35"/>
      <c r="AA259" s="35"/>
      <c r="AB259" s="35"/>
      <c r="AC259" s="35"/>
      <c r="AD259" s="35"/>
      <c r="AE259" s="35"/>
      <c r="AR259" s="205" t="s">
        <v>166</v>
      </c>
      <c r="AT259" s="205" t="s">
        <v>162</v>
      </c>
      <c r="AU259" s="205" t="s">
        <v>86</v>
      </c>
      <c r="AY259" s="18" t="s">
        <v>160</v>
      </c>
      <c r="BE259" s="206">
        <f>IF(N259="základní",J259,0)</f>
        <v>0</v>
      </c>
      <c r="BF259" s="206">
        <f>IF(N259="snížená",J259,0)</f>
        <v>0</v>
      </c>
      <c r="BG259" s="206">
        <f>IF(N259="zákl. přenesená",J259,0)</f>
        <v>0</v>
      </c>
      <c r="BH259" s="206">
        <f>IF(N259="sníž. přenesená",J259,0)</f>
        <v>0</v>
      </c>
      <c r="BI259" s="206">
        <f>IF(N259="nulová",J259,0)</f>
        <v>0</v>
      </c>
      <c r="BJ259" s="18" t="s">
        <v>84</v>
      </c>
      <c r="BK259" s="206">
        <f>ROUND(I259*H259,2)</f>
        <v>0</v>
      </c>
      <c r="BL259" s="18" t="s">
        <v>166</v>
      </c>
      <c r="BM259" s="205" t="s">
        <v>564</v>
      </c>
    </row>
    <row r="260" spans="1:65" s="2" customFormat="1" ht="11.25">
      <c r="A260" s="35"/>
      <c r="B260" s="36"/>
      <c r="C260" s="37"/>
      <c r="D260" s="207" t="s">
        <v>167</v>
      </c>
      <c r="E260" s="37"/>
      <c r="F260" s="208" t="s">
        <v>3130</v>
      </c>
      <c r="G260" s="37"/>
      <c r="H260" s="37"/>
      <c r="I260" s="209"/>
      <c r="J260" s="37"/>
      <c r="K260" s="37"/>
      <c r="L260" s="40"/>
      <c r="M260" s="210"/>
      <c r="N260" s="211"/>
      <c r="O260" s="72"/>
      <c r="P260" s="72"/>
      <c r="Q260" s="72"/>
      <c r="R260" s="72"/>
      <c r="S260" s="72"/>
      <c r="T260" s="73"/>
      <c r="U260" s="35"/>
      <c r="V260" s="35"/>
      <c r="W260" s="35"/>
      <c r="X260" s="35"/>
      <c r="Y260" s="35"/>
      <c r="Z260" s="35"/>
      <c r="AA260" s="35"/>
      <c r="AB260" s="35"/>
      <c r="AC260" s="35"/>
      <c r="AD260" s="35"/>
      <c r="AE260" s="35"/>
      <c r="AT260" s="18" t="s">
        <v>167</v>
      </c>
      <c r="AU260" s="18" t="s">
        <v>86</v>
      </c>
    </row>
    <row r="261" spans="1:65" s="2" customFormat="1" ht="16.5" customHeight="1">
      <c r="A261" s="35"/>
      <c r="B261" s="36"/>
      <c r="C261" s="193" t="s">
        <v>337</v>
      </c>
      <c r="D261" s="193" t="s">
        <v>162</v>
      </c>
      <c r="E261" s="194" t="s">
        <v>3131</v>
      </c>
      <c r="F261" s="195" t="s">
        <v>3132</v>
      </c>
      <c r="G261" s="196" t="s">
        <v>3128</v>
      </c>
      <c r="H261" s="197">
        <v>1</v>
      </c>
      <c r="I261" s="198"/>
      <c r="J261" s="199">
        <f>ROUND(I261*H261,2)</f>
        <v>0</v>
      </c>
      <c r="K261" s="200"/>
      <c r="L261" s="40"/>
      <c r="M261" s="201" t="s">
        <v>1</v>
      </c>
      <c r="N261" s="202" t="s">
        <v>41</v>
      </c>
      <c r="O261" s="72"/>
      <c r="P261" s="203">
        <f>O261*H261</f>
        <v>0</v>
      </c>
      <c r="Q261" s="203">
        <v>0</v>
      </c>
      <c r="R261" s="203">
        <f>Q261*H261</f>
        <v>0</v>
      </c>
      <c r="S261" s="203">
        <v>0</v>
      </c>
      <c r="T261" s="204">
        <f>S261*H261</f>
        <v>0</v>
      </c>
      <c r="U261" s="35"/>
      <c r="V261" s="35"/>
      <c r="W261" s="35"/>
      <c r="X261" s="35"/>
      <c r="Y261" s="35"/>
      <c r="Z261" s="35"/>
      <c r="AA261" s="35"/>
      <c r="AB261" s="35"/>
      <c r="AC261" s="35"/>
      <c r="AD261" s="35"/>
      <c r="AE261" s="35"/>
      <c r="AR261" s="205" t="s">
        <v>166</v>
      </c>
      <c r="AT261" s="205" t="s">
        <v>162</v>
      </c>
      <c r="AU261" s="205" t="s">
        <v>86</v>
      </c>
      <c r="AY261" s="18" t="s">
        <v>160</v>
      </c>
      <c r="BE261" s="206">
        <f>IF(N261="základní",J261,0)</f>
        <v>0</v>
      </c>
      <c r="BF261" s="206">
        <f>IF(N261="snížená",J261,0)</f>
        <v>0</v>
      </c>
      <c r="BG261" s="206">
        <f>IF(N261="zákl. přenesená",J261,0)</f>
        <v>0</v>
      </c>
      <c r="BH261" s="206">
        <f>IF(N261="sníž. přenesená",J261,0)</f>
        <v>0</v>
      </c>
      <c r="BI261" s="206">
        <f>IF(N261="nulová",J261,0)</f>
        <v>0</v>
      </c>
      <c r="BJ261" s="18" t="s">
        <v>84</v>
      </c>
      <c r="BK261" s="206">
        <f>ROUND(I261*H261,2)</f>
        <v>0</v>
      </c>
      <c r="BL261" s="18" t="s">
        <v>166</v>
      </c>
      <c r="BM261" s="205" t="s">
        <v>568</v>
      </c>
    </row>
    <row r="262" spans="1:65" s="2" customFormat="1" ht="11.25">
      <c r="A262" s="35"/>
      <c r="B262" s="36"/>
      <c r="C262" s="37"/>
      <c r="D262" s="207" t="s">
        <v>167</v>
      </c>
      <c r="E262" s="37"/>
      <c r="F262" s="208" t="s">
        <v>3132</v>
      </c>
      <c r="G262" s="37"/>
      <c r="H262" s="37"/>
      <c r="I262" s="209"/>
      <c r="J262" s="37"/>
      <c r="K262" s="37"/>
      <c r="L262" s="40"/>
      <c r="M262" s="210"/>
      <c r="N262" s="211"/>
      <c r="O262" s="72"/>
      <c r="P262" s="72"/>
      <c r="Q262" s="72"/>
      <c r="R262" s="72"/>
      <c r="S262" s="72"/>
      <c r="T262" s="73"/>
      <c r="U262" s="35"/>
      <c r="V262" s="35"/>
      <c r="W262" s="35"/>
      <c r="X262" s="35"/>
      <c r="Y262" s="35"/>
      <c r="Z262" s="35"/>
      <c r="AA262" s="35"/>
      <c r="AB262" s="35"/>
      <c r="AC262" s="35"/>
      <c r="AD262" s="35"/>
      <c r="AE262" s="35"/>
      <c r="AT262" s="18" t="s">
        <v>167</v>
      </c>
      <c r="AU262" s="18" t="s">
        <v>86</v>
      </c>
    </row>
    <row r="263" spans="1:65" s="2" customFormat="1" ht="16.5" customHeight="1">
      <c r="A263" s="35"/>
      <c r="B263" s="36"/>
      <c r="C263" s="193" t="s">
        <v>570</v>
      </c>
      <c r="D263" s="193" t="s">
        <v>162</v>
      </c>
      <c r="E263" s="194" t="s">
        <v>3133</v>
      </c>
      <c r="F263" s="195" t="s">
        <v>3134</v>
      </c>
      <c r="G263" s="196" t="s">
        <v>3128</v>
      </c>
      <c r="H263" s="197">
        <v>1</v>
      </c>
      <c r="I263" s="198"/>
      <c r="J263" s="199">
        <f>ROUND(I263*H263,2)</f>
        <v>0</v>
      </c>
      <c r="K263" s="200"/>
      <c r="L263" s="40"/>
      <c r="M263" s="201" t="s">
        <v>1</v>
      </c>
      <c r="N263" s="202" t="s">
        <v>41</v>
      </c>
      <c r="O263" s="72"/>
      <c r="P263" s="203">
        <f>O263*H263</f>
        <v>0</v>
      </c>
      <c r="Q263" s="203">
        <v>0</v>
      </c>
      <c r="R263" s="203">
        <f>Q263*H263</f>
        <v>0</v>
      </c>
      <c r="S263" s="203">
        <v>0</v>
      </c>
      <c r="T263" s="204">
        <f>S263*H263</f>
        <v>0</v>
      </c>
      <c r="U263" s="35"/>
      <c r="V263" s="35"/>
      <c r="W263" s="35"/>
      <c r="X263" s="35"/>
      <c r="Y263" s="35"/>
      <c r="Z263" s="35"/>
      <c r="AA263" s="35"/>
      <c r="AB263" s="35"/>
      <c r="AC263" s="35"/>
      <c r="AD263" s="35"/>
      <c r="AE263" s="35"/>
      <c r="AR263" s="205" t="s">
        <v>166</v>
      </c>
      <c r="AT263" s="205" t="s">
        <v>162</v>
      </c>
      <c r="AU263" s="205" t="s">
        <v>86</v>
      </c>
      <c r="AY263" s="18" t="s">
        <v>160</v>
      </c>
      <c r="BE263" s="206">
        <f>IF(N263="základní",J263,0)</f>
        <v>0</v>
      </c>
      <c r="BF263" s="206">
        <f>IF(N263="snížená",J263,0)</f>
        <v>0</v>
      </c>
      <c r="BG263" s="206">
        <f>IF(N263="zákl. přenesená",J263,0)</f>
        <v>0</v>
      </c>
      <c r="BH263" s="206">
        <f>IF(N263="sníž. přenesená",J263,0)</f>
        <v>0</v>
      </c>
      <c r="BI263" s="206">
        <f>IF(N263="nulová",J263,0)</f>
        <v>0</v>
      </c>
      <c r="BJ263" s="18" t="s">
        <v>84</v>
      </c>
      <c r="BK263" s="206">
        <f>ROUND(I263*H263,2)</f>
        <v>0</v>
      </c>
      <c r="BL263" s="18" t="s">
        <v>166</v>
      </c>
      <c r="BM263" s="205" t="s">
        <v>573</v>
      </c>
    </row>
    <row r="264" spans="1:65" s="2" customFormat="1" ht="11.25">
      <c r="A264" s="35"/>
      <c r="B264" s="36"/>
      <c r="C264" s="37"/>
      <c r="D264" s="207" t="s">
        <v>167</v>
      </c>
      <c r="E264" s="37"/>
      <c r="F264" s="208" t="s">
        <v>3134</v>
      </c>
      <c r="G264" s="37"/>
      <c r="H264" s="37"/>
      <c r="I264" s="209"/>
      <c r="J264" s="37"/>
      <c r="K264" s="37"/>
      <c r="L264" s="40"/>
      <c r="M264" s="210"/>
      <c r="N264" s="211"/>
      <c r="O264" s="72"/>
      <c r="P264" s="72"/>
      <c r="Q264" s="72"/>
      <c r="R264" s="72"/>
      <c r="S264" s="72"/>
      <c r="T264" s="73"/>
      <c r="U264" s="35"/>
      <c r="V264" s="35"/>
      <c r="W264" s="35"/>
      <c r="X264" s="35"/>
      <c r="Y264" s="35"/>
      <c r="Z264" s="35"/>
      <c r="AA264" s="35"/>
      <c r="AB264" s="35"/>
      <c r="AC264" s="35"/>
      <c r="AD264" s="35"/>
      <c r="AE264" s="35"/>
      <c r="AT264" s="18" t="s">
        <v>167</v>
      </c>
      <c r="AU264" s="18" t="s">
        <v>86</v>
      </c>
    </row>
    <row r="265" spans="1:65" s="2" customFormat="1" ht="16.5" customHeight="1">
      <c r="A265" s="35"/>
      <c r="B265" s="36"/>
      <c r="C265" s="193" t="s">
        <v>342</v>
      </c>
      <c r="D265" s="193" t="s">
        <v>162</v>
      </c>
      <c r="E265" s="194" t="s">
        <v>3135</v>
      </c>
      <c r="F265" s="195" t="s">
        <v>3136</v>
      </c>
      <c r="G265" s="196" t="s">
        <v>3128</v>
      </c>
      <c r="H265" s="197">
        <v>1</v>
      </c>
      <c r="I265" s="198"/>
      <c r="J265" s="199">
        <f>ROUND(I265*H265,2)</f>
        <v>0</v>
      </c>
      <c r="K265" s="200"/>
      <c r="L265" s="40"/>
      <c r="M265" s="201" t="s">
        <v>1</v>
      </c>
      <c r="N265" s="202" t="s">
        <v>41</v>
      </c>
      <c r="O265" s="72"/>
      <c r="P265" s="203">
        <f>O265*H265</f>
        <v>0</v>
      </c>
      <c r="Q265" s="203">
        <v>0</v>
      </c>
      <c r="R265" s="203">
        <f>Q265*H265</f>
        <v>0</v>
      </c>
      <c r="S265" s="203">
        <v>0</v>
      </c>
      <c r="T265" s="204">
        <f>S265*H265</f>
        <v>0</v>
      </c>
      <c r="U265" s="35"/>
      <c r="V265" s="35"/>
      <c r="W265" s="35"/>
      <c r="X265" s="35"/>
      <c r="Y265" s="35"/>
      <c r="Z265" s="35"/>
      <c r="AA265" s="35"/>
      <c r="AB265" s="35"/>
      <c r="AC265" s="35"/>
      <c r="AD265" s="35"/>
      <c r="AE265" s="35"/>
      <c r="AR265" s="205" t="s">
        <v>166</v>
      </c>
      <c r="AT265" s="205" t="s">
        <v>162</v>
      </c>
      <c r="AU265" s="205" t="s">
        <v>86</v>
      </c>
      <c r="AY265" s="18" t="s">
        <v>160</v>
      </c>
      <c r="BE265" s="206">
        <f>IF(N265="základní",J265,0)</f>
        <v>0</v>
      </c>
      <c r="BF265" s="206">
        <f>IF(N265="snížená",J265,0)</f>
        <v>0</v>
      </c>
      <c r="BG265" s="206">
        <f>IF(N265="zákl. přenesená",J265,0)</f>
        <v>0</v>
      </c>
      <c r="BH265" s="206">
        <f>IF(N265="sníž. přenesená",J265,0)</f>
        <v>0</v>
      </c>
      <c r="BI265" s="206">
        <f>IF(N265="nulová",J265,0)</f>
        <v>0</v>
      </c>
      <c r="BJ265" s="18" t="s">
        <v>84</v>
      </c>
      <c r="BK265" s="206">
        <f>ROUND(I265*H265,2)</f>
        <v>0</v>
      </c>
      <c r="BL265" s="18" t="s">
        <v>166</v>
      </c>
      <c r="BM265" s="205" t="s">
        <v>578</v>
      </c>
    </row>
    <row r="266" spans="1:65" s="2" customFormat="1" ht="11.25">
      <c r="A266" s="35"/>
      <c r="B266" s="36"/>
      <c r="C266" s="37"/>
      <c r="D266" s="207" t="s">
        <v>167</v>
      </c>
      <c r="E266" s="37"/>
      <c r="F266" s="208" t="s">
        <v>3136</v>
      </c>
      <c r="G266" s="37"/>
      <c r="H266" s="37"/>
      <c r="I266" s="209"/>
      <c r="J266" s="37"/>
      <c r="K266" s="37"/>
      <c r="L266" s="40"/>
      <c r="M266" s="210"/>
      <c r="N266" s="211"/>
      <c r="O266" s="72"/>
      <c r="P266" s="72"/>
      <c r="Q266" s="72"/>
      <c r="R266" s="72"/>
      <c r="S266" s="72"/>
      <c r="T266" s="73"/>
      <c r="U266" s="35"/>
      <c r="V266" s="35"/>
      <c r="W266" s="35"/>
      <c r="X266" s="35"/>
      <c r="Y266" s="35"/>
      <c r="Z266" s="35"/>
      <c r="AA266" s="35"/>
      <c r="AB266" s="35"/>
      <c r="AC266" s="35"/>
      <c r="AD266" s="35"/>
      <c r="AE266" s="35"/>
      <c r="AT266" s="18" t="s">
        <v>167</v>
      </c>
      <c r="AU266" s="18" t="s">
        <v>86</v>
      </c>
    </row>
    <row r="267" spans="1:65" s="12" customFormat="1" ht="22.9" customHeight="1">
      <c r="B267" s="177"/>
      <c r="C267" s="178"/>
      <c r="D267" s="179" t="s">
        <v>75</v>
      </c>
      <c r="E267" s="191" t="s">
        <v>3137</v>
      </c>
      <c r="F267" s="191" t="s">
        <v>3138</v>
      </c>
      <c r="G267" s="178"/>
      <c r="H267" s="178"/>
      <c r="I267" s="181"/>
      <c r="J267" s="192">
        <f>BK267</f>
        <v>0</v>
      </c>
      <c r="K267" s="178"/>
      <c r="L267" s="183"/>
      <c r="M267" s="184"/>
      <c r="N267" s="185"/>
      <c r="O267" s="185"/>
      <c r="P267" s="186">
        <f>SUM(P268:P269)</f>
        <v>0</v>
      </c>
      <c r="Q267" s="185"/>
      <c r="R267" s="186">
        <f>SUM(R268:R269)</f>
        <v>0</v>
      </c>
      <c r="S267" s="185"/>
      <c r="T267" s="187">
        <f>SUM(T268:T269)</f>
        <v>0</v>
      </c>
      <c r="AR267" s="188" t="s">
        <v>190</v>
      </c>
      <c r="AT267" s="189" t="s">
        <v>75</v>
      </c>
      <c r="AU267" s="189" t="s">
        <v>84</v>
      </c>
      <c r="AY267" s="188" t="s">
        <v>160</v>
      </c>
      <c r="BK267" s="190">
        <f>SUM(BK268:BK269)</f>
        <v>0</v>
      </c>
    </row>
    <row r="268" spans="1:65" s="2" customFormat="1" ht="16.5" customHeight="1">
      <c r="A268" s="35"/>
      <c r="B268" s="36"/>
      <c r="C268" s="193" t="s">
        <v>581</v>
      </c>
      <c r="D268" s="193" t="s">
        <v>162</v>
      </c>
      <c r="E268" s="194" t="s">
        <v>3139</v>
      </c>
      <c r="F268" s="195" t="s">
        <v>3140</v>
      </c>
      <c r="G268" s="196" t="s">
        <v>3128</v>
      </c>
      <c r="H268" s="197">
        <v>1</v>
      </c>
      <c r="I268" s="198"/>
      <c r="J268" s="199">
        <f>ROUND(I268*H268,2)</f>
        <v>0</v>
      </c>
      <c r="K268" s="200"/>
      <c r="L268" s="40"/>
      <c r="M268" s="201" t="s">
        <v>1</v>
      </c>
      <c r="N268" s="202" t="s">
        <v>41</v>
      </c>
      <c r="O268" s="72"/>
      <c r="P268" s="203">
        <f>O268*H268</f>
        <v>0</v>
      </c>
      <c r="Q268" s="203">
        <v>0</v>
      </c>
      <c r="R268" s="203">
        <f>Q268*H268</f>
        <v>0</v>
      </c>
      <c r="S268" s="203">
        <v>0</v>
      </c>
      <c r="T268" s="204">
        <f>S268*H268</f>
        <v>0</v>
      </c>
      <c r="U268" s="35"/>
      <c r="V268" s="35"/>
      <c r="W268" s="35"/>
      <c r="X268" s="35"/>
      <c r="Y268" s="35"/>
      <c r="Z268" s="35"/>
      <c r="AA268" s="35"/>
      <c r="AB268" s="35"/>
      <c r="AC268" s="35"/>
      <c r="AD268" s="35"/>
      <c r="AE268" s="35"/>
      <c r="AR268" s="205" t="s">
        <v>166</v>
      </c>
      <c r="AT268" s="205" t="s">
        <v>162</v>
      </c>
      <c r="AU268" s="205" t="s">
        <v>86</v>
      </c>
      <c r="AY268" s="18" t="s">
        <v>160</v>
      </c>
      <c r="BE268" s="206">
        <f>IF(N268="základní",J268,0)</f>
        <v>0</v>
      </c>
      <c r="BF268" s="206">
        <f>IF(N268="snížená",J268,0)</f>
        <v>0</v>
      </c>
      <c r="BG268" s="206">
        <f>IF(N268="zákl. přenesená",J268,0)</f>
        <v>0</v>
      </c>
      <c r="BH268" s="206">
        <f>IF(N268="sníž. přenesená",J268,0)</f>
        <v>0</v>
      </c>
      <c r="BI268" s="206">
        <f>IF(N268="nulová",J268,0)</f>
        <v>0</v>
      </c>
      <c r="BJ268" s="18" t="s">
        <v>84</v>
      </c>
      <c r="BK268" s="206">
        <f>ROUND(I268*H268,2)</f>
        <v>0</v>
      </c>
      <c r="BL268" s="18" t="s">
        <v>166</v>
      </c>
      <c r="BM268" s="205" t="s">
        <v>584</v>
      </c>
    </row>
    <row r="269" spans="1:65" s="2" customFormat="1" ht="11.25">
      <c r="A269" s="35"/>
      <c r="B269" s="36"/>
      <c r="C269" s="37"/>
      <c r="D269" s="207" t="s">
        <v>167</v>
      </c>
      <c r="E269" s="37"/>
      <c r="F269" s="208" t="s">
        <v>3140</v>
      </c>
      <c r="G269" s="37"/>
      <c r="H269" s="37"/>
      <c r="I269" s="209"/>
      <c r="J269" s="37"/>
      <c r="K269" s="37"/>
      <c r="L269" s="40"/>
      <c r="M269" s="210"/>
      <c r="N269" s="211"/>
      <c r="O269" s="72"/>
      <c r="P269" s="72"/>
      <c r="Q269" s="72"/>
      <c r="R269" s="72"/>
      <c r="S269" s="72"/>
      <c r="T269" s="73"/>
      <c r="U269" s="35"/>
      <c r="V269" s="35"/>
      <c r="W269" s="35"/>
      <c r="X269" s="35"/>
      <c r="Y269" s="35"/>
      <c r="Z269" s="35"/>
      <c r="AA269" s="35"/>
      <c r="AB269" s="35"/>
      <c r="AC269" s="35"/>
      <c r="AD269" s="35"/>
      <c r="AE269" s="35"/>
      <c r="AT269" s="18" t="s">
        <v>167</v>
      </c>
      <c r="AU269" s="18" t="s">
        <v>86</v>
      </c>
    </row>
    <row r="270" spans="1:65" s="12" customFormat="1" ht="22.9" customHeight="1">
      <c r="B270" s="177"/>
      <c r="C270" s="178"/>
      <c r="D270" s="179" t="s">
        <v>75</v>
      </c>
      <c r="E270" s="191" t="s">
        <v>3141</v>
      </c>
      <c r="F270" s="191" t="s">
        <v>3142</v>
      </c>
      <c r="G270" s="178"/>
      <c r="H270" s="178"/>
      <c r="I270" s="181"/>
      <c r="J270" s="192">
        <f>BK270</f>
        <v>0</v>
      </c>
      <c r="K270" s="178"/>
      <c r="L270" s="183"/>
      <c r="M270" s="184"/>
      <c r="N270" s="185"/>
      <c r="O270" s="185"/>
      <c r="P270" s="186">
        <f>SUM(P271:P272)</f>
        <v>0</v>
      </c>
      <c r="Q270" s="185"/>
      <c r="R270" s="186">
        <f>SUM(R271:R272)</f>
        <v>0</v>
      </c>
      <c r="S270" s="185"/>
      <c r="T270" s="187">
        <f>SUM(T271:T272)</f>
        <v>0</v>
      </c>
      <c r="AR270" s="188" t="s">
        <v>190</v>
      </c>
      <c r="AT270" s="189" t="s">
        <v>75</v>
      </c>
      <c r="AU270" s="189" t="s">
        <v>84</v>
      </c>
      <c r="AY270" s="188" t="s">
        <v>160</v>
      </c>
      <c r="BK270" s="190">
        <f>SUM(BK271:BK272)</f>
        <v>0</v>
      </c>
    </row>
    <row r="271" spans="1:65" s="2" customFormat="1" ht="16.5" customHeight="1">
      <c r="A271" s="35"/>
      <c r="B271" s="36"/>
      <c r="C271" s="193" t="s">
        <v>350</v>
      </c>
      <c r="D271" s="193" t="s">
        <v>162</v>
      </c>
      <c r="E271" s="194" t="s">
        <v>3143</v>
      </c>
      <c r="F271" s="195" t="s">
        <v>3144</v>
      </c>
      <c r="G271" s="196" t="s">
        <v>3145</v>
      </c>
      <c r="H271" s="197">
        <v>5</v>
      </c>
      <c r="I271" s="198"/>
      <c r="J271" s="199">
        <f>ROUND(I271*H271,2)</f>
        <v>0</v>
      </c>
      <c r="K271" s="200"/>
      <c r="L271" s="40"/>
      <c r="M271" s="201" t="s">
        <v>1</v>
      </c>
      <c r="N271" s="202" t="s">
        <v>41</v>
      </c>
      <c r="O271" s="72"/>
      <c r="P271" s="203">
        <f>O271*H271</f>
        <v>0</v>
      </c>
      <c r="Q271" s="203">
        <v>0</v>
      </c>
      <c r="R271" s="203">
        <f>Q271*H271</f>
        <v>0</v>
      </c>
      <c r="S271" s="203">
        <v>0</v>
      </c>
      <c r="T271" s="204">
        <f>S271*H271</f>
        <v>0</v>
      </c>
      <c r="U271" s="35"/>
      <c r="V271" s="35"/>
      <c r="W271" s="35"/>
      <c r="X271" s="35"/>
      <c r="Y271" s="35"/>
      <c r="Z271" s="35"/>
      <c r="AA271" s="35"/>
      <c r="AB271" s="35"/>
      <c r="AC271" s="35"/>
      <c r="AD271" s="35"/>
      <c r="AE271" s="35"/>
      <c r="AR271" s="205" t="s">
        <v>166</v>
      </c>
      <c r="AT271" s="205" t="s">
        <v>162</v>
      </c>
      <c r="AU271" s="205" t="s">
        <v>86</v>
      </c>
      <c r="AY271" s="18" t="s">
        <v>160</v>
      </c>
      <c r="BE271" s="206">
        <f>IF(N271="základní",J271,0)</f>
        <v>0</v>
      </c>
      <c r="BF271" s="206">
        <f>IF(N271="snížená",J271,0)</f>
        <v>0</v>
      </c>
      <c r="BG271" s="206">
        <f>IF(N271="zákl. přenesená",J271,0)</f>
        <v>0</v>
      </c>
      <c r="BH271" s="206">
        <f>IF(N271="sníž. přenesená",J271,0)</f>
        <v>0</v>
      </c>
      <c r="BI271" s="206">
        <f>IF(N271="nulová",J271,0)</f>
        <v>0</v>
      </c>
      <c r="BJ271" s="18" t="s">
        <v>84</v>
      </c>
      <c r="BK271" s="206">
        <f>ROUND(I271*H271,2)</f>
        <v>0</v>
      </c>
      <c r="BL271" s="18" t="s">
        <v>166</v>
      </c>
      <c r="BM271" s="205" t="s">
        <v>589</v>
      </c>
    </row>
    <row r="272" spans="1:65" s="2" customFormat="1" ht="11.25">
      <c r="A272" s="35"/>
      <c r="B272" s="36"/>
      <c r="C272" s="37"/>
      <c r="D272" s="207" t="s">
        <v>167</v>
      </c>
      <c r="E272" s="37"/>
      <c r="F272" s="208" t="s">
        <v>3144</v>
      </c>
      <c r="G272" s="37"/>
      <c r="H272" s="37"/>
      <c r="I272" s="209"/>
      <c r="J272" s="37"/>
      <c r="K272" s="37"/>
      <c r="L272" s="40"/>
      <c r="M272" s="210"/>
      <c r="N272" s="211"/>
      <c r="O272" s="72"/>
      <c r="P272" s="72"/>
      <c r="Q272" s="72"/>
      <c r="R272" s="72"/>
      <c r="S272" s="72"/>
      <c r="T272" s="73"/>
      <c r="U272" s="35"/>
      <c r="V272" s="35"/>
      <c r="W272" s="35"/>
      <c r="X272" s="35"/>
      <c r="Y272" s="35"/>
      <c r="Z272" s="35"/>
      <c r="AA272" s="35"/>
      <c r="AB272" s="35"/>
      <c r="AC272" s="35"/>
      <c r="AD272" s="35"/>
      <c r="AE272" s="35"/>
      <c r="AT272" s="18" t="s">
        <v>167</v>
      </c>
      <c r="AU272" s="18" t="s">
        <v>86</v>
      </c>
    </row>
    <row r="273" spans="1:65" s="12" customFormat="1" ht="22.9" customHeight="1">
      <c r="B273" s="177"/>
      <c r="C273" s="178"/>
      <c r="D273" s="179" t="s">
        <v>75</v>
      </c>
      <c r="E273" s="191" t="s">
        <v>3146</v>
      </c>
      <c r="F273" s="191" t="s">
        <v>3147</v>
      </c>
      <c r="G273" s="178"/>
      <c r="H273" s="178"/>
      <c r="I273" s="181"/>
      <c r="J273" s="192">
        <f>BK273</f>
        <v>0</v>
      </c>
      <c r="K273" s="178"/>
      <c r="L273" s="183"/>
      <c r="M273" s="184"/>
      <c r="N273" s="185"/>
      <c r="O273" s="185"/>
      <c r="P273" s="186">
        <f>SUM(P274:P275)</f>
        <v>0</v>
      </c>
      <c r="Q273" s="185"/>
      <c r="R273" s="186">
        <f>SUM(R274:R275)</f>
        <v>0</v>
      </c>
      <c r="S273" s="185"/>
      <c r="T273" s="187">
        <f>SUM(T274:T275)</f>
        <v>0</v>
      </c>
      <c r="AR273" s="188" t="s">
        <v>190</v>
      </c>
      <c r="AT273" s="189" t="s">
        <v>75</v>
      </c>
      <c r="AU273" s="189" t="s">
        <v>84</v>
      </c>
      <c r="AY273" s="188" t="s">
        <v>160</v>
      </c>
      <c r="BK273" s="190">
        <f>SUM(BK274:BK275)</f>
        <v>0</v>
      </c>
    </row>
    <row r="274" spans="1:65" s="2" customFormat="1" ht="24.2" customHeight="1">
      <c r="A274" s="35"/>
      <c r="B274" s="36"/>
      <c r="C274" s="193" t="s">
        <v>593</v>
      </c>
      <c r="D274" s="193" t="s">
        <v>162</v>
      </c>
      <c r="E274" s="194" t="s">
        <v>3150</v>
      </c>
      <c r="F274" s="195" t="s">
        <v>3151</v>
      </c>
      <c r="G274" s="196" t="s">
        <v>3128</v>
      </c>
      <c r="H274" s="197">
        <v>1</v>
      </c>
      <c r="I274" s="198"/>
      <c r="J274" s="199">
        <f>ROUND(I274*H274,2)</f>
        <v>0</v>
      </c>
      <c r="K274" s="200"/>
      <c r="L274" s="40"/>
      <c r="M274" s="201" t="s">
        <v>1</v>
      </c>
      <c r="N274" s="202" t="s">
        <v>41</v>
      </c>
      <c r="O274" s="72"/>
      <c r="P274" s="203">
        <f>O274*H274</f>
        <v>0</v>
      </c>
      <c r="Q274" s="203">
        <v>0</v>
      </c>
      <c r="R274" s="203">
        <f>Q274*H274</f>
        <v>0</v>
      </c>
      <c r="S274" s="203">
        <v>0</v>
      </c>
      <c r="T274" s="204">
        <f>S274*H274</f>
        <v>0</v>
      </c>
      <c r="U274" s="35"/>
      <c r="V274" s="35"/>
      <c r="W274" s="35"/>
      <c r="X274" s="35"/>
      <c r="Y274" s="35"/>
      <c r="Z274" s="35"/>
      <c r="AA274" s="35"/>
      <c r="AB274" s="35"/>
      <c r="AC274" s="35"/>
      <c r="AD274" s="35"/>
      <c r="AE274" s="35"/>
      <c r="AR274" s="205" t="s">
        <v>166</v>
      </c>
      <c r="AT274" s="205" t="s">
        <v>162</v>
      </c>
      <c r="AU274" s="205" t="s">
        <v>86</v>
      </c>
      <c r="AY274" s="18" t="s">
        <v>160</v>
      </c>
      <c r="BE274" s="206">
        <f>IF(N274="základní",J274,0)</f>
        <v>0</v>
      </c>
      <c r="BF274" s="206">
        <f>IF(N274="snížená",J274,0)</f>
        <v>0</v>
      </c>
      <c r="BG274" s="206">
        <f>IF(N274="zákl. přenesená",J274,0)</f>
        <v>0</v>
      </c>
      <c r="BH274" s="206">
        <f>IF(N274="sníž. přenesená",J274,0)</f>
        <v>0</v>
      </c>
      <c r="BI274" s="206">
        <f>IF(N274="nulová",J274,0)</f>
        <v>0</v>
      </c>
      <c r="BJ274" s="18" t="s">
        <v>84</v>
      </c>
      <c r="BK274" s="206">
        <f>ROUND(I274*H274,2)</f>
        <v>0</v>
      </c>
      <c r="BL274" s="18" t="s">
        <v>166</v>
      </c>
      <c r="BM274" s="205" t="s">
        <v>596</v>
      </c>
    </row>
    <row r="275" spans="1:65" s="2" customFormat="1" ht="11.25">
      <c r="A275" s="35"/>
      <c r="B275" s="36"/>
      <c r="C275" s="37"/>
      <c r="D275" s="207" t="s">
        <v>167</v>
      </c>
      <c r="E275" s="37"/>
      <c r="F275" s="208" t="s">
        <v>3151</v>
      </c>
      <c r="G275" s="37"/>
      <c r="H275" s="37"/>
      <c r="I275" s="209"/>
      <c r="J275" s="37"/>
      <c r="K275" s="37"/>
      <c r="L275" s="40"/>
      <c r="M275" s="271"/>
      <c r="N275" s="272"/>
      <c r="O275" s="273"/>
      <c r="P275" s="273"/>
      <c r="Q275" s="273"/>
      <c r="R275" s="273"/>
      <c r="S275" s="273"/>
      <c r="T275" s="274"/>
      <c r="U275" s="35"/>
      <c r="V275" s="35"/>
      <c r="W275" s="35"/>
      <c r="X275" s="35"/>
      <c r="Y275" s="35"/>
      <c r="Z275" s="35"/>
      <c r="AA275" s="35"/>
      <c r="AB275" s="35"/>
      <c r="AC275" s="35"/>
      <c r="AD275" s="35"/>
      <c r="AE275" s="35"/>
      <c r="AT275" s="18" t="s">
        <v>167</v>
      </c>
      <c r="AU275" s="18" t="s">
        <v>86</v>
      </c>
    </row>
    <row r="276" spans="1:65" s="2" customFormat="1" ht="6.95" customHeight="1">
      <c r="A276" s="35"/>
      <c r="B276" s="55"/>
      <c r="C276" s="56"/>
      <c r="D276" s="56"/>
      <c r="E276" s="56"/>
      <c r="F276" s="56"/>
      <c r="G276" s="56"/>
      <c r="H276" s="56"/>
      <c r="I276" s="56"/>
      <c r="J276" s="56"/>
      <c r="K276" s="56"/>
      <c r="L276" s="40"/>
      <c r="M276" s="35"/>
      <c r="O276" s="35"/>
      <c r="P276" s="35"/>
      <c r="Q276" s="35"/>
      <c r="R276" s="35"/>
      <c r="S276" s="35"/>
      <c r="T276" s="35"/>
      <c r="U276" s="35"/>
      <c r="V276" s="35"/>
      <c r="W276" s="35"/>
      <c r="X276" s="35"/>
      <c r="Y276" s="35"/>
      <c r="Z276" s="35"/>
      <c r="AA276" s="35"/>
      <c r="AB276" s="35"/>
      <c r="AC276" s="35"/>
      <c r="AD276" s="35"/>
      <c r="AE276" s="35"/>
    </row>
  </sheetData>
  <sheetProtection algorithmName="SHA-512" hashValue="nC77bi79N8VD3t+MUAgZRLhoXLKAsyK0Bw1IC3BzTZeSwTa2UX81l8jHz8tCF7Ho8joE11hY6vhgRH0CSVoxUA==" saltValue="pc9+UWNosy+jekkqmc27anMwenq7NqEdz6gg+6kM3bgY9OaHO+o5UmQK117Al1n2o+XpR6H4mowa/+xwdNZMbg==" spinCount="100000" sheet="1" objects="1" scenarios="1" formatColumns="0" formatRows="0" autoFilter="0"/>
  <autoFilter ref="C132:K275"/>
  <mergeCells count="12">
    <mergeCell ref="E125:H125"/>
    <mergeCell ref="L2:V2"/>
    <mergeCell ref="E85:H85"/>
    <mergeCell ref="E87:H87"/>
    <mergeCell ref="E89:H89"/>
    <mergeCell ref="E121:H121"/>
    <mergeCell ref="E123:H123"/>
    <mergeCell ref="E7:H7"/>
    <mergeCell ref="E9:H9"/>
    <mergeCell ref="E11:H11"/>
    <mergeCell ref="E20:H20"/>
    <mergeCell ref="E29:H29"/>
  </mergeCells>
  <pageMargins left="0.39374999999999999" right="0.39374999999999999" top="0.39374999999999999" bottom="0.39374999999999999" header="0" footer="0"/>
  <pageSetup paperSize="9" fitToHeight="100" orientation="portrait" blackAndWhite="1"/>
  <headerFooter>
    <oddFooter>&amp;CStrana &amp;P z &amp;N</oddFooter>
  </headerFooter>
  <drawing r:id="rId1"/>
</worksheet>
</file>

<file path=xl/worksheets/sheet8.xml><?xml version="1.0" encoding="utf-8"?>
<worksheet xmlns="http://schemas.openxmlformats.org/spreadsheetml/2006/main" xmlns:r="http://schemas.openxmlformats.org/officeDocument/2006/relationships">
  <sheetPr>
    <pageSetUpPr fitToPage="1"/>
  </sheetPr>
  <dimension ref="A2:BM136"/>
  <sheetViews>
    <sheetView showGridLines="0" workbookViewId="0"/>
  </sheetViews>
  <sheetFormatPr defaultRowHeight="15"/>
  <cols>
    <col min="1" max="1" width="8.33203125" style="1" customWidth="1"/>
    <col min="2" max="2" width="1.1640625" style="1" customWidth="1"/>
    <col min="3" max="3" width="4.1640625" style="1" customWidth="1"/>
    <col min="4" max="4" width="4.33203125" style="1" customWidth="1"/>
    <col min="5" max="5" width="17.1640625" style="1" customWidth="1"/>
    <col min="6" max="6" width="50.83203125" style="1" customWidth="1"/>
    <col min="7" max="7" width="7.5" style="1" customWidth="1"/>
    <col min="8" max="8" width="14" style="1" customWidth="1"/>
    <col min="9" max="9" width="15.83203125" style="1" customWidth="1"/>
    <col min="10" max="10" width="22.33203125" style="1" customWidth="1"/>
    <col min="11" max="11" width="22.33203125" style="1" hidden="1" customWidth="1"/>
    <col min="12" max="12" width="9.33203125" style="1" customWidth="1"/>
    <col min="13" max="13" width="10.83203125" style="1" hidden="1" customWidth="1"/>
    <col min="14" max="14" width="9.33203125" style="1" hidden="1"/>
    <col min="15" max="20" width="14.1640625" style="1" hidden="1" customWidth="1"/>
    <col min="21" max="21" width="16.33203125" style="1" hidden="1" customWidth="1"/>
    <col min="22" max="22" width="12.33203125" style="1" customWidth="1"/>
    <col min="23" max="23" width="16.33203125" style="1" customWidth="1"/>
    <col min="24" max="24" width="12.33203125" style="1" customWidth="1"/>
    <col min="25" max="25" width="15" style="1" customWidth="1"/>
    <col min="26" max="26" width="11" style="1" customWidth="1"/>
    <col min="27" max="27" width="15" style="1" customWidth="1"/>
    <col min="28" max="28" width="16.33203125" style="1" customWidth="1"/>
    <col min="29" max="29" width="11" style="1" customWidth="1"/>
    <col min="30" max="30" width="15" style="1" customWidth="1"/>
    <col min="31" max="31" width="16.33203125" style="1" customWidth="1"/>
    <col min="44" max="65" width="9.33203125" style="1" hidden="1"/>
  </cols>
  <sheetData>
    <row r="2" spans="1:46" s="1" customFormat="1" ht="36.950000000000003" customHeight="1">
      <c r="L2" s="319"/>
      <c r="M2" s="319"/>
      <c r="N2" s="319"/>
      <c r="O2" s="319"/>
      <c r="P2" s="319"/>
      <c r="Q2" s="319"/>
      <c r="R2" s="319"/>
      <c r="S2" s="319"/>
      <c r="T2" s="319"/>
      <c r="U2" s="319"/>
      <c r="V2" s="319"/>
      <c r="AT2" s="18" t="s">
        <v>107</v>
      </c>
    </row>
    <row r="3" spans="1:46" s="1" customFormat="1" ht="6.95" customHeight="1">
      <c r="B3" s="116"/>
      <c r="C3" s="117"/>
      <c r="D3" s="117"/>
      <c r="E3" s="117"/>
      <c r="F3" s="117"/>
      <c r="G3" s="117"/>
      <c r="H3" s="117"/>
      <c r="I3" s="117"/>
      <c r="J3" s="117"/>
      <c r="K3" s="117"/>
      <c r="L3" s="21"/>
      <c r="AT3" s="18" t="s">
        <v>86</v>
      </c>
    </row>
    <row r="4" spans="1:46" s="1" customFormat="1" ht="24.95" customHeight="1">
      <c r="B4" s="21"/>
      <c r="D4" s="118" t="s">
        <v>111</v>
      </c>
      <c r="L4" s="21"/>
      <c r="M4" s="119" t="s">
        <v>10</v>
      </c>
      <c r="AT4" s="18" t="s">
        <v>4</v>
      </c>
    </row>
    <row r="5" spans="1:46" s="1" customFormat="1" ht="6.95" customHeight="1">
      <c r="B5" s="21"/>
      <c r="L5" s="21"/>
    </row>
    <row r="6" spans="1:46" s="1" customFormat="1" ht="12" customHeight="1">
      <c r="B6" s="21"/>
      <c r="D6" s="120" t="s">
        <v>16</v>
      </c>
      <c r="L6" s="21"/>
    </row>
    <row r="7" spans="1:46" s="1" customFormat="1" ht="26.25" customHeight="1">
      <c r="B7" s="21"/>
      <c r="E7" s="320" t="str">
        <f>'Rekapitulace stavby'!K6</f>
        <v>Přístavba odborné učebny pro výuku přípravy pokrmů pro I. II. stupeň ZŠ Dub nad Moravou</v>
      </c>
      <c r="F7" s="321"/>
      <c r="G7" s="321"/>
      <c r="H7" s="321"/>
      <c r="L7" s="21"/>
    </row>
    <row r="8" spans="1:46" s="1" customFormat="1" ht="12" customHeight="1">
      <c r="B8" s="21"/>
      <c r="D8" s="120" t="s">
        <v>112</v>
      </c>
      <c r="L8" s="21"/>
    </row>
    <row r="9" spans="1:46" s="2" customFormat="1" ht="16.5" customHeight="1">
      <c r="A9" s="35"/>
      <c r="B9" s="40"/>
      <c r="C9" s="35"/>
      <c r="D9" s="35"/>
      <c r="E9" s="320" t="s">
        <v>2715</v>
      </c>
      <c r="F9" s="323"/>
      <c r="G9" s="323"/>
      <c r="H9" s="323"/>
      <c r="I9" s="35"/>
      <c r="J9" s="35"/>
      <c r="K9" s="35"/>
      <c r="L9" s="52"/>
      <c r="S9" s="35"/>
      <c r="T9" s="35"/>
      <c r="U9" s="35"/>
      <c r="V9" s="35"/>
      <c r="W9" s="35"/>
      <c r="X9" s="35"/>
      <c r="Y9" s="35"/>
      <c r="Z9" s="35"/>
      <c r="AA9" s="35"/>
      <c r="AB9" s="35"/>
      <c r="AC9" s="35"/>
      <c r="AD9" s="35"/>
      <c r="AE9" s="35"/>
    </row>
    <row r="10" spans="1:46" s="2" customFormat="1" ht="12" customHeight="1">
      <c r="A10" s="35"/>
      <c r="B10" s="40"/>
      <c r="C10" s="35"/>
      <c r="D10" s="120" t="s">
        <v>2716</v>
      </c>
      <c r="E10" s="35"/>
      <c r="F10" s="35"/>
      <c r="G10" s="35"/>
      <c r="H10" s="35"/>
      <c r="I10" s="35"/>
      <c r="J10" s="35"/>
      <c r="K10" s="35"/>
      <c r="L10" s="52"/>
      <c r="S10" s="35"/>
      <c r="T10" s="35"/>
      <c r="U10" s="35"/>
      <c r="V10" s="35"/>
      <c r="W10" s="35"/>
      <c r="X10" s="35"/>
      <c r="Y10" s="35"/>
      <c r="Z10" s="35"/>
      <c r="AA10" s="35"/>
      <c r="AB10" s="35"/>
      <c r="AC10" s="35"/>
      <c r="AD10" s="35"/>
      <c r="AE10" s="35"/>
    </row>
    <row r="11" spans="1:46" s="2" customFormat="1" ht="30" customHeight="1">
      <c r="A11" s="35"/>
      <c r="B11" s="40"/>
      <c r="C11" s="35"/>
      <c r="D11" s="35"/>
      <c r="E11" s="322" t="s">
        <v>3273</v>
      </c>
      <c r="F11" s="323"/>
      <c r="G11" s="323"/>
      <c r="H11" s="323"/>
      <c r="I11" s="35"/>
      <c r="J11" s="35"/>
      <c r="K11" s="35"/>
      <c r="L11" s="52"/>
      <c r="S11" s="35"/>
      <c r="T11" s="35"/>
      <c r="U11" s="35"/>
      <c r="V11" s="35"/>
      <c r="W11" s="35"/>
      <c r="X11" s="35"/>
      <c r="Y11" s="35"/>
      <c r="Z11" s="35"/>
      <c r="AA11" s="35"/>
      <c r="AB11" s="35"/>
      <c r="AC11" s="35"/>
      <c r="AD11" s="35"/>
      <c r="AE11" s="35"/>
    </row>
    <row r="12" spans="1:46" s="2" customFormat="1" ht="11.25">
      <c r="A12" s="35"/>
      <c r="B12" s="40"/>
      <c r="C12" s="35"/>
      <c r="D12" s="35"/>
      <c r="E12" s="35"/>
      <c r="F12" s="35"/>
      <c r="G12" s="35"/>
      <c r="H12" s="35"/>
      <c r="I12" s="35"/>
      <c r="J12" s="35"/>
      <c r="K12" s="35"/>
      <c r="L12" s="52"/>
      <c r="S12" s="35"/>
      <c r="T12" s="35"/>
      <c r="U12" s="35"/>
      <c r="V12" s="35"/>
      <c r="W12" s="35"/>
      <c r="X12" s="35"/>
      <c r="Y12" s="35"/>
      <c r="Z12" s="35"/>
      <c r="AA12" s="35"/>
      <c r="AB12" s="35"/>
      <c r="AC12" s="35"/>
      <c r="AD12" s="35"/>
      <c r="AE12" s="35"/>
    </row>
    <row r="13" spans="1:46" s="2" customFormat="1" ht="12" customHeight="1">
      <c r="A13" s="35"/>
      <c r="B13" s="40"/>
      <c r="C13" s="35"/>
      <c r="D13" s="120" t="s">
        <v>18</v>
      </c>
      <c r="E13" s="35"/>
      <c r="F13" s="111" t="s">
        <v>19</v>
      </c>
      <c r="G13" s="35"/>
      <c r="H13" s="35"/>
      <c r="I13" s="120" t="s">
        <v>20</v>
      </c>
      <c r="J13" s="111" t="s">
        <v>1</v>
      </c>
      <c r="K13" s="35"/>
      <c r="L13" s="52"/>
      <c r="S13" s="35"/>
      <c r="T13" s="35"/>
      <c r="U13" s="35"/>
      <c r="V13" s="35"/>
      <c r="W13" s="35"/>
      <c r="X13" s="35"/>
      <c r="Y13" s="35"/>
      <c r="Z13" s="35"/>
      <c r="AA13" s="35"/>
      <c r="AB13" s="35"/>
      <c r="AC13" s="35"/>
      <c r="AD13" s="35"/>
      <c r="AE13" s="35"/>
    </row>
    <row r="14" spans="1:46" s="2" customFormat="1" ht="12" customHeight="1">
      <c r="A14" s="35"/>
      <c r="B14" s="40"/>
      <c r="C14" s="35"/>
      <c r="D14" s="120" t="s">
        <v>21</v>
      </c>
      <c r="E14" s="35"/>
      <c r="F14" s="111" t="s">
        <v>22</v>
      </c>
      <c r="G14" s="35"/>
      <c r="H14" s="35"/>
      <c r="I14" s="120" t="s">
        <v>23</v>
      </c>
      <c r="J14" s="121" t="str">
        <f>'Rekapitulace stavby'!AN8</f>
        <v>27. 5. 2024</v>
      </c>
      <c r="K14" s="35"/>
      <c r="L14" s="52"/>
      <c r="S14" s="35"/>
      <c r="T14" s="35"/>
      <c r="U14" s="35"/>
      <c r="V14" s="35"/>
      <c r="W14" s="35"/>
      <c r="X14" s="35"/>
      <c r="Y14" s="35"/>
      <c r="Z14" s="35"/>
      <c r="AA14" s="35"/>
      <c r="AB14" s="35"/>
      <c r="AC14" s="35"/>
      <c r="AD14" s="35"/>
      <c r="AE14" s="35"/>
    </row>
    <row r="15" spans="1:46" s="2" customFormat="1" ht="10.9" customHeight="1">
      <c r="A15" s="35"/>
      <c r="B15" s="40"/>
      <c r="C15" s="35"/>
      <c r="D15" s="35"/>
      <c r="E15" s="35"/>
      <c r="F15" s="35"/>
      <c r="G15" s="35"/>
      <c r="H15" s="35"/>
      <c r="I15" s="35"/>
      <c r="J15" s="35"/>
      <c r="K15" s="35"/>
      <c r="L15" s="52"/>
      <c r="S15" s="35"/>
      <c r="T15" s="35"/>
      <c r="U15" s="35"/>
      <c r="V15" s="35"/>
      <c r="W15" s="35"/>
      <c r="X15" s="35"/>
      <c r="Y15" s="35"/>
      <c r="Z15" s="35"/>
      <c r="AA15" s="35"/>
      <c r="AB15" s="35"/>
      <c r="AC15" s="35"/>
      <c r="AD15" s="35"/>
      <c r="AE15" s="35"/>
    </row>
    <row r="16" spans="1:46" s="2" customFormat="1" ht="12" customHeight="1">
      <c r="A16" s="35"/>
      <c r="B16" s="40"/>
      <c r="C16" s="35"/>
      <c r="D16" s="120" t="s">
        <v>25</v>
      </c>
      <c r="E16" s="35"/>
      <c r="F16" s="35"/>
      <c r="G16" s="35"/>
      <c r="H16" s="35"/>
      <c r="I16" s="120" t="s">
        <v>26</v>
      </c>
      <c r="J16" s="111" t="s">
        <v>1</v>
      </c>
      <c r="K16" s="35"/>
      <c r="L16" s="52"/>
      <c r="S16" s="35"/>
      <c r="T16" s="35"/>
      <c r="U16" s="35"/>
      <c r="V16" s="35"/>
      <c r="W16" s="35"/>
      <c r="X16" s="35"/>
      <c r="Y16" s="35"/>
      <c r="Z16" s="35"/>
      <c r="AA16" s="35"/>
      <c r="AB16" s="35"/>
      <c r="AC16" s="35"/>
      <c r="AD16" s="35"/>
      <c r="AE16" s="35"/>
    </row>
    <row r="17" spans="1:31" s="2" customFormat="1" ht="18" customHeight="1">
      <c r="A17" s="35"/>
      <c r="B17" s="40"/>
      <c r="C17" s="35"/>
      <c r="D17" s="35"/>
      <c r="E17" s="111" t="s">
        <v>114</v>
      </c>
      <c r="F17" s="35"/>
      <c r="G17" s="35"/>
      <c r="H17" s="35"/>
      <c r="I17" s="120" t="s">
        <v>28</v>
      </c>
      <c r="J17" s="111" t="s">
        <v>1</v>
      </c>
      <c r="K17" s="35"/>
      <c r="L17" s="52"/>
      <c r="S17" s="35"/>
      <c r="T17" s="35"/>
      <c r="U17" s="35"/>
      <c r="V17" s="35"/>
      <c r="W17" s="35"/>
      <c r="X17" s="35"/>
      <c r="Y17" s="35"/>
      <c r="Z17" s="35"/>
      <c r="AA17" s="35"/>
      <c r="AB17" s="35"/>
      <c r="AC17" s="35"/>
      <c r="AD17" s="35"/>
      <c r="AE17" s="35"/>
    </row>
    <row r="18" spans="1:31" s="2" customFormat="1" ht="6.95" customHeight="1">
      <c r="A18" s="35"/>
      <c r="B18" s="40"/>
      <c r="C18" s="35"/>
      <c r="D18" s="35"/>
      <c r="E18" s="35"/>
      <c r="F18" s="35"/>
      <c r="G18" s="35"/>
      <c r="H18" s="35"/>
      <c r="I18" s="35"/>
      <c r="J18" s="35"/>
      <c r="K18" s="35"/>
      <c r="L18" s="52"/>
      <c r="S18" s="35"/>
      <c r="T18" s="35"/>
      <c r="U18" s="35"/>
      <c r="V18" s="35"/>
      <c r="W18" s="35"/>
      <c r="X18" s="35"/>
      <c r="Y18" s="35"/>
      <c r="Z18" s="35"/>
      <c r="AA18" s="35"/>
      <c r="AB18" s="35"/>
      <c r="AC18" s="35"/>
      <c r="AD18" s="35"/>
      <c r="AE18" s="35"/>
    </row>
    <row r="19" spans="1:31" s="2" customFormat="1" ht="12" customHeight="1">
      <c r="A19" s="35"/>
      <c r="B19" s="40"/>
      <c r="C19" s="35"/>
      <c r="D19" s="120" t="s">
        <v>29</v>
      </c>
      <c r="E19" s="35"/>
      <c r="F19" s="35"/>
      <c r="G19" s="35"/>
      <c r="H19" s="35"/>
      <c r="I19" s="120" t="s">
        <v>26</v>
      </c>
      <c r="J19" s="31" t="str">
        <f>'Rekapitulace stavby'!AN13</f>
        <v>Vyplň údaj</v>
      </c>
      <c r="K19" s="35"/>
      <c r="L19" s="52"/>
      <c r="S19" s="35"/>
      <c r="T19" s="35"/>
      <c r="U19" s="35"/>
      <c r="V19" s="35"/>
      <c r="W19" s="35"/>
      <c r="X19" s="35"/>
      <c r="Y19" s="35"/>
      <c r="Z19" s="35"/>
      <c r="AA19" s="35"/>
      <c r="AB19" s="35"/>
      <c r="AC19" s="35"/>
      <c r="AD19" s="35"/>
      <c r="AE19" s="35"/>
    </row>
    <row r="20" spans="1:31" s="2" customFormat="1" ht="18" customHeight="1">
      <c r="A20" s="35"/>
      <c r="B20" s="40"/>
      <c r="C20" s="35"/>
      <c r="D20" s="35"/>
      <c r="E20" s="324" t="str">
        <f>'Rekapitulace stavby'!E14</f>
        <v>Vyplň údaj</v>
      </c>
      <c r="F20" s="325"/>
      <c r="G20" s="325"/>
      <c r="H20" s="325"/>
      <c r="I20" s="120" t="s">
        <v>28</v>
      </c>
      <c r="J20" s="31" t="str">
        <f>'Rekapitulace stavby'!AN14</f>
        <v>Vyplň údaj</v>
      </c>
      <c r="K20" s="35"/>
      <c r="L20" s="52"/>
      <c r="S20" s="35"/>
      <c r="T20" s="35"/>
      <c r="U20" s="35"/>
      <c r="V20" s="35"/>
      <c r="W20" s="35"/>
      <c r="X20" s="35"/>
      <c r="Y20" s="35"/>
      <c r="Z20" s="35"/>
      <c r="AA20" s="35"/>
      <c r="AB20" s="35"/>
      <c r="AC20" s="35"/>
      <c r="AD20" s="35"/>
      <c r="AE20" s="35"/>
    </row>
    <row r="21" spans="1:31" s="2" customFormat="1" ht="6.95" customHeight="1">
      <c r="A21" s="35"/>
      <c r="B21" s="40"/>
      <c r="C21" s="35"/>
      <c r="D21" s="35"/>
      <c r="E21" s="35"/>
      <c r="F21" s="35"/>
      <c r="G21" s="35"/>
      <c r="H21" s="35"/>
      <c r="I21" s="35"/>
      <c r="J21" s="35"/>
      <c r="K21" s="35"/>
      <c r="L21" s="52"/>
      <c r="S21" s="35"/>
      <c r="T21" s="35"/>
      <c r="U21" s="35"/>
      <c r="V21" s="35"/>
      <c r="W21" s="35"/>
      <c r="X21" s="35"/>
      <c r="Y21" s="35"/>
      <c r="Z21" s="35"/>
      <c r="AA21" s="35"/>
      <c r="AB21" s="35"/>
      <c r="AC21" s="35"/>
      <c r="AD21" s="35"/>
      <c r="AE21" s="35"/>
    </row>
    <row r="22" spans="1:31" s="2" customFormat="1" ht="12" customHeight="1">
      <c r="A22" s="35"/>
      <c r="B22" s="40"/>
      <c r="C22" s="35"/>
      <c r="D22" s="120" t="s">
        <v>31</v>
      </c>
      <c r="E22" s="35"/>
      <c r="F22" s="35"/>
      <c r="G22" s="35"/>
      <c r="H22" s="35"/>
      <c r="I22" s="120" t="s">
        <v>26</v>
      </c>
      <c r="J22" s="111" t="s">
        <v>1</v>
      </c>
      <c r="K22" s="35"/>
      <c r="L22" s="52"/>
      <c r="S22" s="35"/>
      <c r="T22" s="35"/>
      <c r="U22" s="35"/>
      <c r="V22" s="35"/>
      <c r="W22" s="35"/>
      <c r="X22" s="35"/>
      <c r="Y22" s="35"/>
      <c r="Z22" s="35"/>
      <c r="AA22" s="35"/>
      <c r="AB22" s="35"/>
      <c r="AC22" s="35"/>
      <c r="AD22" s="35"/>
      <c r="AE22" s="35"/>
    </row>
    <row r="23" spans="1:31" s="2" customFormat="1" ht="18" customHeight="1">
      <c r="A23" s="35"/>
      <c r="B23" s="40"/>
      <c r="C23" s="35"/>
      <c r="D23" s="35"/>
      <c r="E23" s="111" t="s">
        <v>32</v>
      </c>
      <c r="F23" s="35"/>
      <c r="G23" s="35"/>
      <c r="H23" s="35"/>
      <c r="I23" s="120" t="s">
        <v>28</v>
      </c>
      <c r="J23" s="111" t="s">
        <v>1</v>
      </c>
      <c r="K23" s="35"/>
      <c r="L23" s="52"/>
      <c r="S23" s="35"/>
      <c r="T23" s="35"/>
      <c r="U23" s="35"/>
      <c r="V23" s="35"/>
      <c r="W23" s="35"/>
      <c r="X23" s="35"/>
      <c r="Y23" s="35"/>
      <c r="Z23" s="35"/>
      <c r="AA23" s="35"/>
      <c r="AB23" s="35"/>
      <c r="AC23" s="35"/>
      <c r="AD23" s="35"/>
      <c r="AE23" s="35"/>
    </row>
    <row r="24" spans="1:31" s="2" customFormat="1" ht="6.95" customHeight="1">
      <c r="A24" s="35"/>
      <c r="B24" s="40"/>
      <c r="C24" s="35"/>
      <c r="D24" s="35"/>
      <c r="E24" s="35"/>
      <c r="F24" s="35"/>
      <c r="G24" s="35"/>
      <c r="H24" s="35"/>
      <c r="I24" s="35"/>
      <c r="J24" s="35"/>
      <c r="K24" s="35"/>
      <c r="L24" s="52"/>
      <c r="S24" s="35"/>
      <c r="T24" s="35"/>
      <c r="U24" s="35"/>
      <c r="V24" s="35"/>
      <c r="W24" s="35"/>
      <c r="X24" s="35"/>
      <c r="Y24" s="35"/>
      <c r="Z24" s="35"/>
      <c r="AA24" s="35"/>
      <c r="AB24" s="35"/>
      <c r="AC24" s="35"/>
      <c r="AD24" s="35"/>
      <c r="AE24" s="35"/>
    </row>
    <row r="25" spans="1:31" s="2" customFormat="1" ht="12" customHeight="1">
      <c r="A25" s="35"/>
      <c r="B25" s="40"/>
      <c r="C25" s="35"/>
      <c r="D25" s="120" t="s">
        <v>34</v>
      </c>
      <c r="E25" s="35"/>
      <c r="F25" s="35"/>
      <c r="G25" s="35"/>
      <c r="H25" s="35"/>
      <c r="I25" s="120" t="s">
        <v>26</v>
      </c>
      <c r="J25" s="111" t="str">
        <f>IF('Rekapitulace stavby'!AN19="","",'Rekapitulace stavby'!AN19)</f>
        <v/>
      </c>
      <c r="K25" s="35"/>
      <c r="L25" s="52"/>
      <c r="S25" s="35"/>
      <c r="T25" s="35"/>
      <c r="U25" s="35"/>
      <c r="V25" s="35"/>
      <c r="W25" s="35"/>
      <c r="X25" s="35"/>
      <c r="Y25" s="35"/>
      <c r="Z25" s="35"/>
      <c r="AA25" s="35"/>
      <c r="AB25" s="35"/>
      <c r="AC25" s="35"/>
      <c r="AD25" s="35"/>
      <c r="AE25" s="35"/>
    </row>
    <row r="26" spans="1:31" s="2" customFormat="1" ht="18" customHeight="1">
      <c r="A26" s="35"/>
      <c r="B26" s="40"/>
      <c r="C26" s="35"/>
      <c r="D26" s="35"/>
      <c r="E26" s="111" t="str">
        <f>IF('Rekapitulace stavby'!E20="","",'Rekapitulace stavby'!E20)</f>
        <v xml:space="preserve"> </v>
      </c>
      <c r="F26" s="35"/>
      <c r="G26" s="35"/>
      <c r="H26" s="35"/>
      <c r="I26" s="120" t="s">
        <v>28</v>
      </c>
      <c r="J26" s="111" t="str">
        <f>IF('Rekapitulace stavby'!AN20="","",'Rekapitulace stavby'!AN20)</f>
        <v/>
      </c>
      <c r="K26" s="35"/>
      <c r="L26" s="52"/>
      <c r="S26" s="35"/>
      <c r="T26" s="35"/>
      <c r="U26" s="35"/>
      <c r="V26" s="35"/>
      <c r="W26" s="35"/>
      <c r="X26" s="35"/>
      <c r="Y26" s="35"/>
      <c r="Z26" s="35"/>
      <c r="AA26" s="35"/>
      <c r="AB26" s="35"/>
      <c r="AC26" s="35"/>
      <c r="AD26" s="35"/>
      <c r="AE26" s="35"/>
    </row>
    <row r="27" spans="1:31" s="2" customFormat="1" ht="6.95" customHeight="1">
      <c r="A27" s="35"/>
      <c r="B27" s="40"/>
      <c r="C27" s="35"/>
      <c r="D27" s="35"/>
      <c r="E27" s="35"/>
      <c r="F27" s="35"/>
      <c r="G27" s="35"/>
      <c r="H27" s="35"/>
      <c r="I27" s="35"/>
      <c r="J27" s="35"/>
      <c r="K27" s="35"/>
      <c r="L27" s="52"/>
      <c r="S27" s="35"/>
      <c r="T27" s="35"/>
      <c r="U27" s="35"/>
      <c r="V27" s="35"/>
      <c r="W27" s="35"/>
      <c r="X27" s="35"/>
      <c r="Y27" s="35"/>
      <c r="Z27" s="35"/>
      <c r="AA27" s="35"/>
      <c r="AB27" s="35"/>
      <c r="AC27" s="35"/>
      <c r="AD27" s="35"/>
      <c r="AE27" s="35"/>
    </row>
    <row r="28" spans="1:31" s="2" customFormat="1" ht="12" customHeight="1">
      <c r="A28" s="35"/>
      <c r="B28" s="40"/>
      <c r="C28" s="35"/>
      <c r="D28" s="120" t="s">
        <v>35</v>
      </c>
      <c r="E28" s="35"/>
      <c r="F28" s="35"/>
      <c r="G28" s="35"/>
      <c r="H28" s="35"/>
      <c r="I28" s="35"/>
      <c r="J28" s="35"/>
      <c r="K28" s="35"/>
      <c r="L28" s="52"/>
      <c r="S28" s="35"/>
      <c r="T28" s="35"/>
      <c r="U28" s="35"/>
      <c r="V28" s="35"/>
      <c r="W28" s="35"/>
      <c r="X28" s="35"/>
      <c r="Y28" s="35"/>
      <c r="Z28" s="35"/>
      <c r="AA28" s="35"/>
      <c r="AB28" s="35"/>
      <c r="AC28" s="35"/>
      <c r="AD28" s="35"/>
      <c r="AE28" s="35"/>
    </row>
    <row r="29" spans="1:31" s="8" customFormat="1" ht="16.5" customHeight="1">
      <c r="A29" s="122"/>
      <c r="B29" s="123"/>
      <c r="C29" s="122"/>
      <c r="D29" s="122"/>
      <c r="E29" s="326" t="s">
        <v>1</v>
      </c>
      <c r="F29" s="326"/>
      <c r="G29" s="326"/>
      <c r="H29" s="326"/>
      <c r="I29" s="122"/>
      <c r="J29" s="122"/>
      <c r="K29" s="122"/>
      <c r="L29" s="124"/>
      <c r="S29" s="122"/>
      <c r="T29" s="122"/>
      <c r="U29" s="122"/>
      <c r="V29" s="122"/>
      <c r="W29" s="122"/>
      <c r="X29" s="122"/>
      <c r="Y29" s="122"/>
      <c r="Z29" s="122"/>
      <c r="AA29" s="122"/>
      <c r="AB29" s="122"/>
      <c r="AC29" s="122"/>
      <c r="AD29" s="122"/>
      <c r="AE29" s="122"/>
    </row>
    <row r="30" spans="1:31" s="2" customFormat="1" ht="6.95" customHeight="1">
      <c r="A30" s="35"/>
      <c r="B30" s="40"/>
      <c r="C30" s="35"/>
      <c r="D30" s="35"/>
      <c r="E30" s="35"/>
      <c r="F30" s="35"/>
      <c r="G30" s="35"/>
      <c r="H30" s="35"/>
      <c r="I30" s="35"/>
      <c r="J30" s="35"/>
      <c r="K30" s="35"/>
      <c r="L30" s="52"/>
      <c r="S30" s="35"/>
      <c r="T30" s="35"/>
      <c r="U30" s="35"/>
      <c r="V30" s="35"/>
      <c r="W30" s="35"/>
      <c r="X30" s="35"/>
      <c r="Y30" s="35"/>
      <c r="Z30" s="35"/>
      <c r="AA30" s="35"/>
      <c r="AB30" s="35"/>
      <c r="AC30" s="35"/>
      <c r="AD30" s="35"/>
      <c r="AE30" s="35"/>
    </row>
    <row r="31" spans="1:31" s="2" customFormat="1" ht="6.95" customHeight="1">
      <c r="A31" s="35"/>
      <c r="B31" s="40"/>
      <c r="C31" s="35"/>
      <c r="D31" s="125"/>
      <c r="E31" s="125"/>
      <c r="F31" s="125"/>
      <c r="G31" s="125"/>
      <c r="H31" s="125"/>
      <c r="I31" s="125"/>
      <c r="J31" s="125"/>
      <c r="K31" s="125"/>
      <c r="L31" s="52"/>
      <c r="S31" s="35"/>
      <c r="T31" s="35"/>
      <c r="U31" s="35"/>
      <c r="V31" s="35"/>
      <c r="W31" s="35"/>
      <c r="X31" s="35"/>
      <c r="Y31" s="35"/>
      <c r="Z31" s="35"/>
      <c r="AA31" s="35"/>
      <c r="AB31" s="35"/>
      <c r="AC31" s="35"/>
      <c r="AD31" s="35"/>
      <c r="AE31" s="35"/>
    </row>
    <row r="32" spans="1:31" s="2" customFormat="1" ht="25.35" customHeight="1">
      <c r="A32" s="35"/>
      <c r="B32" s="40"/>
      <c r="C32" s="35"/>
      <c r="D32" s="126" t="s">
        <v>36</v>
      </c>
      <c r="E32" s="35"/>
      <c r="F32" s="35"/>
      <c r="G32" s="35"/>
      <c r="H32" s="35"/>
      <c r="I32" s="35"/>
      <c r="J32" s="127">
        <f>ROUND(J123, 2)</f>
        <v>0</v>
      </c>
      <c r="K32" s="35"/>
      <c r="L32" s="52"/>
      <c r="S32" s="35"/>
      <c r="T32" s="35"/>
      <c r="U32" s="35"/>
      <c r="V32" s="35"/>
      <c r="W32" s="35"/>
      <c r="X32" s="35"/>
      <c r="Y32" s="35"/>
      <c r="Z32" s="35"/>
      <c r="AA32" s="35"/>
      <c r="AB32" s="35"/>
      <c r="AC32" s="35"/>
      <c r="AD32" s="35"/>
      <c r="AE32" s="35"/>
    </row>
    <row r="33" spans="1:31" s="2" customFormat="1" ht="6.95" customHeight="1">
      <c r="A33" s="35"/>
      <c r="B33" s="40"/>
      <c r="C33" s="35"/>
      <c r="D33" s="125"/>
      <c r="E33" s="125"/>
      <c r="F33" s="125"/>
      <c r="G33" s="125"/>
      <c r="H33" s="125"/>
      <c r="I33" s="125"/>
      <c r="J33" s="125"/>
      <c r="K33" s="125"/>
      <c r="L33" s="52"/>
      <c r="S33" s="35"/>
      <c r="T33" s="35"/>
      <c r="U33" s="35"/>
      <c r="V33" s="35"/>
      <c r="W33" s="35"/>
      <c r="X33" s="35"/>
      <c r="Y33" s="35"/>
      <c r="Z33" s="35"/>
      <c r="AA33" s="35"/>
      <c r="AB33" s="35"/>
      <c r="AC33" s="35"/>
      <c r="AD33" s="35"/>
      <c r="AE33" s="35"/>
    </row>
    <row r="34" spans="1:31" s="2" customFormat="1" ht="14.45" customHeight="1">
      <c r="A34" s="35"/>
      <c r="B34" s="40"/>
      <c r="C34" s="35"/>
      <c r="D34" s="35"/>
      <c r="E34" s="35"/>
      <c r="F34" s="128" t="s">
        <v>38</v>
      </c>
      <c r="G34" s="35"/>
      <c r="H34" s="35"/>
      <c r="I34" s="128" t="s">
        <v>37</v>
      </c>
      <c r="J34" s="128" t="s">
        <v>39</v>
      </c>
      <c r="K34" s="35"/>
      <c r="L34" s="52"/>
      <c r="S34" s="35"/>
      <c r="T34" s="35"/>
      <c r="U34" s="35"/>
      <c r="V34" s="35"/>
      <c r="W34" s="35"/>
      <c r="X34" s="35"/>
      <c r="Y34" s="35"/>
      <c r="Z34" s="35"/>
      <c r="AA34" s="35"/>
      <c r="AB34" s="35"/>
      <c r="AC34" s="35"/>
      <c r="AD34" s="35"/>
      <c r="AE34" s="35"/>
    </row>
    <row r="35" spans="1:31" s="2" customFormat="1" ht="14.45" customHeight="1">
      <c r="A35" s="35"/>
      <c r="B35" s="40"/>
      <c r="C35" s="35"/>
      <c r="D35" s="129" t="s">
        <v>40</v>
      </c>
      <c r="E35" s="120" t="s">
        <v>41</v>
      </c>
      <c r="F35" s="130">
        <f>ROUND((SUM(BE123:BE135)),  2)</f>
        <v>0</v>
      </c>
      <c r="G35" s="35"/>
      <c r="H35" s="35"/>
      <c r="I35" s="131">
        <v>0.21</v>
      </c>
      <c r="J35" s="130">
        <f>ROUND(((SUM(BE123:BE135))*I35),  2)</f>
        <v>0</v>
      </c>
      <c r="K35" s="35"/>
      <c r="L35" s="52"/>
      <c r="S35" s="35"/>
      <c r="T35" s="35"/>
      <c r="U35" s="35"/>
      <c r="V35" s="35"/>
      <c r="W35" s="35"/>
      <c r="X35" s="35"/>
      <c r="Y35" s="35"/>
      <c r="Z35" s="35"/>
      <c r="AA35" s="35"/>
      <c r="AB35" s="35"/>
      <c r="AC35" s="35"/>
      <c r="AD35" s="35"/>
      <c r="AE35" s="35"/>
    </row>
    <row r="36" spans="1:31" s="2" customFormat="1" ht="14.45" customHeight="1">
      <c r="A36" s="35"/>
      <c r="B36" s="40"/>
      <c r="C36" s="35"/>
      <c r="D36" s="35"/>
      <c r="E36" s="120" t="s">
        <v>42</v>
      </c>
      <c r="F36" s="130">
        <f>ROUND((SUM(BF123:BF135)),  2)</f>
        <v>0</v>
      </c>
      <c r="G36" s="35"/>
      <c r="H36" s="35"/>
      <c r="I36" s="131">
        <v>0.12</v>
      </c>
      <c r="J36" s="130">
        <f>ROUND(((SUM(BF123:BF135))*I36),  2)</f>
        <v>0</v>
      </c>
      <c r="K36" s="35"/>
      <c r="L36" s="52"/>
      <c r="S36" s="35"/>
      <c r="T36" s="35"/>
      <c r="U36" s="35"/>
      <c r="V36" s="35"/>
      <c r="W36" s="35"/>
      <c r="X36" s="35"/>
      <c r="Y36" s="35"/>
      <c r="Z36" s="35"/>
      <c r="AA36" s="35"/>
      <c r="AB36" s="35"/>
      <c r="AC36" s="35"/>
      <c r="AD36" s="35"/>
      <c r="AE36" s="35"/>
    </row>
    <row r="37" spans="1:31" s="2" customFormat="1" ht="14.45" hidden="1" customHeight="1">
      <c r="A37" s="35"/>
      <c r="B37" s="40"/>
      <c r="C37" s="35"/>
      <c r="D37" s="35"/>
      <c r="E37" s="120" t="s">
        <v>43</v>
      </c>
      <c r="F37" s="130">
        <f>ROUND((SUM(BG123:BG135)),  2)</f>
        <v>0</v>
      </c>
      <c r="G37" s="35"/>
      <c r="H37" s="35"/>
      <c r="I37" s="131">
        <v>0.21</v>
      </c>
      <c r="J37" s="130">
        <f>0</f>
        <v>0</v>
      </c>
      <c r="K37" s="35"/>
      <c r="L37" s="52"/>
      <c r="S37" s="35"/>
      <c r="T37" s="35"/>
      <c r="U37" s="35"/>
      <c r="V37" s="35"/>
      <c r="W37" s="35"/>
      <c r="X37" s="35"/>
      <c r="Y37" s="35"/>
      <c r="Z37" s="35"/>
      <c r="AA37" s="35"/>
      <c r="AB37" s="35"/>
      <c r="AC37" s="35"/>
      <c r="AD37" s="35"/>
      <c r="AE37" s="35"/>
    </row>
    <row r="38" spans="1:31" s="2" customFormat="1" ht="14.45" hidden="1" customHeight="1">
      <c r="A38" s="35"/>
      <c r="B38" s="40"/>
      <c r="C38" s="35"/>
      <c r="D38" s="35"/>
      <c r="E38" s="120" t="s">
        <v>44</v>
      </c>
      <c r="F38" s="130">
        <f>ROUND((SUM(BH123:BH135)),  2)</f>
        <v>0</v>
      </c>
      <c r="G38" s="35"/>
      <c r="H38" s="35"/>
      <c r="I38" s="131">
        <v>0.12</v>
      </c>
      <c r="J38" s="130">
        <f>0</f>
        <v>0</v>
      </c>
      <c r="K38" s="35"/>
      <c r="L38" s="52"/>
      <c r="S38" s="35"/>
      <c r="T38" s="35"/>
      <c r="U38" s="35"/>
      <c r="V38" s="35"/>
      <c r="W38" s="35"/>
      <c r="X38" s="35"/>
      <c r="Y38" s="35"/>
      <c r="Z38" s="35"/>
      <c r="AA38" s="35"/>
      <c r="AB38" s="35"/>
      <c r="AC38" s="35"/>
      <c r="AD38" s="35"/>
      <c r="AE38" s="35"/>
    </row>
    <row r="39" spans="1:31" s="2" customFormat="1" ht="14.45" hidden="1" customHeight="1">
      <c r="A39" s="35"/>
      <c r="B39" s="40"/>
      <c r="C39" s="35"/>
      <c r="D39" s="35"/>
      <c r="E39" s="120" t="s">
        <v>45</v>
      </c>
      <c r="F39" s="130">
        <f>ROUND((SUM(BI123:BI135)),  2)</f>
        <v>0</v>
      </c>
      <c r="G39" s="35"/>
      <c r="H39" s="35"/>
      <c r="I39" s="131">
        <v>0</v>
      </c>
      <c r="J39" s="130">
        <f>0</f>
        <v>0</v>
      </c>
      <c r="K39" s="35"/>
      <c r="L39" s="52"/>
      <c r="S39" s="35"/>
      <c r="T39" s="35"/>
      <c r="U39" s="35"/>
      <c r="V39" s="35"/>
      <c r="W39" s="35"/>
      <c r="X39" s="35"/>
      <c r="Y39" s="35"/>
      <c r="Z39" s="35"/>
      <c r="AA39" s="35"/>
      <c r="AB39" s="35"/>
      <c r="AC39" s="35"/>
      <c r="AD39" s="35"/>
      <c r="AE39" s="35"/>
    </row>
    <row r="40" spans="1:31" s="2" customFormat="1" ht="6.95" customHeight="1">
      <c r="A40" s="35"/>
      <c r="B40" s="40"/>
      <c r="C40" s="35"/>
      <c r="D40" s="35"/>
      <c r="E40" s="35"/>
      <c r="F40" s="35"/>
      <c r="G40" s="35"/>
      <c r="H40" s="35"/>
      <c r="I40" s="35"/>
      <c r="J40" s="35"/>
      <c r="K40" s="35"/>
      <c r="L40" s="52"/>
      <c r="S40" s="35"/>
      <c r="T40" s="35"/>
      <c r="U40" s="35"/>
      <c r="V40" s="35"/>
      <c r="W40" s="35"/>
      <c r="X40" s="35"/>
      <c r="Y40" s="35"/>
      <c r="Z40" s="35"/>
      <c r="AA40" s="35"/>
      <c r="AB40" s="35"/>
      <c r="AC40" s="35"/>
      <c r="AD40" s="35"/>
      <c r="AE40" s="35"/>
    </row>
    <row r="41" spans="1:31" s="2" customFormat="1" ht="25.35" customHeight="1">
      <c r="A41" s="35"/>
      <c r="B41" s="40"/>
      <c r="C41" s="132"/>
      <c r="D41" s="133" t="s">
        <v>46</v>
      </c>
      <c r="E41" s="134"/>
      <c r="F41" s="134"/>
      <c r="G41" s="135" t="s">
        <v>47</v>
      </c>
      <c r="H41" s="136" t="s">
        <v>48</v>
      </c>
      <c r="I41" s="134"/>
      <c r="J41" s="137">
        <f>SUM(J32:J39)</f>
        <v>0</v>
      </c>
      <c r="K41" s="138"/>
      <c r="L41" s="52"/>
      <c r="S41" s="35"/>
      <c r="T41" s="35"/>
      <c r="U41" s="35"/>
      <c r="V41" s="35"/>
      <c r="W41" s="35"/>
      <c r="X41" s="35"/>
      <c r="Y41" s="35"/>
      <c r="Z41" s="35"/>
      <c r="AA41" s="35"/>
      <c r="AB41" s="35"/>
      <c r="AC41" s="35"/>
      <c r="AD41" s="35"/>
      <c r="AE41" s="35"/>
    </row>
    <row r="42" spans="1:31" s="2" customFormat="1" ht="14.45" customHeight="1">
      <c r="A42" s="35"/>
      <c r="B42" s="40"/>
      <c r="C42" s="35"/>
      <c r="D42" s="35"/>
      <c r="E42" s="35"/>
      <c r="F42" s="35"/>
      <c r="G42" s="35"/>
      <c r="H42" s="35"/>
      <c r="I42" s="35"/>
      <c r="J42" s="35"/>
      <c r="K42" s="35"/>
      <c r="L42" s="52"/>
      <c r="S42" s="35"/>
      <c r="T42" s="35"/>
      <c r="U42" s="35"/>
      <c r="V42" s="35"/>
      <c r="W42" s="35"/>
      <c r="X42" s="35"/>
      <c r="Y42" s="35"/>
      <c r="Z42" s="35"/>
      <c r="AA42" s="35"/>
      <c r="AB42" s="35"/>
      <c r="AC42" s="35"/>
      <c r="AD42" s="35"/>
      <c r="AE42" s="35"/>
    </row>
    <row r="43" spans="1:31" s="1" customFormat="1" ht="14.45" customHeight="1">
      <c r="B43" s="21"/>
      <c r="L43" s="21"/>
    </row>
    <row r="44" spans="1:31" s="1" customFormat="1" ht="14.45" customHeight="1">
      <c r="B44" s="21"/>
      <c r="L44" s="21"/>
    </row>
    <row r="45" spans="1:31" s="1" customFormat="1" ht="14.45" customHeight="1">
      <c r="B45" s="21"/>
      <c r="L45" s="21"/>
    </row>
    <row r="46" spans="1:31" s="1" customFormat="1" ht="14.45" customHeight="1">
      <c r="B46" s="21"/>
      <c r="L46" s="21"/>
    </row>
    <row r="47" spans="1:31" s="1" customFormat="1" ht="14.45" customHeight="1">
      <c r="B47" s="21"/>
      <c r="L47" s="21"/>
    </row>
    <row r="48" spans="1:31" s="1" customFormat="1" ht="14.45" customHeight="1">
      <c r="B48" s="21"/>
      <c r="L48" s="21"/>
    </row>
    <row r="49" spans="1:31" s="1" customFormat="1" ht="14.45" customHeight="1">
      <c r="B49" s="21"/>
      <c r="L49" s="21"/>
    </row>
    <row r="50" spans="1:31" s="2" customFormat="1" ht="14.45" customHeight="1">
      <c r="B50" s="52"/>
      <c r="D50" s="139" t="s">
        <v>49</v>
      </c>
      <c r="E50" s="140"/>
      <c r="F50" s="140"/>
      <c r="G50" s="139" t="s">
        <v>50</v>
      </c>
      <c r="H50" s="140"/>
      <c r="I50" s="140"/>
      <c r="J50" s="140"/>
      <c r="K50" s="140"/>
      <c r="L50" s="52"/>
    </row>
    <row r="51" spans="1:31" ht="11.25">
      <c r="B51" s="21"/>
      <c r="L51" s="21"/>
    </row>
    <row r="52" spans="1:31" ht="11.25">
      <c r="B52" s="21"/>
      <c r="L52" s="21"/>
    </row>
    <row r="53" spans="1:31" ht="11.25">
      <c r="B53" s="21"/>
      <c r="L53" s="21"/>
    </row>
    <row r="54" spans="1:31" ht="11.25">
      <c r="B54" s="21"/>
      <c r="L54" s="21"/>
    </row>
    <row r="55" spans="1:31" ht="11.25">
      <c r="B55" s="21"/>
      <c r="L55" s="21"/>
    </row>
    <row r="56" spans="1:31" ht="11.25">
      <c r="B56" s="21"/>
      <c r="L56" s="21"/>
    </row>
    <row r="57" spans="1:31" ht="11.25">
      <c r="B57" s="21"/>
      <c r="L57" s="21"/>
    </row>
    <row r="58" spans="1:31" ht="11.25">
      <c r="B58" s="21"/>
      <c r="L58" s="21"/>
    </row>
    <row r="59" spans="1:31" ht="11.25">
      <c r="B59" s="21"/>
      <c r="L59" s="21"/>
    </row>
    <row r="60" spans="1:31" ht="11.25">
      <c r="B60" s="21"/>
      <c r="L60" s="21"/>
    </row>
    <row r="61" spans="1:31" s="2" customFormat="1" ht="12.75">
      <c r="A61" s="35"/>
      <c r="B61" s="40"/>
      <c r="C61" s="35"/>
      <c r="D61" s="141" t="s">
        <v>51</v>
      </c>
      <c r="E61" s="142"/>
      <c r="F61" s="143" t="s">
        <v>52</v>
      </c>
      <c r="G61" s="141" t="s">
        <v>51</v>
      </c>
      <c r="H61" s="142"/>
      <c r="I61" s="142"/>
      <c r="J61" s="144" t="s">
        <v>52</v>
      </c>
      <c r="K61" s="142"/>
      <c r="L61" s="52"/>
      <c r="S61" s="35"/>
      <c r="T61" s="35"/>
      <c r="U61" s="35"/>
      <c r="V61" s="35"/>
      <c r="W61" s="35"/>
      <c r="X61" s="35"/>
      <c r="Y61" s="35"/>
      <c r="Z61" s="35"/>
      <c r="AA61" s="35"/>
      <c r="AB61" s="35"/>
      <c r="AC61" s="35"/>
      <c r="AD61" s="35"/>
      <c r="AE61" s="35"/>
    </row>
    <row r="62" spans="1:31" ht="11.25">
      <c r="B62" s="21"/>
      <c r="L62" s="21"/>
    </row>
    <row r="63" spans="1:31" ht="11.25">
      <c r="B63" s="21"/>
      <c r="L63" s="21"/>
    </row>
    <row r="64" spans="1:31" ht="11.25">
      <c r="B64" s="21"/>
      <c r="L64" s="21"/>
    </row>
    <row r="65" spans="1:31" s="2" customFormat="1" ht="12.75">
      <c r="A65" s="35"/>
      <c r="B65" s="40"/>
      <c r="C65" s="35"/>
      <c r="D65" s="139" t="s">
        <v>53</v>
      </c>
      <c r="E65" s="145"/>
      <c r="F65" s="145"/>
      <c r="G65" s="139" t="s">
        <v>54</v>
      </c>
      <c r="H65" s="145"/>
      <c r="I65" s="145"/>
      <c r="J65" s="145"/>
      <c r="K65" s="145"/>
      <c r="L65" s="52"/>
      <c r="S65" s="35"/>
      <c r="T65" s="35"/>
      <c r="U65" s="35"/>
      <c r="V65" s="35"/>
      <c r="W65" s="35"/>
      <c r="X65" s="35"/>
      <c r="Y65" s="35"/>
      <c r="Z65" s="35"/>
      <c r="AA65" s="35"/>
      <c r="AB65" s="35"/>
      <c r="AC65" s="35"/>
      <c r="AD65" s="35"/>
      <c r="AE65" s="35"/>
    </row>
    <row r="66" spans="1:31" ht="11.25">
      <c r="B66" s="21"/>
      <c r="L66" s="21"/>
    </row>
    <row r="67" spans="1:31" ht="11.25">
      <c r="B67" s="21"/>
      <c r="L67" s="21"/>
    </row>
    <row r="68" spans="1:31" ht="11.25">
      <c r="B68" s="21"/>
      <c r="L68" s="21"/>
    </row>
    <row r="69" spans="1:31" ht="11.25">
      <c r="B69" s="21"/>
      <c r="L69" s="21"/>
    </row>
    <row r="70" spans="1:31" ht="11.25">
      <c r="B70" s="21"/>
      <c r="L70" s="21"/>
    </row>
    <row r="71" spans="1:31" ht="11.25">
      <c r="B71" s="21"/>
      <c r="L71" s="21"/>
    </row>
    <row r="72" spans="1:31" ht="11.25">
      <c r="B72" s="21"/>
      <c r="L72" s="21"/>
    </row>
    <row r="73" spans="1:31" ht="11.25">
      <c r="B73" s="21"/>
      <c r="L73" s="21"/>
    </row>
    <row r="74" spans="1:31" ht="11.25">
      <c r="B74" s="21"/>
      <c r="L74" s="21"/>
    </row>
    <row r="75" spans="1:31" ht="11.25">
      <c r="B75" s="21"/>
      <c r="L75" s="21"/>
    </row>
    <row r="76" spans="1:31" s="2" customFormat="1" ht="12.75">
      <c r="A76" s="35"/>
      <c r="B76" s="40"/>
      <c r="C76" s="35"/>
      <c r="D76" s="141" t="s">
        <v>51</v>
      </c>
      <c r="E76" s="142"/>
      <c r="F76" s="143" t="s">
        <v>52</v>
      </c>
      <c r="G76" s="141" t="s">
        <v>51</v>
      </c>
      <c r="H76" s="142"/>
      <c r="I76" s="142"/>
      <c r="J76" s="144" t="s">
        <v>52</v>
      </c>
      <c r="K76" s="142"/>
      <c r="L76" s="52"/>
      <c r="S76" s="35"/>
      <c r="T76" s="35"/>
      <c r="U76" s="35"/>
      <c r="V76" s="35"/>
      <c r="W76" s="35"/>
      <c r="X76" s="35"/>
      <c r="Y76" s="35"/>
      <c r="Z76" s="35"/>
      <c r="AA76" s="35"/>
      <c r="AB76" s="35"/>
      <c r="AC76" s="35"/>
      <c r="AD76" s="35"/>
      <c r="AE76" s="35"/>
    </row>
    <row r="77" spans="1:31" s="2" customFormat="1" ht="14.45" customHeight="1">
      <c r="A77" s="35"/>
      <c r="B77" s="146"/>
      <c r="C77" s="147"/>
      <c r="D77" s="147"/>
      <c r="E77" s="147"/>
      <c r="F77" s="147"/>
      <c r="G77" s="147"/>
      <c r="H77" s="147"/>
      <c r="I77" s="147"/>
      <c r="J77" s="147"/>
      <c r="K77" s="147"/>
      <c r="L77" s="52"/>
      <c r="S77" s="35"/>
      <c r="T77" s="35"/>
      <c r="U77" s="35"/>
      <c r="V77" s="35"/>
      <c r="W77" s="35"/>
      <c r="X77" s="35"/>
      <c r="Y77" s="35"/>
      <c r="Z77" s="35"/>
      <c r="AA77" s="35"/>
      <c r="AB77" s="35"/>
      <c r="AC77" s="35"/>
      <c r="AD77" s="35"/>
      <c r="AE77" s="35"/>
    </row>
    <row r="81" spans="1:31" s="2" customFormat="1" ht="6.95" customHeight="1">
      <c r="A81" s="35"/>
      <c r="B81" s="148"/>
      <c r="C81" s="149"/>
      <c r="D81" s="149"/>
      <c r="E81" s="149"/>
      <c r="F81" s="149"/>
      <c r="G81" s="149"/>
      <c r="H81" s="149"/>
      <c r="I81" s="149"/>
      <c r="J81" s="149"/>
      <c r="K81" s="149"/>
      <c r="L81" s="52"/>
      <c r="S81" s="35"/>
      <c r="T81" s="35"/>
      <c r="U81" s="35"/>
      <c r="V81" s="35"/>
      <c r="W81" s="35"/>
      <c r="X81" s="35"/>
      <c r="Y81" s="35"/>
      <c r="Z81" s="35"/>
      <c r="AA81" s="35"/>
      <c r="AB81" s="35"/>
      <c r="AC81" s="35"/>
      <c r="AD81" s="35"/>
      <c r="AE81" s="35"/>
    </row>
    <row r="82" spans="1:31" s="2" customFormat="1" ht="24.95" customHeight="1">
      <c r="A82" s="35"/>
      <c r="B82" s="36"/>
      <c r="C82" s="24" t="s">
        <v>115</v>
      </c>
      <c r="D82" s="37"/>
      <c r="E82" s="37"/>
      <c r="F82" s="37"/>
      <c r="G82" s="37"/>
      <c r="H82" s="37"/>
      <c r="I82" s="37"/>
      <c r="J82" s="37"/>
      <c r="K82" s="37"/>
      <c r="L82" s="52"/>
      <c r="S82" s="35"/>
      <c r="T82" s="35"/>
      <c r="U82" s="35"/>
      <c r="V82" s="35"/>
      <c r="W82" s="35"/>
      <c r="X82" s="35"/>
      <c r="Y82" s="35"/>
      <c r="Z82" s="35"/>
      <c r="AA82" s="35"/>
      <c r="AB82" s="35"/>
      <c r="AC82" s="35"/>
      <c r="AD82" s="35"/>
      <c r="AE82" s="35"/>
    </row>
    <row r="83" spans="1:31" s="2" customFormat="1" ht="6.95" customHeight="1">
      <c r="A83" s="35"/>
      <c r="B83" s="36"/>
      <c r="C83" s="37"/>
      <c r="D83" s="37"/>
      <c r="E83" s="37"/>
      <c r="F83" s="37"/>
      <c r="G83" s="37"/>
      <c r="H83" s="37"/>
      <c r="I83" s="37"/>
      <c r="J83" s="37"/>
      <c r="K83" s="37"/>
      <c r="L83" s="52"/>
      <c r="S83" s="35"/>
      <c r="T83" s="35"/>
      <c r="U83" s="35"/>
      <c r="V83" s="35"/>
      <c r="W83" s="35"/>
      <c r="X83" s="35"/>
      <c r="Y83" s="35"/>
      <c r="Z83" s="35"/>
      <c r="AA83" s="35"/>
      <c r="AB83" s="35"/>
      <c r="AC83" s="35"/>
      <c r="AD83" s="35"/>
      <c r="AE83" s="35"/>
    </row>
    <row r="84" spans="1:31" s="2" customFormat="1" ht="12" customHeight="1">
      <c r="A84" s="35"/>
      <c r="B84" s="36"/>
      <c r="C84" s="30" t="s">
        <v>16</v>
      </c>
      <c r="D84" s="37"/>
      <c r="E84" s="37"/>
      <c r="F84" s="37"/>
      <c r="G84" s="37"/>
      <c r="H84" s="37"/>
      <c r="I84" s="37"/>
      <c r="J84" s="37"/>
      <c r="K84" s="37"/>
      <c r="L84" s="52"/>
      <c r="S84" s="35"/>
      <c r="T84" s="35"/>
      <c r="U84" s="35"/>
      <c r="V84" s="35"/>
      <c r="W84" s="35"/>
      <c r="X84" s="35"/>
      <c r="Y84" s="35"/>
      <c r="Z84" s="35"/>
      <c r="AA84" s="35"/>
      <c r="AB84" s="35"/>
      <c r="AC84" s="35"/>
      <c r="AD84" s="35"/>
      <c r="AE84" s="35"/>
    </row>
    <row r="85" spans="1:31" s="2" customFormat="1" ht="26.25" customHeight="1">
      <c r="A85" s="35"/>
      <c r="B85" s="36"/>
      <c r="C85" s="37"/>
      <c r="D85" s="37"/>
      <c r="E85" s="327" t="str">
        <f>E7</f>
        <v>Přístavba odborné učebny pro výuku přípravy pokrmů pro I. II. stupeň ZŠ Dub nad Moravou</v>
      </c>
      <c r="F85" s="328"/>
      <c r="G85" s="328"/>
      <c r="H85" s="328"/>
      <c r="I85" s="37"/>
      <c r="J85" s="37"/>
      <c r="K85" s="37"/>
      <c r="L85" s="52"/>
      <c r="S85" s="35"/>
      <c r="T85" s="35"/>
      <c r="U85" s="35"/>
      <c r="V85" s="35"/>
      <c r="W85" s="35"/>
      <c r="X85" s="35"/>
      <c r="Y85" s="35"/>
      <c r="Z85" s="35"/>
      <c r="AA85" s="35"/>
      <c r="AB85" s="35"/>
      <c r="AC85" s="35"/>
      <c r="AD85" s="35"/>
      <c r="AE85" s="35"/>
    </row>
    <row r="86" spans="1:31" s="1" customFormat="1" ht="12" customHeight="1">
      <c r="B86" s="22"/>
      <c r="C86" s="30" t="s">
        <v>112</v>
      </c>
      <c r="D86" s="23"/>
      <c r="E86" s="23"/>
      <c r="F86" s="23"/>
      <c r="G86" s="23"/>
      <c r="H86" s="23"/>
      <c r="I86" s="23"/>
      <c r="J86" s="23"/>
      <c r="K86" s="23"/>
      <c r="L86" s="21"/>
    </row>
    <row r="87" spans="1:31" s="2" customFormat="1" ht="16.5" customHeight="1">
      <c r="A87" s="35"/>
      <c r="B87" s="36"/>
      <c r="C87" s="37"/>
      <c r="D87" s="37"/>
      <c r="E87" s="327" t="s">
        <v>2715</v>
      </c>
      <c r="F87" s="329"/>
      <c r="G87" s="329"/>
      <c r="H87" s="329"/>
      <c r="I87" s="37"/>
      <c r="J87" s="37"/>
      <c r="K87" s="37"/>
      <c r="L87" s="52"/>
      <c r="S87" s="35"/>
      <c r="T87" s="35"/>
      <c r="U87" s="35"/>
      <c r="V87" s="35"/>
      <c r="W87" s="35"/>
      <c r="X87" s="35"/>
      <c r="Y87" s="35"/>
      <c r="Z87" s="35"/>
      <c r="AA87" s="35"/>
      <c r="AB87" s="35"/>
      <c r="AC87" s="35"/>
      <c r="AD87" s="35"/>
      <c r="AE87" s="35"/>
    </row>
    <row r="88" spans="1:31" s="2" customFormat="1" ht="12" customHeight="1">
      <c r="A88" s="35"/>
      <c r="B88" s="36"/>
      <c r="C88" s="30" t="s">
        <v>2716</v>
      </c>
      <c r="D88" s="37"/>
      <c r="E88" s="37"/>
      <c r="F88" s="37"/>
      <c r="G88" s="37"/>
      <c r="H88" s="37"/>
      <c r="I88" s="37"/>
      <c r="J88" s="37"/>
      <c r="K88" s="37"/>
      <c r="L88" s="52"/>
      <c r="S88" s="35"/>
      <c r="T88" s="35"/>
      <c r="U88" s="35"/>
      <c r="V88" s="35"/>
      <c r="W88" s="35"/>
      <c r="X88" s="35"/>
      <c r="Y88" s="35"/>
      <c r="Z88" s="35"/>
      <c r="AA88" s="35"/>
      <c r="AB88" s="35"/>
      <c r="AC88" s="35"/>
      <c r="AD88" s="35"/>
      <c r="AE88" s="35"/>
    </row>
    <row r="89" spans="1:31" s="2" customFormat="1" ht="30" customHeight="1">
      <c r="A89" s="35"/>
      <c r="B89" s="36"/>
      <c r="C89" s="37"/>
      <c r="D89" s="37"/>
      <c r="E89" s="275" t="str">
        <f>E11</f>
        <v>03 - Dodatek č.1 ze dne 3.1.2018 (odpínání spotřebičů v R1.1)</v>
      </c>
      <c r="F89" s="329"/>
      <c r="G89" s="329"/>
      <c r="H89" s="329"/>
      <c r="I89" s="37"/>
      <c r="J89" s="37"/>
      <c r="K89" s="37"/>
      <c r="L89" s="52"/>
      <c r="S89" s="35"/>
      <c r="T89" s="35"/>
      <c r="U89" s="35"/>
      <c r="V89" s="35"/>
      <c r="W89" s="35"/>
      <c r="X89" s="35"/>
      <c r="Y89" s="35"/>
      <c r="Z89" s="35"/>
      <c r="AA89" s="35"/>
      <c r="AB89" s="35"/>
      <c r="AC89" s="35"/>
      <c r="AD89" s="35"/>
      <c r="AE89" s="35"/>
    </row>
    <row r="90" spans="1:31" s="2" customFormat="1" ht="6.95" customHeight="1">
      <c r="A90" s="35"/>
      <c r="B90" s="36"/>
      <c r="C90" s="37"/>
      <c r="D90" s="37"/>
      <c r="E90" s="37"/>
      <c r="F90" s="37"/>
      <c r="G90" s="37"/>
      <c r="H90" s="37"/>
      <c r="I90" s="37"/>
      <c r="J90" s="37"/>
      <c r="K90" s="37"/>
      <c r="L90" s="52"/>
      <c r="S90" s="35"/>
      <c r="T90" s="35"/>
      <c r="U90" s="35"/>
      <c r="V90" s="35"/>
      <c r="W90" s="35"/>
      <c r="X90" s="35"/>
      <c r="Y90" s="35"/>
      <c r="Z90" s="35"/>
      <c r="AA90" s="35"/>
      <c r="AB90" s="35"/>
      <c r="AC90" s="35"/>
      <c r="AD90" s="35"/>
      <c r="AE90" s="35"/>
    </row>
    <row r="91" spans="1:31" s="2" customFormat="1" ht="12" customHeight="1">
      <c r="A91" s="35"/>
      <c r="B91" s="36"/>
      <c r="C91" s="30" t="s">
        <v>21</v>
      </c>
      <c r="D91" s="37"/>
      <c r="E91" s="37"/>
      <c r="F91" s="28" t="str">
        <f>F14</f>
        <v>Dub nad Moravou</v>
      </c>
      <c r="G91" s="37"/>
      <c r="H91" s="37"/>
      <c r="I91" s="30" t="s">
        <v>23</v>
      </c>
      <c r="J91" s="67" t="str">
        <f>IF(J14="","",J14)</f>
        <v>27. 5. 2024</v>
      </c>
      <c r="K91" s="37"/>
      <c r="L91" s="52"/>
      <c r="S91" s="35"/>
      <c r="T91" s="35"/>
      <c r="U91" s="35"/>
      <c r="V91" s="35"/>
      <c r="W91" s="35"/>
      <c r="X91" s="35"/>
      <c r="Y91" s="35"/>
      <c r="Z91" s="35"/>
      <c r="AA91" s="35"/>
      <c r="AB91" s="35"/>
      <c r="AC91" s="35"/>
      <c r="AD91" s="35"/>
      <c r="AE91" s="35"/>
    </row>
    <row r="92" spans="1:31" s="2" customFormat="1" ht="6.95" customHeight="1">
      <c r="A92" s="35"/>
      <c r="B92" s="36"/>
      <c r="C92" s="37"/>
      <c r="D92" s="37"/>
      <c r="E92" s="37"/>
      <c r="F92" s="37"/>
      <c r="G92" s="37"/>
      <c r="H92" s="37"/>
      <c r="I92" s="37"/>
      <c r="J92" s="37"/>
      <c r="K92" s="37"/>
      <c r="L92" s="52"/>
      <c r="S92" s="35"/>
      <c r="T92" s="35"/>
      <c r="U92" s="35"/>
      <c r="V92" s="35"/>
      <c r="W92" s="35"/>
      <c r="X92" s="35"/>
      <c r="Y92" s="35"/>
      <c r="Z92" s="35"/>
      <c r="AA92" s="35"/>
      <c r="AB92" s="35"/>
      <c r="AC92" s="35"/>
      <c r="AD92" s="35"/>
      <c r="AE92" s="35"/>
    </row>
    <row r="93" spans="1:31" s="2" customFormat="1" ht="15.2" customHeight="1">
      <c r="A93" s="35"/>
      <c r="B93" s="36"/>
      <c r="C93" s="30" t="s">
        <v>25</v>
      </c>
      <c r="D93" s="37"/>
      <c r="E93" s="37"/>
      <c r="F93" s="28" t="str">
        <f>E17</f>
        <v>ZŠ a MŠ, příspěvková organizace Dub n/M</v>
      </c>
      <c r="G93" s="37"/>
      <c r="H93" s="37"/>
      <c r="I93" s="30" t="s">
        <v>31</v>
      </c>
      <c r="J93" s="33" t="str">
        <f>E23</f>
        <v>Bořivoj Kovář</v>
      </c>
      <c r="K93" s="37"/>
      <c r="L93" s="52"/>
      <c r="S93" s="35"/>
      <c r="T93" s="35"/>
      <c r="U93" s="35"/>
      <c r="V93" s="35"/>
      <c r="W93" s="35"/>
      <c r="X93" s="35"/>
      <c r="Y93" s="35"/>
      <c r="Z93" s="35"/>
      <c r="AA93" s="35"/>
      <c r="AB93" s="35"/>
      <c r="AC93" s="35"/>
      <c r="AD93" s="35"/>
      <c r="AE93" s="35"/>
    </row>
    <row r="94" spans="1:31" s="2" customFormat="1" ht="15.2" customHeight="1">
      <c r="A94" s="35"/>
      <c r="B94" s="36"/>
      <c r="C94" s="30" t="s">
        <v>29</v>
      </c>
      <c r="D94" s="37"/>
      <c r="E94" s="37"/>
      <c r="F94" s="28" t="str">
        <f>IF(E20="","",E20)</f>
        <v>Vyplň údaj</v>
      </c>
      <c r="G94" s="37"/>
      <c r="H94" s="37"/>
      <c r="I94" s="30" t="s">
        <v>34</v>
      </c>
      <c r="J94" s="33" t="str">
        <f>E26</f>
        <v xml:space="preserve"> </v>
      </c>
      <c r="K94" s="37"/>
      <c r="L94" s="52"/>
      <c r="S94" s="35"/>
      <c r="T94" s="35"/>
      <c r="U94" s="35"/>
      <c r="V94" s="35"/>
      <c r="W94" s="35"/>
      <c r="X94" s="35"/>
      <c r="Y94" s="35"/>
      <c r="Z94" s="35"/>
      <c r="AA94" s="35"/>
      <c r="AB94" s="35"/>
      <c r="AC94" s="35"/>
      <c r="AD94" s="35"/>
      <c r="AE94" s="35"/>
    </row>
    <row r="95" spans="1:31" s="2" customFormat="1" ht="10.35" customHeight="1">
      <c r="A95" s="35"/>
      <c r="B95" s="36"/>
      <c r="C95" s="37"/>
      <c r="D95" s="37"/>
      <c r="E95" s="37"/>
      <c r="F95" s="37"/>
      <c r="G95" s="37"/>
      <c r="H95" s="37"/>
      <c r="I95" s="37"/>
      <c r="J95" s="37"/>
      <c r="K95" s="37"/>
      <c r="L95" s="52"/>
      <c r="S95" s="35"/>
      <c r="T95" s="35"/>
      <c r="U95" s="35"/>
      <c r="V95" s="35"/>
      <c r="W95" s="35"/>
      <c r="X95" s="35"/>
      <c r="Y95" s="35"/>
      <c r="Z95" s="35"/>
      <c r="AA95" s="35"/>
      <c r="AB95" s="35"/>
      <c r="AC95" s="35"/>
      <c r="AD95" s="35"/>
      <c r="AE95" s="35"/>
    </row>
    <row r="96" spans="1:31" s="2" customFormat="1" ht="29.25" customHeight="1">
      <c r="A96" s="35"/>
      <c r="B96" s="36"/>
      <c r="C96" s="150" t="s">
        <v>116</v>
      </c>
      <c r="D96" s="151"/>
      <c r="E96" s="151"/>
      <c r="F96" s="151"/>
      <c r="G96" s="151"/>
      <c r="H96" s="151"/>
      <c r="I96" s="151"/>
      <c r="J96" s="152" t="s">
        <v>117</v>
      </c>
      <c r="K96" s="151"/>
      <c r="L96" s="52"/>
      <c r="S96" s="35"/>
      <c r="T96" s="35"/>
      <c r="U96" s="35"/>
      <c r="V96" s="35"/>
      <c r="W96" s="35"/>
      <c r="X96" s="35"/>
      <c r="Y96" s="35"/>
      <c r="Z96" s="35"/>
      <c r="AA96" s="35"/>
      <c r="AB96" s="35"/>
      <c r="AC96" s="35"/>
      <c r="AD96" s="35"/>
      <c r="AE96" s="35"/>
    </row>
    <row r="97" spans="1:47" s="2" customFormat="1" ht="10.35" customHeight="1">
      <c r="A97" s="35"/>
      <c r="B97" s="36"/>
      <c r="C97" s="37"/>
      <c r="D97" s="37"/>
      <c r="E97" s="37"/>
      <c r="F97" s="37"/>
      <c r="G97" s="37"/>
      <c r="H97" s="37"/>
      <c r="I97" s="37"/>
      <c r="J97" s="37"/>
      <c r="K97" s="37"/>
      <c r="L97" s="52"/>
      <c r="S97" s="35"/>
      <c r="T97" s="35"/>
      <c r="U97" s="35"/>
      <c r="V97" s="35"/>
      <c r="W97" s="35"/>
      <c r="X97" s="35"/>
      <c r="Y97" s="35"/>
      <c r="Z97" s="35"/>
      <c r="AA97" s="35"/>
      <c r="AB97" s="35"/>
      <c r="AC97" s="35"/>
      <c r="AD97" s="35"/>
      <c r="AE97" s="35"/>
    </row>
    <row r="98" spans="1:47" s="2" customFormat="1" ht="22.9" customHeight="1">
      <c r="A98" s="35"/>
      <c r="B98" s="36"/>
      <c r="C98" s="153" t="s">
        <v>118</v>
      </c>
      <c r="D98" s="37"/>
      <c r="E98" s="37"/>
      <c r="F98" s="37"/>
      <c r="G98" s="37"/>
      <c r="H98" s="37"/>
      <c r="I98" s="37"/>
      <c r="J98" s="85">
        <f>J123</f>
        <v>0</v>
      </c>
      <c r="K98" s="37"/>
      <c r="L98" s="52"/>
      <c r="S98" s="35"/>
      <c r="T98" s="35"/>
      <c r="U98" s="35"/>
      <c r="V98" s="35"/>
      <c r="W98" s="35"/>
      <c r="X98" s="35"/>
      <c r="Y98" s="35"/>
      <c r="Z98" s="35"/>
      <c r="AA98" s="35"/>
      <c r="AB98" s="35"/>
      <c r="AC98" s="35"/>
      <c r="AD98" s="35"/>
      <c r="AE98" s="35"/>
      <c r="AU98" s="18" t="s">
        <v>119</v>
      </c>
    </row>
    <row r="99" spans="1:47" s="9" customFormat="1" ht="24.95" customHeight="1">
      <c r="B99" s="154"/>
      <c r="C99" s="155"/>
      <c r="D99" s="156" t="s">
        <v>130</v>
      </c>
      <c r="E99" s="157"/>
      <c r="F99" s="157"/>
      <c r="G99" s="157"/>
      <c r="H99" s="157"/>
      <c r="I99" s="157"/>
      <c r="J99" s="158">
        <f>J124</f>
        <v>0</v>
      </c>
      <c r="K99" s="155"/>
      <c r="L99" s="159"/>
    </row>
    <row r="100" spans="1:47" s="10" customFormat="1" ht="19.899999999999999" customHeight="1">
      <c r="B100" s="160"/>
      <c r="C100" s="105"/>
      <c r="D100" s="161" t="s">
        <v>2719</v>
      </c>
      <c r="E100" s="162"/>
      <c r="F100" s="162"/>
      <c r="G100" s="162"/>
      <c r="H100" s="162"/>
      <c r="I100" s="162"/>
      <c r="J100" s="163">
        <f>J125</f>
        <v>0</v>
      </c>
      <c r="K100" s="105"/>
      <c r="L100" s="164"/>
    </row>
    <row r="101" spans="1:47" s="9" customFormat="1" ht="24.95" customHeight="1">
      <c r="B101" s="154"/>
      <c r="C101" s="155"/>
      <c r="D101" s="156" t="s">
        <v>2725</v>
      </c>
      <c r="E101" s="157"/>
      <c r="F101" s="157"/>
      <c r="G101" s="157"/>
      <c r="H101" s="157"/>
      <c r="I101" s="157"/>
      <c r="J101" s="158">
        <f>J133</f>
        <v>0</v>
      </c>
      <c r="K101" s="155"/>
      <c r="L101" s="159"/>
    </row>
    <row r="102" spans="1:47" s="2" customFormat="1" ht="21.75" customHeight="1">
      <c r="A102" s="35"/>
      <c r="B102" s="36"/>
      <c r="C102" s="37"/>
      <c r="D102" s="37"/>
      <c r="E102" s="37"/>
      <c r="F102" s="37"/>
      <c r="G102" s="37"/>
      <c r="H102" s="37"/>
      <c r="I102" s="37"/>
      <c r="J102" s="37"/>
      <c r="K102" s="37"/>
      <c r="L102" s="52"/>
      <c r="S102" s="35"/>
      <c r="T102" s="35"/>
      <c r="U102" s="35"/>
      <c r="V102" s="35"/>
      <c r="W102" s="35"/>
      <c r="X102" s="35"/>
      <c r="Y102" s="35"/>
      <c r="Z102" s="35"/>
      <c r="AA102" s="35"/>
      <c r="AB102" s="35"/>
      <c r="AC102" s="35"/>
      <c r="AD102" s="35"/>
      <c r="AE102" s="35"/>
    </row>
    <row r="103" spans="1:47" s="2" customFormat="1" ht="6.95" customHeight="1">
      <c r="A103" s="35"/>
      <c r="B103" s="55"/>
      <c r="C103" s="56"/>
      <c r="D103" s="56"/>
      <c r="E103" s="56"/>
      <c r="F103" s="56"/>
      <c r="G103" s="56"/>
      <c r="H103" s="56"/>
      <c r="I103" s="56"/>
      <c r="J103" s="56"/>
      <c r="K103" s="56"/>
      <c r="L103" s="52"/>
      <c r="S103" s="35"/>
      <c r="T103" s="35"/>
      <c r="U103" s="35"/>
      <c r="V103" s="35"/>
      <c r="W103" s="35"/>
      <c r="X103" s="35"/>
      <c r="Y103" s="35"/>
      <c r="Z103" s="35"/>
      <c r="AA103" s="35"/>
      <c r="AB103" s="35"/>
      <c r="AC103" s="35"/>
      <c r="AD103" s="35"/>
      <c r="AE103" s="35"/>
    </row>
    <row r="107" spans="1:47" s="2" customFormat="1" ht="6.95" customHeight="1">
      <c r="A107" s="35"/>
      <c r="B107" s="57"/>
      <c r="C107" s="58"/>
      <c r="D107" s="58"/>
      <c r="E107" s="58"/>
      <c r="F107" s="58"/>
      <c r="G107" s="58"/>
      <c r="H107" s="58"/>
      <c r="I107" s="58"/>
      <c r="J107" s="58"/>
      <c r="K107" s="58"/>
      <c r="L107" s="52"/>
      <c r="S107" s="35"/>
      <c r="T107" s="35"/>
      <c r="U107" s="35"/>
      <c r="V107" s="35"/>
      <c r="W107" s="35"/>
      <c r="X107" s="35"/>
      <c r="Y107" s="35"/>
      <c r="Z107" s="35"/>
      <c r="AA107" s="35"/>
      <c r="AB107" s="35"/>
      <c r="AC107" s="35"/>
      <c r="AD107" s="35"/>
      <c r="AE107" s="35"/>
    </row>
    <row r="108" spans="1:47" s="2" customFormat="1" ht="24.95" customHeight="1">
      <c r="A108" s="35"/>
      <c r="B108" s="36"/>
      <c r="C108" s="24" t="s">
        <v>145</v>
      </c>
      <c r="D108" s="37"/>
      <c r="E108" s="37"/>
      <c r="F108" s="37"/>
      <c r="G108" s="37"/>
      <c r="H108" s="37"/>
      <c r="I108" s="37"/>
      <c r="J108" s="37"/>
      <c r="K108" s="37"/>
      <c r="L108" s="52"/>
      <c r="S108" s="35"/>
      <c r="T108" s="35"/>
      <c r="U108" s="35"/>
      <c r="V108" s="35"/>
      <c r="W108" s="35"/>
      <c r="X108" s="35"/>
      <c r="Y108" s="35"/>
      <c r="Z108" s="35"/>
      <c r="AA108" s="35"/>
      <c r="AB108" s="35"/>
      <c r="AC108" s="35"/>
      <c r="AD108" s="35"/>
      <c r="AE108" s="35"/>
    </row>
    <row r="109" spans="1:47" s="2" customFormat="1" ht="6.95" customHeight="1">
      <c r="A109" s="35"/>
      <c r="B109" s="36"/>
      <c r="C109" s="37"/>
      <c r="D109" s="37"/>
      <c r="E109" s="37"/>
      <c r="F109" s="37"/>
      <c r="G109" s="37"/>
      <c r="H109" s="37"/>
      <c r="I109" s="37"/>
      <c r="J109" s="37"/>
      <c r="K109" s="37"/>
      <c r="L109" s="52"/>
      <c r="S109" s="35"/>
      <c r="T109" s="35"/>
      <c r="U109" s="35"/>
      <c r="V109" s="35"/>
      <c r="W109" s="35"/>
      <c r="X109" s="35"/>
      <c r="Y109" s="35"/>
      <c r="Z109" s="35"/>
      <c r="AA109" s="35"/>
      <c r="AB109" s="35"/>
      <c r="AC109" s="35"/>
      <c r="AD109" s="35"/>
      <c r="AE109" s="35"/>
    </row>
    <row r="110" spans="1:47" s="2" customFormat="1" ht="12" customHeight="1">
      <c r="A110" s="35"/>
      <c r="B110" s="36"/>
      <c r="C110" s="30" t="s">
        <v>16</v>
      </c>
      <c r="D110" s="37"/>
      <c r="E110" s="37"/>
      <c r="F110" s="37"/>
      <c r="G110" s="37"/>
      <c r="H110" s="37"/>
      <c r="I110" s="37"/>
      <c r="J110" s="37"/>
      <c r="K110" s="37"/>
      <c r="L110" s="52"/>
      <c r="S110" s="35"/>
      <c r="T110" s="35"/>
      <c r="U110" s="35"/>
      <c r="V110" s="35"/>
      <c r="W110" s="35"/>
      <c r="X110" s="35"/>
      <c r="Y110" s="35"/>
      <c r="Z110" s="35"/>
      <c r="AA110" s="35"/>
      <c r="AB110" s="35"/>
      <c r="AC110" s="35"/>
      <c r="AD110" s="35"/>
      <c r="AE110" s="35"/>
    </row>
    <row r="111" spans="1:47" s="2" customFormat="1" ht="26.25" customHeight="1">
      <c r="A111" s="35"/>
      <c r="B111" s="36"/>
      <c r="C111" s="37"/>
      <c r="D111" s="37"/>
      <c r="E111" s="327" t="str">
        <f>E7</f>
        <v>Přístavba odborné učebny pro výuku přípravy pokrmů pro I. II. stupeň ZŠ Dub nad Moravou</v>
      </c>
      <c r="F111" s="328"/>
      <c r="G111" s="328"/>
      <c r="H111" s="328"/>
      <c r="I111" s="37"/>
      <c r="J111" s="37"/>
      <c r="K111" s="37"/>
      <c r="L111" s="52"/>
      <c r="S111" s="35"/>
      <c r="T111" s="35"/>
      <c r="U111" s="35"/>
      <c r="V111" s="35"/>
      <c r="W111" s="35"/>
      <c r="X111" s="35"/>
      <c r="Y111" s="35"/>
      <c r="Z111" s="35"/>
      <c r="AA111" s="35"/>
      <c r="AB111" s="35"/>
      <c r="AC111" s="35"/>
      <c r="AD111" s="35"/>
      <c r="AE111" s="35"/>
    </row>
    <row r="112" spans="1:47" s="1" customFormat="1" ht="12" customHeight="1">
      <c r="B112" s="22"/>
      <c r="C112" s="30" t="s">
        <v>112</v>
      </c>
      <c r="D112" s="23"/>
      <c r="E112" s="23"/>
      <c r="F112" s="23"/>
      <c r="G112" s="23"/>
      <c r="H112" s="23"/>
      <c r="I112" s="23"/>
      <c r="J112" s="23"/>
      <c r="K112" s="23"/>
      <c r="L112" s="21"/>
    </row>
    <row r="113" spans="1:65" s="2" customFormat="1" ht="16.5" customHeight="1">
      <c r="A113" s="35"/>
      <c r="B113" s="36"/>
      <c r="C113" s="37"/>
      <c r="D113" s="37"/>
      <c r="E113" s="327" t="s">
        <v>2715</v>
      </c>
      <c r="F113" s="329"/>
      <c r="G113" s="329"/>
      <c r="H113" s="329"/>
      <c r="I113" s="37"/>
      <c r="J113" s="37"/>
      <c r="K113" s="37"/>
      <c r="L113" s="52"/>
      <c r="S113" s="35"/>
      <c r="T113" s="35"/>
      <c r="U113" s="35"/>
      <c r="V113" s="35"/>
      <c r="W113" s="35"/>
      <c r="X113" s="35"/>
      <c r="Y113" s="35"/>
      <c r="Z113" s="35"/>
      <c r="AA113" s="35"/>
      <c r="AB113" s="35"/>
      <c r="AC113" s="35"/>
      <c r="AD113" s="35"/>
      <c r="AE113" s="35"/>
    </row>
    <row r="114" spans="1:65" s="2" customFormat="1" ht="12" customHeight="1">
      <c r="A114" s="35"/>
      <c r="B114" s="36"/>
      <c r="C114" s="30" t="s">
        <v>2716</v>
      </c>
      <c r="D114" s="37"/>
      <c r="E114" s="37"/>
      <c r="F114" s="37"/>
      <c r="G114" s="37"/>
      <c r="H114" s="37"/>
      <c r="I114" s="37"/>
      <c r="J114" s="37"/>
      <c r="K114" s="37"/>
      <c r="L114" s="52"/>
      <c r="S114" s="35"/>
      <c r="T114" s="35"/>
      <c r="U114" s="35"/>
      <c r="V114" s="35"/>
      <c r="W114" s="35"/>
      <c r="X114" s="35"/>
      <c r="Y114" s="35"/>
      <c r="Z114" s="35"/>
      <c r="AA114" s="35"/>
      <c r="AB114" s="35"/>
      <c r="AC114" s="35"/>
      <c r="AD114" s="35"/>
      <c r="AE114" s="35"/>
    </row>
    <row r="115" spans="1:65" s="2" customFormat="1" ht="30" customHeight="1">
      <c r="A115" s="35"/>
      <c r="B115" s="36"/>
      <c r="C115" s="37"/>
      <c r="D115" s="37"/>
      <c r="E115" s="275" t="str">
        <f>E11</f>
        <v>03 - Dodatek č.1 ze dne 3.1.2018 (odpínání spotřebičů v R1.1)</v>
      </c>
      <c r="F115" s="329"/>
      <c r="G115" s="329"/>
      <c r="H115" s="329"/>
      <c r="I115" s="37"/>
      <c r="J115" s="37"/>
      <c r="K115" s="37"/>
      <c r="L115" s="52"/>
      <c r="S115" s="35"/>
      <c r="T115" s="35"/>
      <c r="U115" s="35"/>
      <c r="V115" s="35"/>
      <c r="W115" s="35"/>
      <c r="X115" s="35"/>
      <c r="Y115" s="35"/>
      <c r="Z115" s="35"/>
      <c r="AA115" s="35"/>
      <c r="AB115" s="35"/>
      <c r="AC115" s="35"/>
      <c r="AD115" s="35"/>
      <c r="AE115" s="35"/>
    </row>
    <row r="116" spans="1:65" s="2" customFormat="1" ht="6.95" customHeight="1">
      <c r="A116" s="35"/>
      <c r="B116" s="36"/>
      <c r="C116" s="37"/>
      <c r="D116" s="37"/>
      <c r="E116" s="37"/>
      <c r="F116" s="37"/>
      <c r="G116" s="37"/>
      <c r="H116" s="37"/>
      <c r="I116" s="37"/>
      <c r="J116" s="37"/>
      <c r="K116" s="37"/>
      <c r="L116" s="52"/>
      <c r="S116" s="35"/>
      <c r="T116" s="35"/>
      <c r="U116" s="35"/>
      <c r="V116" s="35"/>
      <c r="W116" s="35"/>
      <c r="X116" s="35"/>
      <c r="Y116" s="35"/>
      <c r="Z116" s="35"/>
      <c r="AA116" s="35"/>
      <c r="AB116" s="35"/>
      <c r="AC116" s="35"/>
      <c r="AD116" s="35"/>
      <c r="AE116" s="35"/>
    </row>
    <row r="117" spans="1:65" s="2" customFormat="1" ht="12" customHeight="1">
      <c r="A117" s="35"/>
      <c r="B117" s="36"/>
      <c r="C117" s="30" t="s">
        <v>21</v>
      </c>
      <c r="D117" s="37"/>
      <c r="E117" s="37"/>
      <c r="F117" s="28" t="str">
        <f>F14</f>
        <v>Dub nad Moravou</v>
      </c>
      <c r="G117" s="37"/>
      <c r="H117" s="37"/>
      <c r="I117" s="30" t="s">
        <v>23</v>
      </c>
      <c r="J117" s="67" t="str">
        <f>IF(J14="","",J14)</f>
        <v>27. 5. 2024</v>
      </c>
      <c r="K117" s="37"/>
      <c r="L117" s="52"/>
      <c r="S117" s="35"/>
      <c r="T117" s="35"/>
      <c r="U117" s="35"/>
      <c r="V117" s="35"/>
      <c r="W117" s="35"/>
      <c r="X117" s="35"/>
      <c r="Y117" s="35"/>
      <c r="Z117" s="35"/>
      <c r="AA117" s="35"/>
      <c r="AB117" s="35"/>
      <c r="AC117" s="35"/>
      <c r="AD117" s="35"/>
      <c r="AE117" s="35"/>
    </row>
    <row r="118" spans="1:65" s="2" customFormat="1" ht="6.95" customHeight="1">
      <c r="A118" s="35"/>
      <c r="B118" s="36"/>
      <c r="C118" s="37"/>
      <c r="D118" s="37"/>
      <c r="E118" s="37"/>
      <c r="F118" s="37"/>
      <c r="G118" s="37"/>
      <c r="H118" s="37"/>
      <c r="I118" s="37"/>
      <c r="J118" s="37"/>
      <c r="K118" s="37"/>
      <c r="L118" s="52"/>
      <c r="S118" s="35"/>
      <c r="T118" s="35"/>
      <c r="U118" s="35"/>
      <c r="V118" s="35"/>
      <c r="W118" s="35"/>
      <c r="X118" s="35"/>
      <c r="Y118" s="35"/>
      <c r="Z118" s="35"/>
      <c r="AA118" s="35"/>
      <c r="AB118" s="35"/>
      <c r="AC118" s="35"/>
      <c r="AD118" s="35"/>
      <c r="AE118" s="35"/>
    </row>
    <row r="119" spans="1:65" s="2" customFormat="1" ht="15.2" customHeight="1">
      <c r="A119" s="35"/>
      <c r="B119" s="36"/>
      <c r="C119" s="30" t="s">
        <v>25</v>
      </c>
      <c r="D119" s="37"/>
      <c r="E119" s="37"/>
      <c r="F119" s="28" t="str">
        <f>E17</f>
        <v>ZŠ a MŠ, příspěvková organizace Dub n/M</v>
      </c>
      <c r="G119" s="37"/>
      <c r="H119" s="37"/>
      <c r="I119" s="30" t="s">
        <v>31</v>
      </c>
      <c r="J119" s="33" t="str">
        <f>E23</f>
        <v>Bořivoj Kovář</v>
      </c>
      <c r="K119" s="37"/>
      <c r="L119" s="52"/>
      <c r="S119" s="35"/>
      <c r="T119" s="35"/>
      <c r="U119" s="35"/>
      <c r="V119" s="35"/>
      <c r="W119" s="35"/>
      <c r="X119" s="35"/>
      <c r="Y119" s="35"/>
      <c r="Z119" s="35"/>
      <c r="AA119" s="35"/>
      <c r="AB119" s="35"/>
      <c r="AC119" s="35"/>
      <c r="AD119" s="35"/>
      <c r="AE119" s="35"/>
    </row>
    <row r="120" spans="1:65" s="2" customFormat="1" ht="15.2" customHeight="1">
      <c r="A120" s="35"/>
      <c r="B120" s="36"/>
      <c r="C120" s="30" t="s">
        <v>29</v>
      </c>
      <c r="D120" s="37"/>
      <c r="E120" s="37"/>
      <c r="F120" s="28" t="str">
        <f>IF(E20="","",E20)</f>
        <v>Vyplň údaj</v>
      </c>
      <c r="G120" s="37"/>
      <c r="H120" s="37"/>
      <c r="I120" s="30" t="s">
        <v>34</v>
      </c>
      <c r="J120" s="33" t="str">
        <f>E26</f>
        <v xml:space="preserve"> </v>
      </c>
      <c r="K120" s="37"/>
      <c r="L120" s="52"/>
      <c r="S120" s="35"/>
      <c r="T120" s="35"/>
      <c r="U120" s="35"/>
      <c r="V120" s="35"/>
      <c r="W120" s="35"/>
      <c r="X120" s="35"/>
      <c r="Y120" s="35"/>
      <c r="Z120" s="35"/>
      <c r="AA120" s="35"/>
      <c r="AB120" s="35"/>
      <c r="AC120" s="35"/>
      <c r="AD120" s="35"/>
      <c r="AE120" s="35"/>
    </row>
    <row r="121" spans="1:65" s="2" customFormat="1" ht="10.35" customHeight="1">
      <c r="A121" s="35"/>
      <c r="B121" s="36"/>
      <c r="C121" s="37"/>
      <c r="D121" s="37"/>
      <c r="E121" s="37"/>
      <c r="F121" s="37"/>
      <c r="G121" s="37"/>
      <c r="H121" s="37"/>
      <c r="I121" s="37"/>
      <c r="J121" s="37"/>
      <c r="K121" s="37"/>
      <c r="L121" s="52"/>
      <c r="S121" s="35"/>
      <c r="T121" s="35"/>
      <c r="U121" s="35"/>
      <c r="V121" s="35"/>
      <c r="W121" s="35"/>
      <c r="X121" s="35"/>
      <c r="Y121" s="35"/>
      <c r="Z121" s="35"/>
      <c r="AA121" s="35"/>
      <c r="AB121" s="35"/>
      <c r="AC121" s="35"/>
      <c r="AD121" s="35"/>
      <c r="AE121" s="35"/>
    </row>
    <row r="122" spans="1:65" s="11" customFormat="1" ht="29.25" customHeight="1">
      <c r="A122" s="165"/>
      <c r="B122" s="166"/>
      <c r="C122" s="167" t="s">
        <v>146</v>
      </c>
      <c r="D122" s="168" t="s">
        <v>61</v>
      </c>
      <c r="E122" s="168" t="s">
        <v>57</v>
      </c>
      <c r="F122" s="168" t="s">
        <v>58</v>
      </c>
      <c r="G122" s="168" t="s">
        <v>147</v>
      </c>
      <c r="H122" s="168" t="s">
        <v>148</v>
      </c>
      <c r="I122" s="168" t="s">
        <v>149</v>
      </c>
      <c r="J122" s="169" t="s">
        <v>117</v>
      </c>
      <c r="K122" s="170" t="s">
        <v>150</v>
      </c>
      <c r="L122" s="171"/>
      <c r="M122" s="76" t="s">
        <v>1</v>
      </c>
      <c r="N122" s="77" t="s">
        <v>40</v>
      </c>
      <c r="O122" s="77" t="s">
        <v>151</v>
      </c>
      <c r="P122" s="77" t="s">
        <v>152</v>
      </c>
      <c r="Q122" s="77" t="s">
        <v>153</v>
      </c>
      <c r="R122" s="77" t="s">
        <v>154</v>
      </c>
      <c r="S122" s="77" t="s">
        <v>155</v>
      </c>
      <c r="T122" s="78" t="s">
        <v>156</v>
      </c>
      <c r="U122" s="165"/>
      <c r="V122" s="165"/>
      <c r="W122" s="165"/>
      <c r="X122" s="165"/>
      <c r="Y122" s="165"/>
      <c r="Z122" s="165"/>
      <c r="AA122" s="165"/>
      <c r="AB122" s="165"/>
      <c r="AC122" s="165"/>
      <c r="AD122" s="165"/>
      <c r="AE122" s="165"/>
    </row>
    <row r="123" spans="1:65" s="2" customFormat="1" ht="22.9" customHeight="1">
      <c r="A123" s="35"/>
      <c r="B123" s="36"/>
      <c r="C123" s="83" t="s">
        <v>157</v>
      </c>
      <c r="D123" s="37"/>
      <c r="E123" s="37"/>
      <c r="F123" s="37"/>
      <c r="G123" s="37"/>
      <c r="H123" s="37"/>
      <c r="I123" s="37"/>
      <c r="J123" s="172">
        <f>BK123</f>
        <v>0</v>
      </c>
      <c r="K123" s="37"/>
      <c r="L123" s="40"/>
      <c r="M123" s="79"/>
      <c r="N123" s="173"/>
      <c r="O123" s="80"/>
      <c r="P123" s="174">
        <f>P124+P133</f>
        <v>0</v>
      </c>
      <c r="Q123" s="80"/>
      <c r="R123" s="174">
        <f>R124+R133</f>
        <v>0</v>
      </c>
      <c r="S123" s="80"/>
      <c r="T123" s="175">
        <f>T124+T133</f>
        <v>0</v>
      </c>
      <c r="U123" s="35"/>
      <c r="V123" s="35"/>
      <c r="W123" s="35"/>
      <c r="X123" s="35"/>
      <c r="Y123" s="35"/>
      <c r="Z123" s="35"/>
      <c r="AA123" s="35"/>
      <c r="AB123" s="35"/>
      <c r="AC123" s="35"/>
      <c r="AD123" s="35"/>
      <c r="AE123" s="35"/>
      <c r="AT123" s="18" t="s">
        <v>75</v>
      </c>
      <c r="AU123" s="18" t="s">
        <v>119</v>
      </c>
      <c r="BK123" s="176">
        <f>BK124+BK133</f>
        <v>0</v>
      </c>
    </row>
    <row r="124" spans="1:65" s="12" customFormat="1" ht="25.9" customHeight="1">
      <c r="B124" s="177"/>
      <c r="C124" s="178"/>
      <c r="D124" s="179" t="s">
        <v>75</v>
      </c>
      <c r="E124" s="180" t="s">
        <v>1320</v>
      </c>
      <c r="F124" s="180" t="s">
        <v>1321</v>
      </c>
      <c r="G124" s="178"/>
      <c r="H124" s="178"/>
      <c r="I124" s="181"/>
      <c r="J124" s="182">
        <f>BK124</f>
        <v>0</v>
      </c>
      <c r="K124" s="178"/>
      <c r="L124" s="183"/>
      <c r="M124" s="184"/>
      <c r="N124" s="185"/>
      <c r="O124" s="185"/>
      <c r="P124" s="186">
        <f>P125</f>
        <v>0</v>
      </c>
      <c r="Q124" s="185"/>
      <c r="R124" s="186">
        <f>R125</f>
        <v>0</v>
      </c>
      <c r="S124" s="185"/>
      <c r="T124" s="187">
        <f>T125</f>
        <v>0</v>
      </c>
      <c r="AR124" s="188" t="s">
        <v>86</v>
      </c>
      <c r="AT124" s="189" t="s">
        <v>75</v>
      </c>
      <c r="AU124" s="189" t="s">
        <v>76</v>
      </c>
      <c r="AY124" s="188" t="s">
        <v>160</v>
      </c>
      <c r="BK124" s="190">
        <f>BK125</f>
        <v>0</v>
      </c>
    </row>
    <row r="125" spans="1:65" s="12" customFormat="1" ht="22.9" customHeight="1">
      <c r="B125" s="177"/>
      <c r="C125" s="178"/>
      <c r="D125" s="179" t="s">
        <v>75</v>
      </c>
      <c r="E125" s="191" t="s">
        <v>2737</v>
      </c>
      <c r="F125" s="191" t="s">
        <v>2738</v>
      </c>
      <c r="G125" s="178"/>
      <c r="H125" s="178"/>
      <c r="I125" s="181"/>
      <c r="J125" s="192">
        <f>BK125</f>
        <v>0</v>
      </c>
      <c r="K125" s="178"/>
      <c r="L125" s="183"/>
      <c r="M125" s="184"/>
      <c r="N125" s="185"/>
      <c r="O125" s="185"/>
      <c r="P125" s="186">
        <f>SUM(P126:P132)</f>
        <v>0</v>
      </c>
      <c r="Q125" s="185"/>
      <c r="R125" s="186">
        <f>SUM(R126:R132)</f>
        <v>0</v>
      </c>
      <c r="S125" s="185"/>
      <c r="T125" s="187">
        <f>SUM(T126:T132)</f>
        <v>0</v>
      </c>
      <c r="AR125" s="188" t="s">
        <v>86</v>
      </c>
      <c r="AT125" s="189" t="s">
        <v>75</v>
      </c>
      <c r="AU125" s="189" t="s">
        <v>84</v>
      </c>
      <c r="AY125" s="188" t="s">
        <v>160</v>
      </c>
      <c r="BK125" s="190">
        <f>SUM(BK126:BK132)</f>
        <v>0</v>
      </c>
    </row>
    <row r="126" spans="1:65" s="2" customFormat="1" ht="24.2" customHeight="1">
      <c r="A126" s="35"/>
      <c r="B126" s="36"/>
      <c r="C126" s="193" t="s">
        <v>84</v>
      </c>
      <c r="D126" s="193" t="s">
        <v>162</v>
      </c>
      <c r="E126" s="194" t="s">
        <v>3274</v>
      </c>
      <c r="F126" s="195" t="s">
        <v>3275</v>
      </c>
      <c r="G126" s="196" t="s">
        <v>312</v>
      </c>
      <c r="H126" s="197">
        <v>2</v>
      </c>
      <c r="I126" s="198"/>
      <c r="J126" s="199">
        <f>ROUND(I126*H126,2)</f>
        <v>0</v>
      </c>
      <c r="K126" s="200"/>
      <c r="L126" s="40"/>
      <c r="M126" s="201" t="s">
        <v>1</v>
      </c>
      <c r="N126" s="202" t="s">
        <v>41</v>
      </c>
      <c r="O126" s="72"/>
      <c r="P126" s="203">
        <f>O126*H126</f>
        <v>0</v>
      </c>
      <c r="Q126" s="203">
        <v>0</v>
      </c>
      <c r="R126" s="203">
        <f>Q126*H126</f>
        <v>0</v>
      </c>
      <c r="S126" s="203">
        <v>0</v>
      </c>
      <c r="T126" s="204">
        <f>S126*H126</f>
        <v>0</v>
      </c>
      <c r="U126" s="35"/>
      <c r="V126" s="35"/>
      <c r="W126" s="35"/>
      <c r="X126" s="35"/>
      <c r="Y126" s="35"/>
      <c r="Z126" s="35"/>
      <c r="AA126" s="35"/>
      <c r="AB126" s="35"/>
      <c r="AC126" s="35"/>
      <c r="AD126" s="35"/>
      <c r="AE126" s="35"/>
      <c r="AR126" s="205" t="s">
        <v>214</v>
      </c>
      <c r="AT126" s="205" t="s">
        <v>162</v>
      </c>
      <c r="AU126" s="205" t="s">
        <v>86</v>
      </c>
      <c r="AY126" s="18" t="s">
        <v>160</v>
      </c>
      <c r="BE126" s="206">
        <f>IF(N126="základní",J126,0)</f>
        <v>0</v>
      </c>
      <c r="BF126" s="206">
        <f>IF(N126="snížená",J126,0)</f>
        <v>0</v>
      </c>
      <c r="BG126" s="206">
        <f>IF(N126="zákl. přenesená",J126,0)</f>
        <v>0</v>
      </c>
      <c r="BH126" s="206">
        <f>IF(N126="sníž. přenesená",J126,0)</f>
        <v>0</v>
      </c>
      <c r="BI126" s="206">
        <f>IF(N126="nulová",J126,0)</f>
        <v>0</v>
      </c>
      <c r="BJ126" s="18" t="s">
        <v>84</v>
      </c>
      <c r="BK126" s="206">
        <f>ROUND(I126*H126,2)</f>
        <v>0</v>
      </c>
      <c r="BL126" s="18" t="s">
        <v>214</v>
      </c>
      <c r="BM126" s="205" t="s">
        <v>86</v>
      </c>
    </row>
    <row r="127" spans="1:65" s="2" customFormat="1" ht="11.25">
      <c r="A127" s="35"/>
      <c r="B127" s="36"/>
      <c r="C127" s="37"/>
      <c r="D127" s="207" t="s">
        <v>167</v>
      </c>
      <c r="E127" s="37"/>
      <c r="F127" s="208" t="s">
        <v>3275</v>
      </c>
      <c r="G127" s="37"/>
      <c r="H127" s="37"/>
      <c r="I127" s="209"/>
      <c r="J127" s="37"/>
      <c r="K127" s="37"/>
      <c r="L127" s="40"/>
      <c r="M127" s="210"/>
      <c r="N127" s="211"/>
      <c r="O127" s="72"/>
      <c r="P127" s="72"/>
      <c r="Q127" s="72"/>
      <c r="R127" s="72"/>
      <c r="S127" s="72"/>
      <c r="T127" s="73"/>
      <c r="U127" s="35"/>
      <c r="V127" s="35"/>
      <c r="W127" s="35"/>
      <c r="X127" s="35"/>
      <c r="Y127" s="35"/>
      <c r="Z127" s="35"/>
      <c r="AA127" s="35"/>
      <c r="AB127" s="35"/>
      <c r="AC127" s="35"/>
      <c r="AD127" s="35"/>
      <c r="AE127" s="35"/>
      <c r="AT127" s="18" t="s">
        <v>167</v>
      </c>
      <c r="AU127" s="18" t="s">
        <v>86</v>
      </c>
    </row>
    <row r="128" spans="1:65" s="2" customFormat="1" ht="16.5" customHeight="1">
      <c r="A128" s="35"/>
      <c r="B128" s="36"/>
      <c r="C128" s="244" t="s">
        <v>86</v>
      </c>
      <c r="D128" s="244" t="s">
        <v>245</v>
      </c>
      <c r="E128" s="245" t="s">
        <v>3276</v>
      </c>
      <c r="F128" s="246" t="s">
        <v>3277</v>
      </c>
      <c r="G128" s="247" t="s">
        <v>2312</v>
      </c>
      <c r="H128" s="248">
        <v>2</v>
      </c>
      <c r="I128" s="249"/>
      <c r="J128" s="250">
        <f>ROUND(I128*H128,2)</f>
        <v>0</v>
      </c>
      <c r="K128" s="251"/>
      <c r="L128" s="252"/>
      <c r="M128" s="253" t="s">
        <v>1</v>
      </c>
      <c r="N128" s="254" t="s">
        <v>41</v>
      </c>
      <c r="O128" s="72"/>
      <c r="P128" s="203">
        <f>O128*H128</f>
        <v>0</v>
      </c>
      <c r="Q128" s="203">
        <v>0</v>
      </c>
      <c r="R128" s="203">
        <f>Q128*H128</f>
        <v>0</v>
      </c>
      <c r="S128" s="203">
        <v>0</v>
      </c>
      <c r="T128" s="204">
        <f>S128*H128</f>
        <v>0</v>
      </c>
      <c r="U128" s="35"/>
      <c r="V128" s="35"/>
      <c r="W128" s="35"/>
      <c r="X128" s="35"/>
      <c r="Y128" s="35"/>
      <c r="Z128" s="35"/>
      <c r="AA128" s="35"/>
      <c r="AB128" s="35"/>
      <c r="AC128" s="35"/>
      <c r="AD128" s="35"/>
      <c r="AE128" s="35"/>
      <c r="AR128" s="205" t="s">
        <v>262</v>
      </c>
      <c r="AT128" s="205" t="s">
        <v>245</v>
      </c>
      <c r="AU128" s="205" t="s">
        <v>86</v>
      </c>
      <c r="AY128" s="18" t="s">
        <v>160</v>
      </c>
      <c r="BE128" s="206">
        <f>IF(N128="základní",J128,0)</f>
        <v>0</v>
      </c>
      <c r="BF128" s="206">
        <f>IF(N128="snížená",J128,0)</f>
        <v>0</v>
      </c>
      <c r="BG128" s="206">
        <f>IF(N128="zákl. přenesená",J128,0)</f>
        <v>0</v>
      </c>
      <c r="BH128" s="206">
        <f>IF(N128="sníž. přenesená",J128,0)</f>
        <v>0</v>
      </c>
      <c r="BI128" s="206">
        <f>IF(N128="nulová",J128,0)</f>
        <v>0</v>
      </c>
      <c r="BJ128" s="18" t="s">
        <v>84</v>
      </c>
      <c r="BK128" s="206">
        <f>ROUND(I128*H128,2)</f>
        <v>0</v>
      </c>
      <c r="BL128" s="18" t="s">
        <v>214</v>
      </c>
      <c r="BM128" s="205" t="s">
        <v>166</v>
      </c>
    </row>
    <row r="129" spans="1:65" s="2" customFormat="1" ht="11.25">
      <c r="A129" s="35"/>
      <c r="B129" s="36"/>
      <c r="C129" s="37"/>
      <c r="D129" s="207" t="s">
        <v>167</v>
      </c>
      <c r="E129" s="37"/>
      <c r="F129" s="208" t="s">
        <v>3277</v>
      </c>
      <c r="G129" s="37"/>
      <c r="H129" s="37"/>
      <c r="I129" s="209"/>
      <c r="J129" s="37"/>
      <c r="K129" s="37"/>
      <c r="L129" s="40"/>
      <c r="M129" s="210"/>
      <c r="N129" s="211"/>
      <c r="O129" s="72"/>
      <c r="P129" s="72"/>
      <c r="Q129" s="72"/>
      <c r="R129" s="72"/>
      <c r="S129" s="72"/>
      <c r="T129" s="73"/>
      <c r="U129" s="35"/>
      <c r="V129" s="35"/>
      <c r="W129" s="35"/>
      <c r="X129" s="35"/>
      <c r="Y129" s="35"/>
      <c r="Z129" s="35"/>
      <c r="AA129" s="35"/>
      <c r="AB129" s="35"/>
      <c r="AC129" s="35"/>
      <c r="AD129" s="35"/>
      <c r="AE129" s="35"/>
      <c r="AT129" s="18" t="s">
        <v>167</v>
      </c>
      <c r="AU129" s="18" t="s">
        <v>86</v>
      </c>
    </row>
    <row r="130" spans="1:65" s="2" customFormat="1" ht="29.25">
      <c r="A130" s="35"/>
      <c r="B130" s="36"/>
      <c r="C130" s="37"/>
      <c r="D130" s="207" t="s">
        <v>510</v>
      </c>
      <c r="E130" s="37"/>
      <c r="F130" s="255" t="s">
        <v>3278</v>
      </c>
      <c r="G130" s="37"/>
      <c r="H130" s="37"/>
      <c r="I130" s="209"/>
      <c r="J130" s="37"/>
      <c r="K130" s="37"/>
      <c r="L130" s="40"/>
      <c r="M130" s="210"/>
      <c r="N130" s="211"/>
      <c r="O130" s="72"/>
      <c r="P130" s="72"/>
      <c r="Q130" s="72"/>
      <c r="R130" s="72"/>
      <c r="S130" s="72"/>
      <c r="T130" s="73"/>
      <c r="U130" s="35"/>
      <c r="V130" s="35"/>
      <c r="W130" s="35"/>
      <c r="X130" s="35"/>
      <c r="Y130" s="35"/>
      <c r="Z130" s="35"/>
      <c r="AA130" s="35"/>
      <c r="AB130" s="35"/>
      <c r="AC130" s="35"/>
      <c r="AD130" s="35"/>
      <c r="AE130" s="35"/>
      <c r="AT130" s="18" t="s">
        <v>510</v>
      </c>
      <c r="AU130" s="18" t="s">
        <v>86</v>
      </c>
    </row>
    <row r="131" spans="1:65" s="2" customFormat="1" ht="24.2" customHeight="1">
      <c r="A131" s="35"/>
      <c r="B131" s="36"/>
      <c r="C131" s="244" t="s">
        <v>178</v>
      </c>
      <c r="D131" s="244" t="s">
        <v>245</v>
      </c>
      <c r="E131" s="245" t="s">
        <v>3279</v>
      </c>
      <c r="F131" s="246" t="s">
        <v>3280</v>
      </c>
      <c r="G131" s="247" t="s">
        <v>3128</v>
      </c>
      <c r="H131" s="248">
        <v>1</v>
      </c>
      <c r="I131" s="249"/>
      <c r="J131" s="250">
        <f>ROUND(I131*H131,2)</f>
        <v>0</v>
      </c>
      <c r="K131" s="251"/>
      <c r="L131" s="252"/>
      <c r="M131" s="253" t="s">
        <v>1</v>
      </c>
      <c r="N131" s="254" t="s">
        <v>41</v>
      </c>
      <c r="O131" s="72"/>
      <c r="P131" s="203">
        <f>O131*H131</f>
        <v>0</v>
      </c>
      <c r="Q131" s="203">
        <v>0</v>
      </c>
      <c r="R131" s="203">
        <f>Q131*H131</f>
        <v>0</v>
      </c>
      <c r="S131" s="203">
        <v>0</v>
      </c>
      <c r="T131" s="204">
        <f>S131*H131</f>
        <v>0</v>
      </c>
      <c r="U131" s="35"/>
      <c r="V131" s="35"/>
      <c r="W131" s="35"/>
      <c r="X131" s="35"/>
      <c r="Y131" s="35"/>
      <c r="Z131" s="35"/>
      <c r="AA131" s="35"/>
      <c r="AB131" s="35"/>
      <c r="AC131" s="35"/>
      <c r="AD131" s="35"/>
      <c r="AE131" s="35"/>
      <c r="AR131" s="205" t="s">
        <v>262</v>
      </c>
      <c r="AT131" s="205" t="s">
        <v>245</v>
      </c>
      <c r="AU131" s="205" t="s">
        <v>86</v>
      </c>
      <c r="AY131" s="18" t="s">
        <v>160</v>
      </c>
      <c r="BE131" s="206">
        <f>IF(N131="základní",J131,0)</f>
        <v>0</v>
      </c>
      <c r="BF131" s="206">
        <f>IF(N131="snížená",J131,0)</f>
        <v>0</v>
      </c>
      <c r="BG131" s="206">
        <f>IF(N131="zákl. přenesená",J131,0)</f>
        <v>0</v>
      </c>
      <c r="BH131" s="206">
        <f>IF(N131="sníž. přenesená",J131,0)</f>
        <v>0</v>
      </c>
      <c r="BI131" s="206">
        <f>IF(N131="nulová",J131,0)</f>
        <v>0</v>
      </c>
      <c r="BJ131" s="18" t="s">
        <v>84</v>
      </c>
      <c r="BK131" s="206">
        <f>ROUND(I131*H131,2)</f>
        <v>0</v>
      </c>
      <c r="BL131" s="18" t="s">
        <v>214</v>
      </c>
      <c r="BM131" s="205" t="s">
        <v>182</v>
      </c>
    </row>
    <row r="132" spans="1:65" s="2" customFormat="1" ht="19.5">
      <c r="A132" s="35"/>
      <c r="B132" s="36"/>
      <c r="C132" s="37"/>
      <c r="D132" s="207" t="s">
        <v>167</v>
      </c>
      <c r="E132" s="37"/>
      <c r="F132" s="208" t="s">
        <v>3280</v>
      </c>
      <c r="G132" s="37"/>
      <c r="H132" s="37"/>
      <c r="I132" s="209"/>
      <c r="J132" s="37"/>
      <c r="K132" s="37"/>
      <c r="L132" s="40"/>
      <c r="M132" s="210"/>
      <c r="N132" s="211"/>
      <c r="O132" s="72"/>
      <c r="P132" s="72"/>
      <c r="Q132" s="72"/>
      <c r="R132" s="72"/>
      <c r="S132" s="72"/>
      <c r="T132" s="73"/>
      <c r="U132" s="35"/>
      <c r="V132" s="35"/>
      <c r="W132" s="35"/>
      <c r="X132" s="35"/>
      <c r="Y132" s="35"/>
      <c r="Z132" s="35"/>
      <c r="AA132" s="35"/>
      <c r="AB132" s="35"/>
      <c r="AC132" s="35"/>
      <c r="AD132" s="35"/>
      <c r="AE132" s="35"/>
      <c r="AT132" s="18" t="s">
        <v>167</v>
      </c>
      <c r="AU132" s="18" t="s">
        <v>86</v>
      </c>
    </row>
    <row r="133" spans="1:65" s="12" customFormat="1" ht="25.9" customHeight="1">
      <c r="B133" s="177"/>
      <c r="C133" s="178"/>
      <c r="D133" s="179" t="s">
        <v>75</v>
      </c>
      <c r="E133" s="180" t="s">
        <v>3102</v>
      </c>
      <c r="F133" s="180" t="s">
        <v>3103</v>
      </c>
      <c r="G133" s="178"/>
      <c r="H133" s="178"/>
      <c r="I133" s="181"/>
      <c r="J133" s="182">
        <f>BK133</f>
        <v>0</v>
      </c>
      <c r="K133" s="178"/>
      <c r="L133" s="183"/>
      <c r="M133" s="184"/>
      <c r="N133" s="185"/>
      <c r="O133" s="185"/>
      <c r="P133" s="186">
        <f>SUM(P134:P135)</f>
        <v>0</v>
      </c>
      <c r="Q133" s="185"/>
      <c r="R133" s="186">
        <f>SUM(R134:R135)</f>
        <v>0</v>
      </c>
      <c r="S133" s="185"/>
      <c r="T133" s="187">
        <f>SUM(T134:T135)</f>
        <v>0</v>
      </c>
      <c r="AR133" s="188" t="s">
        <v>166</v>
      </c>
      <c r="AT133" s="189" t="s">
        <v>75</v>
      </c>
      <c r="AU133" s="189" t="s">
        <v>76</v>
      </c>
      <c r="AY133" s="188" t="s">
        <v>160</v>
      </c>
      <c r="BK133" s="190">
        <f>SUM(BK134:BK135)</f>
        <v>0</v>
      </c>
    </row>
    <row r="134" spans="1:65" s="2" customFormat="1" ht="16.5" customHeight="1">
      <c r="A134" s="35"/>
      <c r="B134" s="36"/>
      <c r="C134" s="193" t="s">
        <v>166</v>
      </c>
      <c r="D134" s="193" t="s">
        <v>162</v>
      </c>
      <c r="E134" s="194" t="s">
        <v>3120</v>
      </c>
      <c r="F134" s="195" t="s">
        <v>3121</v>
      </c>
      <c r="G134" s="196" t="s">
        <v>1138</v>
      </c>
      <c r="H134" s="197">
        <v>6</v>
      </c>
      <c r="I134" s="198"/>
      <c r="J134" s="199">
        <f>ROUND(I134*H134,2)</f>
        <v>0</v>
      </c>
      <c r="K134" s="200"/>
      <c r="L134" s="40"/>
      <c r="M134" s="201" t="s">
        <v>1</v>
      </c>
      <c r="N134" s="202" t="s">
        <v>41</v>
      </c>
      <c r="O134" s="72"/>
      <c r="P134" s="203">
        <f>O134*H134</f>
        <v>0</v>
      </c>
      <c r="Q134" s="203">
        <v>0</v>
      </c>
      <c r="R134" s="203">
        <f>Q134*H134</f>
        <v>0</v>
      </c>
      <c r="S134" s="203">
        <v>0</v>
      </c>
      <c r="T134" s="204">
        <f>S134*H134</f>
        <v>0</v>
      </c>
      <c r="U134" s="35"/>
      <c r="V134" s="35"/>
      <c r="W134" s="35"/>
      <c r="X134" s="35"/>
      <c r="Y134" s="35"/>
      <c r="Z134" s="35"/>
      <c r="AA134" s="35"/>
      <c r="AB134" s="35"/>
      <c r="AC134" s="35"/>
      <c r="AD134" s="35"/>
      <c r="AE134" s="35"/>
      <c r="AR134" s="205" t="s">
        <v>3106</v>
      </c>
      <c r="AT134" s="205" t="s">
        <v>162</v>
      </c>
      <c r="AU134" s="205" t="s">
        <v>84</v>
      </c>
      <c r="AY134" s="18" t="s">
        <v>160</v>
      </c>
      <c r="BE134" s="206">
        <f>IF(N134="základní",J134,0)</f>
        <v>0</v>
      </c>
      <c r="BF134" s="206">
        <f>IF(N134="snížená",J134,0)</f>
        <v>0</v>
      </c>
      <c r="BG134" s="206">
        <f>IF(N134="zákl. přenesená",J134,0)</f>
        <v>0</v>
      </c>
      <c r="BH134" s="206">
        <f>IF(N134="sníž. přenesená",J134,0)</f>
        <v>0</v>
      </c>
      <c r="BI134" s="206">
        <f>IF(N134="nulová",J134,0)</f>
        <v>0</v>
      </c>
      <c r="BJ134" s="18" t="s">
        <v>84</v>
      </c>
      <c r="BK134" s="206">
        <f>ROUND(I134*H134,2)</f>
        <v>0</v>
      </c>
      <c r="BL134" s="18" t="s">
        <v>3106</v>
      </c>
      <c r="BM134" s="205" t="s">
        <v>187</v>
      </c>
    </row>
    <row r="135" spans="1:65" s="2" customFormat="1" ht="11.25">
      <c r="A135" s="35"/>
      <c r="B135" s="36"/>
      <c r="C135" s="37"/>
      <c r="D135" s="207" t="s">
        <v>167</v>
      </c>
      <c r="E135" s="37"/>
      <c r="F135" s="208" t="s">
        <v>3121</v>
      </c>
      <c r="G135" s="37"/>
      <c r="H135" s="37"/>
      <c r="I135" s="209"/>
      <c r="J135" s="37"/>
      <c r="K135" s="37"/>
      <c r="L135" s="40"/>
      <c r="M135" s="271"/>
      <c r="N135" s="272"/>
      <c r="O135" s="273"/>
      <c r="P135" s="273"/>
      <c r="Q135" s="273"/>
      <c r="R135" s="273"/>
      <c r="S135" s="273"/>
      <c r="T135" s="274"/>
      <c r="U135" s="35"/>
      <c r="V135" s="35"/>
      <c r="W135" s="35"/>
      <c r="X135" s="35"/>
      <c r="Y135" s="35"/>
      <c r="Z135" s="35"/>
      <c r="AA135" s="35"/>
      <c r="AB135" s="35"/>
      <c r="AC135" s="35"/>
      <c r="AD135" s="35"/>
      <c r="AE135" s="35"/>
      <c r="AT135" s="18" t="s">
        <v>167</v>
      </c>
      <c r="AU135" s="18" t="s">
        <v>84</v>
      </c>
    </row>
    <row r="136" spans="1:65" s="2" customFormat="1" ht="6.95" customHeight="1">
      <c r="A136" s="35"/>
      <c r="B136" s="55"/>
      <c r="C136" s="56"/>
      <c r="D136" s="56"/>
      <c r="E136" s="56"/>
      <c r="F136" s="56"/>
      <c r="G136" s="56"/>
      <c r="H136" s="56"/>
      <c r="I136" s="56"/>
      <c r="J136" s="56"/>
      <c r="K136" s="56"/>
      <c r="L136" s="40"/>
      <c r="M136" s="35"/>
      <c r="O136" s="35"/>
      <c r="P136" s="35"/>
      <c r="Q136" s="35"/>
      <c r="R136" s="35"/>
      <c r="S136" s="35"/>
      <c r="T136" s="35"/>
      <c r="U136" s="35"/>
      <c r="V136" s="35"/>
      <c r="W136" s="35"/>
      <c r="X136" s="35"/>
      <c r="Y136" s="35"/>
      <c r="Z136" s="35"/>
      <c r="AA136" s="35"/>
      <c r="AB136" s="35"/>
      <c r="AC136" s="35"/>
      <c r="AD136" s="35"/>
      <c r="AE136" s="35"/>
    </row>
  </sheetData>
  <sheetProtection algorithmName="SHA-512" hashValue="M3kD0KJiianMzoMLTu4GcFUau1oNuKJaF2Z9hC2FEtKQAVTtDG3aq4Oc/mZXoiTGQRIUEMlPpS29lX39Ocfl9g==" saltValue="6SGZrZfK+Yqklc+Z8nEUFud2qZyPiTbN8dy8gaHrpt0M9g4sGMp4RcaXZ9KaPrrDi84PV6t5WhxGTWQfsFhUmg==" spinCount="100000" sheet="1" objects="1" scenarios="1" formatColumns="0" formatRows="0" autoFilter="0"/>
  <autoFilter ref="C122:K135"/>
  <mergeCells count="12">
    <mergeCell ref="E115:H115"/>
    <mergeCell ref="L2:V2"/>
    <mergeCell ref="E85:H85"/>
    <mergeCell ref="E87:H87"/>
    <mergeCell ref="E89:H89"/>
    <mergeCell ref="E111:H111"/>
    <mergeCell ref="E113:H113"/>
    <mergeCell ref="E7:H7"/>
    <mergeCell ref="E9:H9"/>
    <mergeCell ref="E11:H11"/>
    <mergeCell ref="E20:H20"/>
    <mergeCell ref="E29:H29"/>
  </mergeCells>
  <pageMargins left="0.39374999999999999" right="0.39374999999999999" top="0.39374999999999999" bottom="0.39374999999999999" header="0" footer="0"/>
  <pageSetup paperSize="9" fitToHeight="100" orientation="portrait" blackAndWhite="1"/>
  <headerFooter>
    <oddFooter>&amp;CStrana &amp;P z &amp;N</oddFooter>
  </headerFooter>
  <drawing r:id="rId1"/>
</worksheet>
</file>

<file path=xl/worksheets/sheet9.xml><?xml version="1.0" encoding="utf-8"?>
<worksheet xmlns="http://schemas.openxmlformats.org/spreadsheetml/2006/main" xmlns:r="http://schemas.openxmlformats.org/officeDocument/2006/relationships">
  <sheetPr>
    <pageSetUpPr fitToPage="1"/>
  </sheetPr>
  <dimension ref="A2:BM138"/>
  <sheetViews>
    <sheetView showGridLines="0" workbookViewId="0"/>
  </sheetViews>
  <sheetFormatPr defaultRowHeight="15"/>
  <cols>
    <col min="1" max="1" width="8.33203125" style="1" customWidth="1"/>
    <col min="2" max="2" width="1.1640625" style="1" customWidth="1"/>
    <col min="3" max="3" width="4.1640625" style="1" customWidth="1"/>
    <col min="4" max="4" width="4.33203125" style="1" customWidth="1"/>
    <col min="5" max="5" width="17.1640625" style="1" customWidth="1"/>
    <col min="6" max="6" width="50.83203125" style="1" customWidth="1"/>
    <col min="7" max="7" width="7.5" style="1" customWidth="1"/>
    <col min="8" max="8" width="14" style="1" customWidth="1"/>
    <col min="9" max="9" width="15.83203125" style="1" customWidth="1"/>
    <col min="10" max="10" width="22.33203125" style="1" customWidth="1"/>
    <col min="11" max="11" width="22.33203125" style="1" hidden="1" customWidth="1"/>
    <col min="12" max="12" width="9.33203125" style="1" customWidth="1"/>
    <col min="13" max="13" width="10.83203125" style="1" hidden="1" customWidth="1"/>
    <col min="14" max="14" width="9.33203125" style="1" hidden="1"/>
    <col min="15" max="20" width="14.1640625" style="1" hidden="1" customWidth="1"/>
    <col min="21" max="21" width="16.33203125" style="1" hidden="1" customWidth="1"/>
    <col min="22" max="22" width="12.33203125" style="1" customWidth="1"/>
    <col min="23" max="23" width="16.33203125" style="1" customWidth="1"/>
    <col min="24" max="24" width="12.33203125" style="1" customWidth="1"/>
    <col min="25" max="25" width="15" style="1" customWidth="1"/>
    <col min="26" max="26" width="11" style="1" customWidth="1"/>
    <col min="27" max="27" width="15" style="1" customWidth="1"/>
    <col min="28" max="28" width="16.33203125" style="1" customWidth="1"/>
    <col min="29" max="29" width="11" style="1" customWidth="1"/>
    <col min="30" max="30" width="15" style="1" customWidth="1"/>
    <col min="31" max="31" width="16.33203125" style="1" customWidth="1"/>
    <col min="44" max="65" width="9.33203125" style="1" hidden="1"/>
  </cols>
  <sheetData>
    <row r="2" spans="1:46" s="1" customFormat="1" ht="36.950000000000003" customHeight="1">
      <c r="L2" s="319"/>
      <c r="M2" s="319"/>
      <c r="N2" s="319"/>
      <c r="O2" s="319"/>
      <c r="P2" s="319"/>
      <c r="Q2" s="319"/>
      <c r="R2" s="319"/>
      <c r="S2" s="319"/>
      <c r="T2" s="319"/>
      <c r="U2" s="319"/>
      <c r="V2" s="319"/>
      <c r="AT2" s="18" t="s">
        <v>110</v>
      </c>
    </row>
    <row r="3" spans="1:46" s="1" customFormat="1" ht="6.95" customHeight="1">
      <c r="B3" s="116"/>
      <c r="C3" s="117"/>
      <c r="D3" s="117"/>
      <c r="E3" s="117"/>
      <c r="F3" s="117"/>
      <c r="G3" s="117"/>
      <c r="H3" s="117"/>
      <c r="I3" s="117"/>
      <c r="J3" s="117"/>
      <c r="K3" s="117"/>
      <c r="L3" s="21"/>
      <c r="AT3" s="18" t="s">
        <v>86</v>
      </c>
    </row>
    <row r="4" spans="1:46" s="1" customFormat="1" ht="24.95" customHeight="1">
      <c r="B4" s="21"/>
      <c r="D4" s="118" t="s">
        <v>111</v>
      </c>
      <c r="L4" s="21"/>
      <c r="M4" s="119" t="s">
        <v>10</v>
      </c>
      <c r="AT4" s="18" t="s">
        <v>4</v>
      </c>
    </row>
    <row r="5" spans="1:46" s="1" customFormat="1" ht="6.95" customHeight="1">
      <c r="B5" s="21"/>
      <c r="L5" s="21"/>
    </row>
    <row r="6" spans="1:46" s="1" customFormat="1" ht="12" customHeight="1">
      <c r="B6" s="21"/>
      <c r="D6" s="120" t="s">
        <v>16</v>
      </c>
      <c r="L6" s="21"/>
    </row>
    <row r="7" spans="1:46" s="1" customFormat="1" ht="26.25" customHeight="1">
      <c r="B7" s="21"/>
      <c r="E7" s="320" t="str">
        <f>'Rekapitulace stavby'!K6</f>
        <v>Přístavba odborné učebny pro výuku přípravy pokrmů pro I. II. stupeň ZŠ Dub nad Moravou</v>
      </c>
      <c r="F7" s="321"/>
      <c r="G7" s="321"/>
      <c r="H7" s="321"/>
      <c r="L7" s="21"/>
    </row>
    <row r="8" spans="1:46" s="2" customFormat="1" ht="12" customHeight="1">
      <c r="A8" s="35"/>
      <c r="B8" s="40"/>
      <c r="C8" s="35"/>
      <c r="D8" s="120" t="s">
        <v>112</v>
      </c>
      <c r="E8" s="35"/>
      <c r="F8" s="35"/>
      <c r="G8" s="35"/>
      <c r="H8" s="35"/>
      <c r="I8" s="35"/>
      <c r="J8" s="35"/>
      <c r="K8" s="35"/>
      <c r="L8" s="52"/>
      <c r="S8" s="35"/>
      <c r="T8" s="35"/>
      <c r="U8" s="35"/>
      <c r="V8" s="35"/>
      <c r="W8" s="35"/>
      <c r="X8" s="35"/>
      <c r="Y8" s="35"/>
      <c r="Z8" s="35"/>
      <c r="AA8" s="35"/>
      <c r="AB8" s="35"/>
      <c r="AC8" s="35"/>
      <c r="AD8" s="35"/>
      <c r="AE8" s="35"/>
    </row>
    <row r="9" spans="1:46" s="2" customFormat="1" ht="16.5" customHeight="1">
      <c r="A9" s="35"/>
      <c r="B9" s="40"/>
      <c r="C9" s="35"/>
      <c r="D9" s="35"/>
      <c r="E9" s="322" t="s">
        <v>2726</v>
      </c>
      <c r="F9" s="323"/>
      <c r="G9" s="323"/>
      <c r="H9" s="323"/>
      <c r="I9" s="35"/>
      <c r="J9" s="35"/>
      <c r="K9" s="35"/>
      <c r="L9" s="52"/>
      <c r="S9" s="35"/>
      <c r="T9" s="35"/>
      <c r="U9" s="35"/>
      <c r="V9" s="35"/>
      <c r="W9" s="35"/>
      <c r="X9" s="35"/>
      <c r="Y9" s="35"/>
      <c r="Z9" s="35"/>
      <c r="AA9" s="35"/>
      <c r="AB9" s="35"/>
      <c r="AC9" s="35"/>
      <c r="AD9" s="35"/>
      <c r="AE9" s="35"/>
    </row>
    <row r="10" spans="1:46" s="2" customFormat="1" ht="11.25">
      <c r="A10" s="35"/>
      <c r="B10" s="40"/>
      <c r="C10" s="35"/>
      <c r="D10" s="35"/>
      <c r="E10" s="35"/>
      <c r="F10" s="35"/>
      <c r="G10" s="35"/>
      <c r="H10" s="35"/>
      <c r="I10" s="35"/>
      <c r="J10" s="35"/>
      <c r="K10" s="35"/>
      <c r="L10" s="52"/>
      <c r="S10" s="35"/>
      <c r="T10" s="35"/>
      <c r="U10" s="35"/>
      <c r="V10" s="35"/>
      <c r="W10" s="35"/>
      <c r="X10" s="35"/>
      <c r="Y10" s="35"/>
      <c r="Z10" s="35"/>
      <c r="AA10" s="35"/>
      <c r="AB10" s="35"/>
      <c r="AC10" s="35"/>
      <c r="AD10" s="35"/>
      <c r="AE10" s="35"/>
    </row>
    <row r="11" spans="1:46" s="2" customFormat="1" ht="12" customHeight="1">
      <c r="A11" s="35"/>
      <c r="B11" s="40"/>
      <c r="C11" s="35"/>
      <c r="D11" s="120" t="s">
        <v>18</v>
      </c>
      <c r="E11" s="35"/>
      <c r="F11" s="111" t="s">
        <v>19</v>
      </c>
      <c r="G11" s="35"/>
      <c r="H11" s="35"/>
      <c r="I11" s="120" t="s">
        <v>20</v>
      </c>
      <c r="J11" s="111" t="s">
        <v>1</v>
      </c>
      <c r="K11" s="35"/>
      <c r="L11" s="52"/>
      <c r="S11" s="35"/>
      <c r="T11" s="35"/>
      <c r="U11" s="35"/>
      <c r="V11" s="35"/>
      <c r="W11" s="35"/>
      <c r="X11" s="35"/>
      <c r="Y11" s="35"/>
      <c r="Z11" s="35"/>
      <c r="AA11" s="35"/>
      <c r="AB11" s="35"/>
      <c r="AC11" s="35"/>
      <c r="AD11" s="35"/>
      <c r="AE11" s="35"/>
    </row>
    <row r="12" spans="1:46" s="2" customFormat="1" ht="12" customHeight="1">
      <c r="A12" s="35"/>
      <c r="B12" s="40"/>
      <c r="C12" s="35"/>
      <c r="D12" s="120" t="s">
        <v>21</v>
      </c>
      <c r="E12" s="35"/>
      <c r="F12" s="111" t="s">
        <v>22</v>
      </c>
      <c r="G12" s="35"/>
      <c r="H12" s="35"/>
      <c r="I12" s="120" t="s">
        <v>23</v>
      </c>
      <c r="J12" s="121" t="str">
        <f>'Rekapitulace stavby'!AN8</f>
        <v>27. 5. 2024</v>
      </c>
      <c r="K12" s="35"/>
      <c r="L12" s="52"/>
      <c r="S12" s="35"/>
      <c r="T12" s="35"/>
      <c r="U12" s="35"/>
      <c r="V12" s="35"/>
      <c r="W12" s="35"/>
      <c r="X12" s="35"/>
      <c r="Y12" s="35"/>
      <c r="Z12" s="35"/>
      <c r="AA12" s="35"/>
      <c r="AB12" s="35"/>
      <c r="AC12" s="35"/>
      <c r="AD12" s="35"/>
      <c r="AE12" s="35"/>
    </row>
    <row r="13" spans="1:46" s="2" customFormat="1" ht="10.9" customHeight="1">
      <c r="A13" s="35"/>
      <c r="B13" s="40"/>
      <c r="C13" s="35"/>
      <c r="D13" s="35"/>
      <c r="E13" s="35"/>
      <c r="F13" s="35"/>
      <c r="G13" s="35"/>
      <c r="H13" s="35"/>
      <c r="I13" s="35"/>
      <c r="J13" s="35"/>
      <c r="K13" s="35"/>
      <c r="L13" s="52"/>
      <c r="S13" s="35"/>
      <c r="T13" s="35"/>
      <c r="U13" s="35"/>
      <c r="V13" s="35"/>
      <c r="W13" s="35"/>
      <c r="X13" s="35"/>
      <c r="Y13" s="35"/>
      <c r="Z13" s="35"/>
      <c r="AA13" s="35"/>
      <c r="AB13" s="35"/>
      <c r="AC13" s="35"/>
      <c r="AD13" s="35"/>
      <c r="AE13" s="35"/>
    </row>
    <row r="14" spans="1:46" s="2" customFormat="1" ht="12" customHeight="1">
      <c r="A14" s="35"/>
      <c r="B14" s="40"/>
      <c r="C14" s="35"/>
      <c r="D14" s="120" t="s">
        <v>25</v>
      </c>
      <c r="E14" s="35"/>
      <c r="F14" s="35"/>
      <c r="G14" s="35"/>
      <c r="H14" s="35"/>
      <c r="I14" s="120" t="s">
        <v>26</v>
      </c>
      <c r="J14" s="111" t="s">
        <v>1</v>
      </c>
      <c r="K14" s="35"/>
      <c r="L14" s="52"/>
      <c r="S14" s="35"/>
      <c r="T14" s="35"/>
      <c r="U14" s="35"/>
      <c r="V14" s="35"/>
      <c r="W14" s="35"/>
      <c r="X14" s="35"/>
      <c r="Y14" s="35"/>
      <c r="Z14" s="35"/>
      <c r="AA14" s="35"/>
      <c r="AB14" s="35"/>
      <c r="AC14" s="35"/>
      <c r="AD14" s="35"/>
      <c r="AE14" s="35"/>
    </row>
    <row r="15" spans="1:46" s="2" customFormat="1" ht="18" customHeight="1">
      <c r="A15" s="35"/>
      <c r="B15" s="40"/>
      <c r="C15" s="35"/>
      <c r="D15" s="35"/>
      <c r="E15" s="111" t="s">
        <v>114</v>
      </c>
      <c r="F15" s="35"/>
      <c r="G15" s="35"/>
      <c r="H15" s="35"/>
      <c r="I15" s="120" t="s">
        <v>28</v>
      </c>
      <c r="J15" s="111" t="s">
        <v>1</v>
      </c>
      <c r="K15" s="35"/>
      <c r="L15" s="52"/>
      <c r="S15" s="35"/>
      <c r="T15" s="35"/>
      <c r="U15" s="35"/>
      <c r="V15" s="35"/>
      <c r="W15" s="35"/>
      <c r="X15" s="35"/>
      <c r="Y15" s="35"/>
      <c r="Z15" s="35"/>
      <c r="AA15" s="35"/>
      <c r="AB15" s="35"/>
      <c r="AC15" s="35"/>
      <c r="AD15" s="35"/>
      <c r="AE15" s="35"/>
    </row>
    <row r="16" spans="1:46" s="2" customFormat="1" ht="6.95" customHeight="1">
      <c r="A16" s="35"/>
      <c r="B16" s="40"/>
      <c r="C16" s="35"/>
      <c r="D16" s="35"/>
      <c r="E16" s="35"/>
      <c r="F16" s="35"/>
      <c r="G16" s="35"/>
      <c r="H16" s="35"/>
      <c r="I16" s="35"/>
      <c r="J16" s="35"/>
      <c r="K16" s="35"/>
      <c r="L16" s="52"/>
      <c r="S16" s="35"/>
      <c r="T16" s="35"/>
      <c r="U16" s="35"/>
      <c r="V16" s="35"/>
      <c r="W16" s="35"/>
      <c r="X16" s="35"/>
      <c r="Y16" s="35"/>
      <c r="Z16" s="35"/>
      <c r="AA16" s="35"/>
      <c r="AB16" s="35"/>
      <c r="AC16" s="35"/>
      <c r="AD16" s="35"/>
      <c r="AE16" s="35"/>
    </row>
    <row r="17" spans="1:31" s="2" customFormat="1" ht="12" customHeight="1">
      <c r="A17" s="35"/>
      <c r="B17" s="40"/>
      <c r="C17" s="35"/>
      <c r="D17" s="120" t="s">
        <v>29</v>
      </c>
      <c r="E17" s="35"/>
      <c r="F17" s="35"/>
      <c r="G17" s="35"/>
      <c r="H17" s="35"/>
      <c r="I17" s="120" t="s">
        <v>26</v>
      </c>
      <c r="J17" s="31" t="str">
        <f>'Rekapitulace stavby'!AN13</f>
        <v>Vyplň údaj</v>
      </c>
      <c r="K17" s="35"/>
      <c r="L17" s="52"/>
      <c r="S17" s="35"/>
      <c r="T17" s="35"/>
      <c r="U17" s="35"/>
      <c r="V17" s="35"/>
      <c r="W17" s="35"/>
      <c r="X17" s="35"/>
      <c r="Y17" s="35"/>
      <c r="Z17" s="35"/>
      <c r="AA17" s="35"/>
      <c r="AB17" s="35"/>
      <c r="AC17" s="35"/>
      <c r="AD17" s="35"/>
      <c r="AE17" s="35"/>
    </row>
    <row r="18" spans="1:31" s="2" customFormat="1" ht="18" customHeight="1">
      <c r="A18" s="35"/>
      <c r="B18" s="40"/>
      <c r="C18" s="35"/>
      <c r="D18" s="35"/>
      <c r="E18" s="324" t="str">
        <f>'Rekapitulace stavby'!E14</f>
        <v>Vyplň údaj</v>
      </c>
      <c r="F18" s="325"/>
      <c r="G18" s="325"/>
      <c r="H18" s="325"/>
      <c r="I18" s="120" t="s">
        <v>28</v>
      </c>
      <c r="J18" s="31" t="str">
        <f>'Rekapitulace stavby'!AN14</f>
        <v>Vyplň údaj</v>
      </c>
      <c r="K18" s="35"/>
      <c r="L18" s="52"/>
      <c r="S18" s="35"/>
      <c r="T18" s="35"/>
      <c r="U18" s="35"/>
      <c r="V18" s="35"/>
      <c r="W18" s="35"/>
      <c r="X18" s="35"/>
      <c r="Y18" s="35"/>
      <c r="Z18" s="35"/>
      <c r="AA18" s="35"/>
      <c r="AB18" s="35"/>
      <c r="AC18" s="35"/>
      <c r="AD18" s="35"/>
      <c r="AE18" s="35"/>
    </row>
    <row r="19" spans="1:31" s="2" customFormat="1" ht="6.95" customHeight="1">
      <c r="A19" s="35"/>
      <c r="B19" s="40"/>
      <c r="C19" s="35"/>
      <c r="D19" s="35"/>
      <c r="E19" s="35"/>
      <c r="F19" s="35"/>
      <c r="G19" s="35"/>
      <c r="H19" s="35"/>
      <c r="I19" s="35"/>
      <c r="J19" s="35"/>
      <c r="K19" s="35"/>
      <c r="L19" s="52"/>
      <c r="S19" s="35"/>
      <c r="T19" s="35"/>
      <c r="U19" s="35"/>
      <c r="V19" s="35"/>
      <c r="W19" s="35"/>
      <c r="X19" s="35"/>
      <c r="Y19" s="35"/>
      <c r="Z19" s="35"/>
      <c r="AA19" s="35"/>
      <c r="AB19" s="35"/>
      <c r="AC19" s="35"/>
      <c r="AD19" s="35"/>
      <c r="AE19" s="35"/>
    </row>
    <row r="20" spans="1:31" s="2" customFormat="1" ht="12" customHeight="1">
      <c r="A20" s="35"/>
      <c r="B20" s="40"/>
      <c r="C20" s="35"/>
      <c r="D20" s="120" t="s">
        <v>31</v>
      </c>
      <c r="E20" s="35"/>
      <c r="F20" s="35"/>
      <c r="G20" s="35"/>
      <c r="H20" s="35"/>
      <c r="I20" s="120" t="s">
        <v>26</v>
      </c>
      <c r="J20" s="111" t="s">
        <v>1</v>
      </c>
      <c r="K20" s="35"/>
      <c r="L20" s="52"/>
      <c r="S20" s="35"/>
      <c r="T20" s="35"/>
      <c r="U20" s="35"/>
      <c r="V20" s="35"/>
      <c r="W20" s="35"/>
      <c r="X20" s="35"/>
      <c r="Y20" s="35"/>
      <c r="Z20" s="35"/>
      <c r="AA20" s="35"/>
      <c r="AB20" s="35"/>
      <c r="AC20" s="35"/>
      <c r="AD20" s="35"/>
      <c r="AE20" s="35"/>
    </row>
    <row r="21" spans="1:31" s="2" customFormat="1" ht="18" customHeight="1">
      <c r="A21" s="35"/>
      <c r="B21" s="40"/>
      <c r="C21" s="35"/>
      <c r="D21" s="35"/>
      <c r="E21" s="111" t="s">
        <v>32</v>
      </c>
      <c r="F21" s="35"/>
      <c r="G21" s="35"/>
      <c r="H21" s="35"/>
      <c r="I21" s="120" t="s">
        <v>28</v>
      </c>
      <c r="J21" s="111" t="s">
        <v>1</v>
      </c>
      <c r="K21" s="35"/>
      <c r="L21" s="52"/>
      <c r="S21" s="35"/>
      <c r="T21" s="35"/>
      <c r="U21" s="35"/>
      <c r="V21" s="35"/>
      <c r="W21" s="35"/>
      <c r="X21" s="35"/>
      <c r="Y21" s="35"/>
      <c r="Z21" s="35"/>
      <c r="AA21" s="35"/>
      <c r="AB21" s="35"/>
      <c r="AC21" s="35"/>
      <c r="AD21" s="35"/>
      <c r="AE21" s="35"/>
    </row>
    <row r="22" spans="1:31" s="2" customFormat="1" ht="6.95" customHeight="1">
      <c r="A22" s="35"/>
      <c r="B22" s="40"/>
      <c r="C22" s="35"/>
      <c r="D22" s="35"/>
      <c r="E22" s="35"/>
      <c r="F22" s="35"/>
      <c r="G22" s="35"/>
      <c r="H22" s="35"/>
      <c r="I22" s="35"/>
      <c r="J22" s="35"/>
      <c r="K22" s="35"/>
      <c r="L22" s="52"/>
      <c r="S22" s="35"/>
      <c r="T22" s="35"/>
      <c r="U22" s="35"/>
      <c r="V22" s="35"/>
      <c r="W22" s="35"/>
      <c r="X22" s="35"/>
      <c r="Y22" s="35"/>
      <c r="Z22" s="35"/>
      <c r="AA22" s="35"/>
      <c r="AB22" s="35"/>
      <c r="AC22" s="35"/>
      <c r="AD22" s="35"/>
      <c r="AE22" s="35"/>
    </row>
    <row r="23" spans="1:31" s="2" customFormat="1" ht="12" customHeight="1">
      <c r="A23" s="35"/>
      <c r="B23" s="40"/>
      <c r="C23" s="35"/>
      <c r="D23" s="120" t="s">
        <v>34</v>
      </c>
      <c r="E23" s="35"/>
      <c r="F23" s="35"/>
      <c r="G23" s="35"/>
      <c r="H23" s="35"/>
      <c r="I23" s="120" t="s">
        <v>26</v>
      </c>
      <c r="J23" s="111" t="str">
        <f>IF('Rekapitulace stavby'!AN19="","",'Rekapitulace stavby'!AN19)</f>
        <v/>
      </c>
      <c r="K23" s="35"/>
      <c r="L23" s="52"/>
      <c r="S23" s="35"/>
      <c r="T23" s="35"/>
      <c r="U23" s="35"/>
      <c r="V23" s="35"/>
      <c r="W23" s="35"/>
      <c r="X23" s="35"/>
      <c r="Y23" s="35"/>
      <c r="Z23" s="35"/>
      <c r="AA23" s="35"/>
      <c r="AB23" s="35"/>
      <c r="AC23" s="35"/>
      <c r="AD23" s="35"/>
      <c r="AE23" s="35"/>
    </row>
    <row r="24" spans="1:31" s="2" customFormat="1" ht="18" customHeight="1">
      <c r="A24" s="35"/>
      <c r="B24" s="40"/>
      <c r="C24" s="35"/>
      <c r="D24" s="35"/>
      <c r="E24" s="111" t="str">
        <f>IF('Rekapitulace stavby'!E20="","",'Rekapitulace stavby'!E20)</f>
        <v xml:space="preserve"> </v>
      </c>
      <c r="F24" s="35"/>
      <c r="G24" s="35"/>
      <c r="H24" s="35"/>
      <c r="I24" s="120" t="s">
        <v>28</v>
      </c>
      <c r="J24" s="111" t="str">
        <f>IF('Rekapitulace stavby'!AN20="","",'Rekapitulace stavby'!AN20)</f>
        <v/>
      </c>
      <c r="K24" s="35"/>
      <c r="L24" s="52"/>
      <c r="S24" s="35"/>
      <c r="T24" s="35"/>
      <c r="U24" s="35"/>
      <c r="V24" s="35"/>
      <c r="W24" s="35"/>
      <c r="X24" s="35"/>
      <c r="Y24" s="35"/>
      <c r="Z24" s="35"/>
      <c r="AA24" s="35"/>
      <c r="AB24" s="35"/>
      <c r="AC24" s="35"/>
      <c r="AD24" s="35"/>
      <c r="AE24" s="35"/>
    </row>
    <row r="25" spans="1:31" s="2" customFormat="1" ht="6.95" customHeight="1">
      <c r="A25" s="35"/>
      <c r="B25" s="40"/>
      <c r="C25" s="35"/>
      <c r="D25" s="35"/>
      <c r="E25" s="35"/>
      <c r="F25" s="35"/>
      <c r="G25" s="35"/>
      <c r="H25" s="35"/>
      <c r="I25" s="35"/>
      <c r="J25" s="35"/>
      <c r="K25" s="35"/>
      <c r="L25" s="52"/>
      <c r="S25" s="35"/>
      <c r="T25" s="35"/>
      <c r="U25" s="35"/>
      <c r="V25" s="35"/>
      <c r="W25" s="35"/>
      <c r="X25" s="35"/>
      <c r="Y25" s="35"/>
      <c r="Z25" s="35"/>
      <c r="AA25" s="35"/>
      <c r="AB25" s="35"/>
      <c r="AC25" s="35"/>
      <c r="AD25" s="35"/>
      <c r="AE25" s="35"/>
    </row>
    <row r="26" spans="1:31" s="2" customFormat="1" ht="12" customHeight="1">
      <c r="A26" s="35"/>
      <c r="B26" s="40"/>
      <c r="C26" s="35"/>
      <c r="D26" s="120" t="s">
        <v>35</v>
      </c>
      <c r="E26" s="35"/>
      <c r="F26" s="35"/>
      <c r="G26" s="35"/>
      <c r="H26" s="35"/>
      <c r="I26" s="35"/>
      <c r="J26" s="35"/>
      <c r="K26" s="35"/>
      <c r="L26" s="52"/>
      <c r="S26" s="35"/>
      <c r="T26" s="35"/>
      <c r="U26" s="35"/>
      <c r="V26" s="35"/>
      <c r="W26" s="35"/>
      <c r="X26" s="35"/>
      <c r="Y26" s="35"/>
      <c r="Z26" s="35"/>
      <c r="AA26" s="35"/>
      <c r="AB26" s="35"/>
      <c r="AC26" s="35"/>
      <c r="AD26" s="35"/>
      <c r="AE26" s="35"/>
    </row>
    <row r="27" spans="1:31" s="8" customFormat="1" ht="16.5" customHeight="1">
      <c r="A27" s="122"/>
      <c r="B27" s="123"/>
      <c r="C27" s="122"/>
      <c r="D27" s="122"/>
      <c r="E27" s="326" t="s">
        <v>1</v>
      </c>
      <c r="F27" s="326"/>
      <c r="G27" s="326"/>
      <c r="H27" s="326"/>
      <c r="I27" s="122"/>
      <c r="J27" s="122"/>
      <c r="K27" s="122"/>
      <c r="L27" s="124"/>
      <c r="S27" s="122"/>
      <c r="T27" s="122"/>
      <c r="U27" s="122"/>
      <c r="V27" s="122"/>
      <c r="W27" s="122"/>
      <c r="X27" s="122"/>
      <c r="Y27" s="122"/>
      <c r="Z27" s="122"/>
      <c r="AA27" s="122"/>
      <c r="AB27" s="122"/>
      <c r="AC27" s="122"/>
      <c r="AD27" s="122"/>
      <c r="AE27" s="122"/>
    </row>
    <row r="28" spans="1:31" s="2" customFormat="1" ht="6.95" customHeight="1">
      <c r="A28" s="35"/>
      <c r="B28" s="40"/>
      <c r="C28" s="35"/>
      <c r="D28" s="35"/>
      <c r="E28" s="35"/>
      <c r="F28" s="35"/>
      <c r="G28" s="35"/>
      <c r="H28" s="35"/>
      <c r="I28" s="35"/>
      <c r="J28" s="35"/>
      <c r="K28" s="35"/>
      <c r="L28" s="52"/>
      <c r="S28" s="35"/>
      <c r="T28" s="35"/>
      <c r="U28" s="35"/>
      <c r="V28" s="35"/>
      <c r="W28" s="35"/>
      <c r="X28" s="35"/>
      <c r="Y28" s="35"/>
      <c r="Z28" s="35"/>
      <c r="AA28" s="35"/>
      <c r="AB28" s="35"/>
      <c r="AC28" s="35"/>
      <c r="AD28" s="35"/>
      <c r="AE28" s="35"/>
    </row>
    <row r="29" spans="1:31" s="2" customFormat="1" ht="6.95" customHeight="1">
      <c r="A29" s="35"/>
      <c r="B29" s="40"/>
      <c r="C29" s="35"/>
      <c r="D29" s="125"/>
      <c r="E29" s="125"/>
      <c r="F29" s="125"/>
      <c r="G29" s="125"/>
      <c r="H29" s="125"/>
      <c r="I29" s="125"/>
      <c r="J29" s="125"/>
      <c r="K29" s="125"/>
      <c r="L29" s="52"/>
      <c r="S29" s="35"/>
      <c r="T29" s="35"/>
      <c r="U29" s="35"/>
      <c r="V29" s="35"/>
      <c r="W29" s="35"/>
      <c r="X29" s="35"/>
      <c r="Y29" s="35"/>
      <c r="Z29" s="35"/>
      <c r="AA29" s="35"/>
      <c r="AB29" s="35"/>
      <c r="AC29" s="35"/>
      <c r="AD29" s="35"/>
      <c r="AE29" s="35"/>
    </row>
    <row r="30" spans="1:31" s="2" customFormat="1" ht="25.35" customHeight="1">
      <c r="A30" s="35"/>
      <c r="B30" s="40"/>
      <c r="C30" s="35"/>
      <c r="D30" s="126" t="s">
        <v>36</v>
      </c>
      <c r="E30" s="35"/>
      <c r="F30" s="35"/>
      <c r="G30" s="35"/>
      <c r="H30" s="35"/>
      <c r="I30" s="35"/>
      <c r="J30" s="127">
        <f>ROUND(J120, 2)</f>
        <v>0</v>
      </c>
      <c r="K30" s="35"/>
      <c r="L30" s="52"/>
      <c r="S30" s="35"/>
      <c r="T30" s="35"/>
      <c r="U30" s="35"/>
      <c r="V30" s="35"/>
      <c r="W30" s="35"/>
      <c r="X30" s="35"/>
      <c r="Y30" s="35"/>
      <c r="Z30" s="35"/>
      <c r="AA30" s="35"/>
      <c r="AB30" s="35"/>
      <c r="AC30" s="35"/>
      <c r="AD30" s="35"/>
      <c r="AE30" s="35"/>
    </row>
    <row r="31" spans="1:31" s="2" customFormat="1" ht="6.95" customHeight="1">
      <c r="A31" s="35"/>
      <c r="B31" s="40"/>
      <c r="C31" s="35"/>
      <c r="D31" s="125"/>
      <c r="E31" s="125"/>
      <c r="F31" s="125"/>
      <c r="G31" s="125"/>
      <c r="H31" s="125"/>
      <c r="I31" s="125"/>
      <c r="J31" s="125"/>
      <c r="K31" s="125"/>
      <c r="L31" s="52"/>
      <c r="S31" s="35"/>
      <c r="T31" s="35"/>
      <c r="U31" s="35"/>
      <c r="V31" s="35"/>
      <c r="W31" s="35"/>
      <c r="X31" s="35"/>
      <c r="Y31" s="35"/>
      <c r="Z31" s="35"/>
      <c r="AA31" s="35"/>
      <c r="AB31" s="35"/>
      <c r="AC31" s="35"/>
      <c r="AD31" s="35"/>
      <c r="AE31" s="35"/>
    </row>
    <row r="32" spans="1:31" s="2" customFormat="1" ht="14.45" customHeight="1">
      <c r="A32" s="35"/>
      <c r="B32" s="40"/>
      <c r="C32" s="35"/>
      <c r="D32" s="35"/>
      <c r="E32" s="35"/>
      <c r="F32" s="128" t="s">
        <v>38</v>
      </c>
      <c r="G32" s="35"/>
      <c r="H32" s="35"/>
      <c r="I32" s="128" t="s">
        <v>37</v>
      </c>
      <c r="J32" s="128" t="s">
        <v>39</v>
      </c>
      <c r="K32" s="35"/>
      <c r="L32" s="52"/>
      <c r="S32" s="35"/>
      <c r="T32" s="35"/>
      <c r="U32" s="35"/>
      <c r="V32" s="35"/>
      <c r="W32" s="35"/>
      <c r="X32" s="35"/>
      <c r="Y32" s="35"/>
      <c r="Z32" s="35"/>
      <c r="AA32" s="35"/>
      <c r="AB32" s="35"/>
      <c r="AC32" s="35"/>
      <c r="AD32" s="35"/>
      <c r="AE32" s="35"/>
    </row>
    <row r="33" spans="1:31" s="2" customFormat="1" ht="14.45" customHeight="1">
      <c r="A33" s="35"/>
      <c r="B33" s="40"/>
      <c r="C33" s="35"/>
      <c r="D33" s="129" t="s">
        <v>40</v>
      </c>
      <c r="E33" s="120" t="s">
        <v>41</v>
      </c>
      <c r="F33" s="130">
        <f>ROUND((SUM(BE120:BE137)),  2)</f>
        <v>0</v>
      </c>
      <c r="G33" s="35"/>
      <c r="H33" s="35"/>
      <c r="I33" s="131">
        <v>0.21</v>
      </c>
      <c r="J33" s="130">
        <f>ROUND(((SUM(BE120:BE137))*I33),  2)</f>
        <v>0</v>
      </c>
      <c r="K33" s="35"/>
      <c r="L33" s="52"/>
      <c r="S33" s="35"/>
      <c r="T33" s="35"/>
      <c r="U33" s="35"/>
      <c r="V33" s="35"/>
      <c r="W33" s="35"/>
      <c r="X33" s="35"/>
      <c r="Y33" s="35"/>
      <c r="Z33" s="35"/>
      <c r="AA33" s="35"/>
      <c r="AB33" s="35"/>
      <c r="AC33" s="35"/>
      <c r="AD33" s="35"/>
      <c r="AE33" s="35"/>
    </row>
    <row r="34" spans="1:31" s="2" customFormat="1" ht="14.45" customHeight="1">
      <c r="A34" s="35"/>
      <c r="B34" s="40"/>
      <c r="C34" s="35"/>
      <c r="D34" s="35"/>
      <c r="E34" s="120" t="s">
        <v>42</v>
      </c>
      <c r="F34" s="130">
        <f>ROUND((SUM(BF120:BF137)),  2)</f>
        <v>0</v>
      </c>
      <c r="G34" s="35"/>
      <c r="H34" s="35"/>
      <c r="I34" s="131">
        <v>0.12</v>
      </c>
      <c r="J34" s="130">
        <f>ROUND(((SUM(BF120:BF137))*I34),  2)</f>
        <v>0</v>
      </c>
      <c r="K34" s="35"/>
      <c r="L34" s="52"/>
      <c r="S34" s="35"/>
      <c r="T34" s="35"/>
      <c r="U34" s="35"/>
      <c r="V34" s="35"/>
      <c r="W34" s="35"/>
      <c r="X34" s="35"/>
      <c r="Y34" s="35"/>
      <c r="Z34" s="35"/>
      <c r="AA34" s="35"/>
      <c r="AB34" s="35"/>
      <c r="AC34" s="35"/>
      <c r="AD34" s="35"/>
      <c r="AE34" s="35"/>
    </row>
    <row r="35" spans="1:31" s="2" customFormat="1" ht="14.45" hidden="1" customHeight="1">
      <c r="A35" s="35"/>
      <c r="B35" s="40"/>
      <c r="C35" s="35"/>
      <c r="D35" s="35"/>
      <c r="E35" s="120" t="s">
        <v>43</v>
      </c>
      <c r="F35" s="130">
        <f>ROUND((SUM(BG120:BG137)),  2)</f>
        <v>0</v>
      </c>
      <c r="G35" s="35"/>
      <c r="H35" s="35"/>
      <c r="I35" s="131">
        <v>0.21</v>
      </c>
      <c r="J35" s="130">
        <f>0</f>
        <v>0</v>
      </c>
      <c r="K35" s="35"/>
      <c r="L35" s="52"/>
      <c r="S35" s="35"/>
      <c r="T35" s="35"/>
      <c r="U35" s="35"/>
      <c r="V35" s="35"/>
      <c r="W35" s="35"/>
      <c r="X35" s="35"/>
      <c r="Y35" s="35"/>
      <c r="Z35" s="35"/>
      <c r="AA35" s="35"/>
      <c r="AB35" s="35"/>
      <c r="AC35" s="35"/>
      <c r="AD35" s="35"/>
      <c r="AE35" s="35"/>
    </row>
    <row r="36" spans="1:31" s="2" customFormat="1" ht="14.45" hidden="1" customHeight="1">
      <c r="A36" s="35"/>
      <c r="B36" s="40"/>
      <c r="C36" s="35"/>
      <c r="D36" s="35"/>
      <c r="E36" s="120" t="s">
        <v>44</v>
      </c>
      <c r="F36" s="130">
        <f>ROUND((SUM(BH120:BH137)),  2)</f>
        <v>0</v>
      </c>
      <c r="G36" s="35"/>
      <c r="H36" s="35"/>
      <c r="I36" s="131">
        <v>0.12</v>
      </c>
      <c r="J36" s="130">
        <f>0</f>
        <v>0</v>
      </c>
      <c r="K36" s="35"/>
      <c r="L36" s="52"/>
      <c r="S36" s="35"/>
      <c r="T36" s="35"/>
      <c r="U36" s="35"/>
      <c r="V36" s="35"/>
      <c r="W36" s="35"/>
      <c r="X36" s="35"/>
      <c r="Y36" s="35"/>
      <c r="Z36" s="35"/>
      <c r="AA36" s="35"/>
      <c r="AB36" s="35"/>
      <c r="AC36" s="35"/>
      <c r="AD36" s="35"/>
      <c r="AE36" s="35"/>
    </row>
    <row r="37" spans="1:31" s="2" customFormat="1" ht="14.45" hidden="1" customHeight="1">
      <c r="A37" s="35"/>
      <c r="B37" s="40"/>
      <c r="C37" s="35"/>
      <c r="D37" s="35"/>
      <c r="E37" s="120" t="s">
        <v>45</v>
      </c>
      <c r="F37" s="130">
        <f>ROUND((SUM(BI120:BI137)),  2)</f>
        <v>0</v>
      </c>
      <c r="G37" s="35"/>
      <c r="H37" s="35"/>
      <c r="I37" s="131">
        <v>0</v>
      </c>
      <c r="J37" s="130">
        <f>0</f>
        <v>0</v>
      </c>
      <c r="K37" s="35"/>
      <c r="L37" s="52"/>
      <c r="S37" s="35"/>
      <c r="T37" s="35"/>
      <c r="U37" s="35"/>
      <c r="V37" s="35"/>
      <c r="W37" s="35"/>
      <c r="X37" s="35"/>
      <c r="Y37" s="35"/>
      <c r="Z37" s="35"/>
      <c r="AA37" s="35"/>
      <c r="AB37" s="35"/>
      <c r="AC37" s="35"/>
      <c r="AD37" s="35"/>
      <c r="AE37" s="35"/>
    </row>
    <row r="38" spans="1:31" s="2" customFormat="1" ht="6.95" customHeight="1">
      <c r="A38" s="35"/>
      <c r="B38" s="40"/>
      <c r="C38" s="35"/>
      <c r="D38" s="35"/>
      <c r="E38" s="35"/>
      <c r="F38" s="35"/>
      <c r="G38" s="35"/>
      <c r="H38" s="35"/>
      <c r="I38" s="35"/>
      <c r="J38" s="35"/>
      <c r="K38" s="35"/>
      <c r="L38" s="52"/>
      <c r="S38" s="35"/>
      <c r="T38" s="35"/>
      <c r="U38" s="35"/>
      <c r="V38" s="35"/>
      <c r="W38" s="35"/>
      <c r="X38" s="35"/>
      <c r="Y38" s="35"/>
      <c r="Z38" s="35"/>
      <c r="AA38" s="35"/>
      <c r="AB38" s="35"/>
      <c r="AC38" s="35"/>
      <c r="AD38" s="35"/>
      <c r="AE38" s="35"/>
    </row>
    <row r="39" spans="1:31" s="2" customFormat="1" ht="25.35" customHeight="1">
      <c r="A39" s="35"/>
      <c r="B39" s="40"/>
      <c r="C39" s="132"/>
      <c r="D39" s="133" t="s">
        <v>46</v>
      </c>
      <c r="E39" s="134"/>
      <c r="F39" s="134"/>
      <c r="G39" s="135" t="s">
        <v>47</v>
      </c>
      <c r="H39" s="136" t="s">
        <v>48</v>
      </c>
      <c r="I39" s="134"/>
      <c r="J39" s="137">
        <f>SUM(J30:J37)</f>
        <v>0</v>
      </c>
      <c r="K39" s="138"/>
      <c r="L39" s="52"/>
      <c r="S39" s="35"/>
      <c r="T39" s="35"/>
      <c r="U39" s="35"/>
      <c r="V39" s="35"/>
      <c r="W39" s="35"/>
      <c r="X39" s="35"/>
      <c r="Y39" s="35"/>
      <c r="Z39" s="35"/>
      <c r="AA39" s="35"/>
      <c r="AB39" s="35"/>
      <c r="AC39" s="35"/>
      <c r="AD39" s="35"/>
      <c r="AE39" s="35"/>
    </row>
    <row r="40" spans="1:31" s="2" customFormat="1" ht="14.45" customHeight="1">
      <c r="A40" s="35"/>
      <c r="B40" s="40"/>
      <c r="C40" s="35"/>
      <c r="D40" s="35"/>
      <c r="E40" s="35"/>
      <c r="F40" s="35"/>
      <c r="G40" s="35"/>
      <c r="H40" s="35"/>
      <c r="I40" s="35"/>
      <c r="J40" s="35"/>
      <c r="K40" s="35"/>
      <c r="L40" s="52"/>
      <c r="S40" s="35"/>
      <c r="T40" s="35"/>
      <c r="U40" s="35"/>
      <c r="V40" s="35"/>
      <c r="W40" s="35"/>
      <c r="X40" s="35"/>
      <c r="Y40" s="35"/>
      <c r="Z40" s="35"/>
      <c r="AA40" s="35"/>
      <c r="AB40" s="35"/>
      <c r="AC40" s="35"/>
      <c r="AD40" s="35"/>
      <c r="AE40" s="35"/>
    </row>
    <row r="41" spans="1:31" s="1" customFormat="1" ht="14.45" customHeight="1">
      <c r="B41" s="21"/>
      <c r="L41" s="21"/>
    </row>
    <row r="42" spans="1:31" s="1" customFormat="1" ht="14.45" customHeight="1">
      <c r="B42" s="21"/>
      <c r="L42" s="21"/>
    </row>
    <row r="43" spans="1:31" s="1" customFormat="1" ht="14.45" customHeight="1">
      <c r="B43" s="21"/>
      <c r="L43" s="21"/>
    </row>
    <row r="44" spans="1:31" s="1" customFormat="1" ht="14.45" customHeight="1">
      <c r="B44" s="21"/>
      <c r="L44" s="21"/>
    </row>
    <row r="45" spans="1:31" s="1" customFormat="1" ht="14.45" customHeight="1">
      <c r="B45" s="21"/>
      <c r="L45" s="21"/>
    </row>
    <row r="46" spans="1:31" s="1" customFormat="1" ht="14.45" customHeight="1">
      <c r="B46" s="21"/>
      <c r="L46" s="21"/>
    </row>
    <row r="47" spans="1:31" s="1" customFormat="1" ht="14.45" customHeight="1">
      <c r="B47" s="21"/>
      <c r="L47" s="21"/>
    </row>
    <row r="48" spans="1:31" s="1" customFormat="1" ht="14.45" customHeight="1">
      <c r="B48" s="21"/>
      <c r="L48" s="21"/>
    </row>
    <row r="49" spans="1:31" s="1" customFormat="1" ht="14.45" customHeight="1">
      <c r="B49" s="21"/>
      <c r="L49" s="21"/>
    </row>
    <row r="50" spans="1:31" s="2" customFormat="1" ht="14.45" customHeight="1">
      <c r="B50" s="52"/>
      <c r="D50" s="139" t="s">
        <v>49</v>
      </c>
      <c r="E50" s="140"/>
      <c r="F50" s="140"/>
      <c r="G50" s="139" t="s">
        <v>50</v>
      </c>
      <c r="H50" s="140"/>
      <c r="I50" s="140"/>
      <c r="J50" s="140"/>
      <c r="K50" s="140"/>
      <c r="L50" s="52"/>
    </row>
    <row r="51" spans="1:31" ht="11.25">
      <c r="B51" s="21"/>
      <c r="L51" s="21"/>
    </row>
    <row r="52" spans="1:31" ht="11.25">
      <c r="B52" s="21"/>
      <c r="L52" s="21"/>
    </row>
    <row r="53" spans="1:31" ht="11.25">
      <c r="B53" s="21"/>
      <c r="L53" s="21"/>
    </row>
    <row r="54" spans="1:31" ht="11.25">
      <c r="B54" s="21"/>
      <c r="L54" s="21"/>
    </row>
    <row r="55" spans="1:31" ht="11.25">
      <c r="B55" s="21"/>
      <c r="L55" s="21"/>
    </row>
    <row r="56" spans="1:31" ht="11.25">
      <c r="B56" s="21"/>
      <c r="L56" s="21"/>
    </row>
    <row r="57" spans="1:31" ht="11.25">
      <c r="B57" s="21"/>
      <c r="L57" s="21"/>
    </row>
    <row r="58" spans="1:31" ht="11.25">
      <c r="B58" s="21"/>
      <c r="L58" s="21"/>
    </row>
    <row r="59" spans="1:31" ht="11.25">
      <c r="B59" s="21"/>
      <c r="L59" s="21"/>
    </row>
    <row r="60" spans="1:31" ht="11.25">
      <c r="B60" s="21"/>
      <c r="L60" s="21"/>
    </row>
    <row r="61" spans="1:31" s="2" customFormat="1" ht="12.75">
      <c r="A61" s="35"/>
      <c r="B61" s="40"/>
      <c r="C61" s="35"/>
      <c r="D61" s="141" t="s">
        <v>51</v>
      </c>
      <c r="E61" s="142"/>
      <c r="F61" s="143" t="s">
        <v>52</v>
      </c>
      <c r="G61" s="141" t="s">
        <v>51</v>
      </c>
      <c r="H61" s="142"/>
      <c r="I61" s="142"/>
      <c r="J61" s="144" t="s">
        <v>52</v>
      </c>
      <c r="K61" s="142"/>
      <c r="L61" s="52"/>
      <c r="S61" s="35"/>
      <c r="T61" s="35"/>
      <c r="U61" s="35"/>
      <c r="V61" s="35"/>
      <c r="W61" s="35"/>
      <c r="X61" s="35"/>
      <c r="Y61" s="35"/>
      <c r="Z61" s="35"/>
      <c r="AA61" s="35"/>
      <c r="AB61" s="35"/>
      <c r="AC61" s="35"/>
      <c r="AD61" s="35"/>
      <c r="AE61" s="35"/>
    </row>
    <row r="62" spans="1:31" ht="11.25">
      <c r="B62" s="21"/>
      <c r="L62" s="21"/>
    </row>
    <row r="63" spans="1:31" ht="11.25">
      <c r="B63" s="21"/>
      <c r="L63" s="21"/>
    </row>
    <row r="64" spans="1:31" ht="11.25">
      <c r="B64" s="21"/>
      <c r="L64" s="21"/>
    </row>
    <row r="65" spans="1:31" s="2" customFormat="1" ht="12.75">
      <c r="A65" s="35"/>
      <c r="B65" s="40"/>
      <c r="C65" s="35"/>
      <c r="D65" s="139" t="s">
        <v>53</v>
      </c>
      <c r="E65" s="145"/>
      <c r="F65" s="145"/>
      <c r="G65" s="139" t="s">
        <v>54</v>
      </c>
      <c r="H65" s="145"/>
      <c r="I65" s="145"/>
      <c r="J65" s="145"/>
      <c r="K65" s="145"/>
      <c r="L65" s="52"/>
      <c r="S65" s="35"/>
      <c r="T65" s="35"/>
      <c r="U65" s="35"/>
      <c r="V65" s="35"/>
      <c r="W65" s="35"/>
      <c r="X65" s="35"/>
      <c r="Y65" s="35"/>
      <c r="Z65" s="35"/>
      <c r="AA65" s="35"/>
      <c r="AB65" s="35"/>
      <c r="AC65" s="35"/>
      <c r="AD65" s="35"/>
      <c r="AE65" s="35"/>
    </row>
    <row r="66" spans="1:31" ht="11.25">
      <c r="B66" s="21"/>
      <c r="L66" s="21"/>
    </row>
    <row r="67" spans="1:31" ht="11.25">
      <c r="B67" s="21"/>
      <c r="L67" s="21"/>
    </row>
    <row r="68" spans="1:31" ht="11.25">
      <c r="B68" s="21"/>
      <c r="L68" s="21"/>
    </row>
    <row r="69" spans="1:31" ht="11.25">
      <c r="B69" s="21"/>
      <c r="L69" s="21"/>
    </row>
    <row r="70" spans="1:31" ht="11.25">
      <c r="B70" s="21"/>
      <c r="L70" s="21"/>
    </row>
    <row r="71" spans="1:31" ht="11.25">
      <c r="B71" s="21"/>
      <c r="L71" s="21"/>
    </row>
    <row r="72" spans="1:31" ht="11.25">
      <c r="B72" s="21"/>
      <c r="L72" s="21"/>
    </row>
    <row r="73" spans="1:31" ht="11.25">
      <c r="B73" s="21"/>
      <c r="L73" s="21"/>
    </row>
    <row r="74" spans="1:31" ht="11.25">
      <c r="B74" s="21"/>
      <c r="L74" s="21"/>
    </row>
    <row r="75" spans="1:31" ht="11.25">
      <c r="B75" s="21"/>
      <c r="L75" s="21"/>
    </row>
    <row r="76" spans="1:31" s="2" customFormat="1" ht="12.75">
      <c r="A76" s="35"/>
      <c r="B76" s="40"/>
      <c r="C76" s="35"/>
      <c r="D76" s="141" t="s">
        <v>51</v>
      </c>
      <c r="E76" s="142"/>
      <c r="F76" s="143" t="s">
        <v>52</v>
      </c>
      <c r="G76" s="141" t="s">
        <v>51</v>
      </c>
      <c r="H76" s="142"/>
      <c r="I76" s="142"/>
      <c r="J76" s="144" t="s">
        <v>52</v>
      </c>
      <c r="K76" s="142"/>
      <c r="L76" s="52"/>
      <c r="S76" s="35"/>
      <c r="T76" s="35"/>
      <c r="U76" s="35"/>
      <c r="V76" s="35"/>
      <c r="W76" s="35"/>
      <c r="X76" s="35"/>
      <c r="Y76" s="35"/>
      <c r="Z76" s="35"/>
      <c r="AA76" s="35"/>
      <c r="AB76" s="35"/>
      <c r="AC76" s="35"/>
      <c r="AD76" s="35"/>
      <c r="AE76" s="35"/>
    </row>
    <row r="77" spans="1:31" s="2" customFormat="1" ht="14.45" customHeight="1">
      <c r="A77" s="35"/>
      <c r="B77" s="146"/>
      <c r="C77" s="147"/>
      <c r="D77" s="147"/>
      <c r="E77" s="147"/>
      <c r="F77" s="147"/>
      <c r="G77" s="147"/>
      <c r="H77" s="147"/>
      <c r="I77" s="147"/>
      <c r="J77" s="147"/>
      <c r="K77" s="147"/>
      <c r="L77" s="52"/>
      <c r="S77" s="35"/>
      <c r="T77" s="35"/>
      <c r="U77" s="35"/>
      <c r="V77" s="35"/>
      <c r="W77" s="35"/>
      <c r="X77" s="35"/>
      <c r="Y77" s="35"/>
      <c r="Z77" s="35"/>
      <c r="AA77" s="35"/>
      <c r="AB77" s="35"/>
      <c r="AC77" s="35"/>
      <c r="AD77" s="35"/>
      <c r="AE77" s="35"/>
    </row>
    <row r="81" spans="1:47" s="2" customFormat="1" ht="6.95" customHeight="1">
      <c r="A81" s="35"/>
      <c r="B81" s="148"/>
      <c r="C81" s="149"/>
      <c r="D81" s="149"/>
      <c r="E81" s="149"/>
      <c r="F81" s="149"/>
      <c r="G81" s="149"/>
      <c r="H81" s="149"/>
      <c r="I81" s="149"/>
      <c r="J81" s="149"/>
      <c r="K81" s="149"/>
      <c r="L81" s="52"/>
      <c r="S81" s="35"/>
      <c r="T81" s="35"/>
      <c r="U81" s="35"/>
      <c r="V81" s="35"/>
      <c r="W81" s="35"/>
      <c r="X81" s="35"/>
      <c r="Y81" s="35"/>
      <c r="Z81" s="35"/>
      <c r="AA81" s="35"/>
      <c r="AB81" s="35"/>
      <c r="AC81" s="35"/>
      <c r="AD81" s="35"/>
      <c r="AE81" s="35"/>
    </row>
    <row r="82" spans="1:47" s="2" customFormat="1" ht="24.95" customHeight="1">
      <c r="A82" s="35"/>
      <c r="B82" s="36"/>
      <c r="C82" s="24" t="s">
        <v>115</v>
      </c>
      <c r="D82" s="37"/>
      <c r="E82" s="37"/>
      <c r="F82" s="37"/>
      <c r="G82" s="37"/>
      <c r="H82" s="37"/>
      <c r="I82" s="37"/>
      <c r="J82" s="37"/>
      <c r="K82" s="37"/>
      <c r="L82" s="52"/>
      <c r="S82" s="35"/>
      <c r="T82" s="35"/>
      <c r="U82" s="35"/>
      <c r="V82" s="35"/>
      <c r="W82" s="35"/>
      <c r="X82" s="35"/>
      <c r="Y82" s="35"/>
      <c r="Z82" s="35"/>
      <c r="AA82" s="35"/>
      <c r="AB82" s="35"/>
      <c r="AC82" s="35"/>
      <c r="AD82" s="35"/>
      <c r="AE82" s="35"/>
    </row>
    <row r="83" spans="1:47" s="2" customFormat="1" ht="6.95" customHeight="1">
      <c r="A83" s="35"/>
      <c r="B83" s="36"/>
      <c r="C83" s="37"/>
      <c r="D83" s="37"/>
      <c r="E83" s="37"/>
      <c r="F83" s="37"/>
      <c r="G83" s="37"/>
      <c r="H83" s="37"/>
      <c r="I83" s="37"/>
      <c r="J83" s="37"/>
      <c r="K83" s="37"/>
      <c r="L83" s="52"/>
      <c r="S83" s="35"/>
      <c r="T83" s="35"/>
      <c r="U83" s="35"/>
      <c r="V83" s="35"/>
      <c r="W83" s="35"/>
      <c r="X83" s="35"/>
      <c r="Y83" s="35"/>
      <c r="Z83" s="35"/>
      <c r="AA83" s="35"/>
      <c r="AB83" s="35"/>
      <c r="AC83" s="35"/>
      <c r="AD83" s="35"/>
      <c r="AE83" s="35"/>
    </row>
    <row r="84" spans="1:47" s="2" customFormat="1" ht="12" customHeight="1">
      <c r="A84" s="35"/>
      <c r="B84" s="36"/>
      <c r="C84" s="30" t="s">
        <v>16</v>
      </c>
      <c r="D84" s="37"/>
      <c r="E84" s="37"/>
      <c r="F84" s="37"/>
      <c r="G84" s="37"/>
      <c r="H84" s="37"/>
      <c r="I84" s="37"/>
      <c r="J84" s="37"/>
      <c r="K84" s="37"/>
      <c r="L84" s="52"/>
      <c r="S84" s="35"/>
      <c r="T84" s="35"/>
      <c r="U84" s="35"/>
      <c r="V84" s="35"/>
      <c r="W84" s="35"/>
      <c r="X84" s="35"/>
      <c r="Y84" s="35"/>
      <c r="Z84" s="35"/>
      <c r="AA84" s="35"/>
      <c r="AB84" s="35"/>
      <c r="AC84" s="35"/>
      <c r="AD84" s="35"/>
      <c r="AE84" s="35"/>
    </row>
    <row r="85" spans="1:47" s="2" customFormat="1" ht="26.25" customHeight="1">
      <c r="A85" s="35"/>
      <c r="B85" s="36"/>
      <c r="C85" s="37"/>
      <c r="D85" s="37"/>
      <c r="E85" s="327" t="str">
        <f>E7</f>
        <v>Přístavba odborné učebny pro výuku přípravy pokrmů pro I. II. stupeň ZŠ Dub nad Moravou</v>
      </c>
      <c r="F85" s="328"/>
      <c r="G85" s="328"/>
      <c r="H85" s="328"/>
      <c r="I85" s="37"/>
      <c r="J85" s="37"/>
      <c r="K85" s="37"/>
      <c r="L85" s="52"/>
      <c r="S85" s="35"/>
      <c r="T85" s="35"/>
      <c r="U85" s="35"/>
      <c r="V85" s="35"/>
      <c r="W85" s="35"/>
      <c r="X85" s="35"/>
      <c r="Y85" s="35"/>
      <c r="Z85" s="35"/>
      <c r="AA85" s="35"/>
      <c r="AB85" s="35"/>
      <c r="AC85" s="35"/>
      <c r="AD85" s="35"/>
      <c r="AE85" s="35"/>
    </row>
    <row r="86" spans="1:47" s="2" customFormat="1" ht="12" customHeight="1">
      <c r="A86" s="35"/>
      <c r="B86" s="36"/>
      <c r="C86" s="30" t="s">
        <v>112</v>
      </c>
      <c r="D86" s="37"/>
      <c r="E86" s="37"/>
      <c r="F86" s="37"/>
      <c r="G86" s="37"/>
      <c r="H86" s="37"/>
      <c r="I86" s="37"/>
      <c r="J86" s="37"/>
      <c r="K86" s="37"/>
      <c r="L86" s="52"/>
      <c r="S86" s="35"/>
      <c r="T86" s="35"/>
      <c r="U86" s="35"/>
      <c r="V86" s="35"/>
      <c r="W86" s="35"/>
      <c r="X86" s="35"/>
      <c r="Y86" s="35"/>
      <c r="Z86" s="35"/>
      <c r="AA86" s="35"/>
      <c r="AB86" s="35"/>
      <c r="AC86" s="35"/>
      <c r="AD86" s="35"/>
      <c r="AE86" s="35"/>
    </row>
    <row r="87" spans="1:47" s="2" customFormat="1" ht="16.5" customHeight="1">
      <c r="A87" s="35"/>
      <c r="B87" s="36"/>
      <c r="C87" s="37"/>
      <c r="D87" s="37"/>
      <c r="E87" s="275" t="str">
        <f>E9</f>
        <v>VRN - Vedlejší rozpočtové náklady</v>
      </c>
      <c r="F87" s="329"/>
      <c r="G87" s="329"/>
      <c r="H87" s="329"/>
      <c r="I87" s="37"/>
      <c r="J87" s="37"/>
      <c r="K87" s="37"/>
      <c r="L87" s="52"/>
      <c r="S87" s="35"/>
      <c r="T87" s="35"/>
      <c r="U87" s="35"/>
      <c r="V87" s="35"/>
      <c r="W87" s="35"/>
      <c r="X87" s="35"/>
      <c r="Y87" s="35"/>
      <c r="Z87" s="35"/>
      <c r="AA87" s="35"/>
      <c r="AB87" s="35"/>
      <c r="AC87" s="35"/>
      <c r="AD87" s="35"/>
      <c r="AE87" s="35"/>
    </row>
    <row r="88" spans="1:47" s="2" customFormat="1" ht="6.95" customHeight="1">
      <c r="A88" s="35"/>
      <c r="B88" s="36"/>
      <c r="C88" s="37"/>
      <c r="D88" s="37"/>
      <c r="E88" s="37"/>
      <c r="F88" s="37"/>
      <c r="G88" s="37"/>
      <c r="H88" s="37"/>
      <c r="I88" s="37"/>
      <c r="J88" s="37"/>
      <c r="K88" s="37"/>
      <c r="L88" s="52"/>
      <c r="S88" s="35"/>
      <c r="T88" s="35"/>
      <c r="U88" s="35"/>
      <c r="V88" s="35"/>
      <c r="W88" s="35"/>
      <c r="X88" s="35"/>
      <c r="Y88" s="35"/>
      <c r="Z88" s="35"/>
      <c r="AA88" s="35"/>
      <c r="AB88" s="35"/>
      <c r="AC88" s="35"/>
      <c r="AD88" s="35"/>
      <c r="AE88" s="35"/>
    </row>
    <row r="89" spans="1:47" s="2" customFormat="1" ht="12" customHeight="1">
      <c r="A89" s="35"/>
      <c r="B89" s="36"/>
      <c r="C89" s="30" t="s">
        <v>21</v>
      </c>
      <c r="D89" s="37"/>
      <c r="E89" s="37"/>
      <c r="F89" s="28" t="str">
        <f>F12</f>
        <v>Dub nad Moravou</v>
      </c>
      <c r="G89" s="37"/>
      <c r="H89" s="37"/>
      <c r="I89" s="30" t="s">
        <v>23</v>
      </c>
      <c r="J89" s="67" t="str">
        <f>IF(J12="","",J12)</f>
        <v>27. 5. 2024</v>
      </c>
      <c r="K89" s="37"/>
      <c r="L89" s="52"/>
      <c r="S89" s="35"/>
      <c r="T89" s="35"/>
      <c r="U89" s="35"/>
      <c r="V89" s="35"/>
      <c r="W89" s="35"/>
      <c r="X89" s="35"/>
      <c r="Y89" s="35"/>
      <c r="Z89" s="35"/>
      <c r="AA89" s="35"/>
      <c r="AB89" s="35"/>
      <c r="AC89" s="35"/>
      <c r="AD89" s="35"/>
      <c r="AE89" s="35"/>
    </row>
    <row r="90" spans="1:47" s="2" customFormat="1" ht="6.95" customHeight="1">
      <c r="A90" s="35"/>
      <c r="B90" s="36"/>
      <c r="C90" s="37"/>
      <c r="D90" s="37"/>
      <c r="E90" s="37"/>
      <c r="F90" s="37"/>
      <c r="G90" s="37"/>
      <c r="H90" s="37"/>
      <c r="I90" s="37"/>
      <c r="J90" s="37"/>
      <c r="K90" s="37"/>
      <c r="L90" s="52"/>
      <c r="S90" s="35"/>
      <c r="T90" s="35"/>
      <c r="U90" s="35"/>
      <c r="V90" s="35"/>
      <c r="W90" s="35"/>
      <c r="X90" s="35"/>
      <c r="Y90" s="35"/>
      <c r="Z90" s="35"/>
      <c r="AA90" s="35"/>
      <c r="AB90" s="35"/>
      <c r="AC90" s="35"/>
      <c r="AD90" s="35"/>
      <c r="AE90" s="35"/>
    </row>
    <row r="91" spans="1:47" s="2" customFormat="1" ht="15.2" customHeight="1">
      <c r="A91" s="35"/>
      <c r="B91" s="36"/>
      <c r="C91" s="30" t="s">
        <v>25</v>
      </c>
      <c r="D91" s="37"/>
      <c r="E91" s="37"/>
      <c r="F91" s="28" t="str">
        <f>E15</f>
        <v>ZŠ a MŠ, příspěvková organizace Dub n/M</v>
      </c>
      <c r="G91" s="37"/>
      <c r="H91" s="37"/>
      <c r="I91" s="30" t="s">
        <v>31</v>
      </c>
      <c r="J91" s="33" t="str">
        <f>E21</f>
        <v>Bořivoj Kovář</v>
      </c>
      <c r="K91" s="37"/>
      <c r="L91" s="52"/>
      <c r="S91" s="35"/>
      <c r="T91" s="35"/>
      <c r="U91" s="35"/>
      <c r="V91" s="35"/>
      <c r="W91" s="35"/>
      <c r="X91" s="35"/>
      <c r="Y91" s="35"/>
      <c r="Z91" s="35"/>
      <c r="AA91" s="35"/>
      <c r="AB91" s="35"/>
      <c r="AC91" s="35"/>
      <c r="AD91" s="35"/>
      <c r="AE91" s="35"/>
    </row>
    <row r="92" spans="1:47" s="2" customFormat="1" ht="15.2" customHeight="1">
      <c r="A92" s="35"/>
      <c r="B92" s="36"/>
      <c r="C92" s="30" t="s">
        <v>29</v>
      </c>
      <c r="D92" s="37"/>
      <c r="E92" s="37"/>
      <c r="F92" s="28" t="str">
        <f>IF(E18="","",E18)</f>
        <v>Vyplň údaj</v>
      </c>
      <c r="G92" s="37"/>
      <c r="H92" s="37"/>
      <c r="I92" s="30" t="s">
        <v>34</v>
      </c>
      <c r="J92" s="33" t="str">
        <f>E24</f>
        <v xml:space="preserve"> </v>
      </c>
      <c r="K92" s="37"/>
      <c r="L92" s="52"/>
      <c r="S92" s="35"/>
      <c r="T92" s="35"/>
      <c r="U92" s="35"/>
      <c r="V92" s="35"/>
      <c r="W92" s="35"/>
      <c r="X92" s="35"/>
      <c r="Y92" s="35"/>
      <c r="Z92" s="35"/>
      <c r="AA92" s="35"/>
      <c r="AB92" s="35"/>
      <c r="AC92" s="35"/>
      <c r="AD92" s="35"/>
      <c r="AE92" s="35"/>
    </row>
    <row r="93" spans="1:47" s="2" customFormat="1" ht="10.35" customHeight="1">
      <c r="A93" s="35"/>
      <c r="B93" s="36"/>
      <c r="C93" s="37"/>
      <c r="D93" s="37"/>
      <c r="E93" s="37"/>
      <c r="F93" s="37"/>
      <c r="G93" s="37"/>
      <c r="H93" s="37"/>
      <c r="I93" s="37"/>
      <c r="J93" s="37"/>
      <c r="K93" s="37"/>
      <c r="L93" s="52"/>
      <c r="S93" s="35"/>
      <c r="T93" s="35"/>
      <c r="U93" s="35"/>
      <c r="V93" s="35"/>
      <c r="W93" s="35"/>
      <c r="X93" s="35"/>
      <c r="Y93" s="35"/>
      <c r="Z93" s="35"/>
      <c r="AA93" s="35"/>
      <c r="AB93" s="35"/>
      <c r="AC93" s="35"/>
      <c r="AD93" s="35"/>
      <c r="AE93" s="35"/>
    </row>
    <row r="94" spans="1:47" s="2" customFormat="1" ht="29.25" customHeight="1">
      <c r="A94" s="35"/>
      <c r="B94" s="36"/>
      <c r="C94" s="150" t="s">
        <v>116</v>
      </c>
      <c r="D94" s="151"/>
      <c r="E94" s="151"/>
      <c r="F94" s="151"/>
      <c r="G94" s="151"/>
      <c r="H94" s="151"/>
      <c r="I94" s="151"/>
      <c r="J94" s="152" t="s">
        <v>117</v>
      </c>
      <c r="K94" s="151"/>
      <c r="L94" s="52"/>
      <c r="S94" s="35"/>
      <c r="T94" s="35"/>
      <c r="U94" s="35"/>
      <c r="V94" s="35"/>
      <c r="W94" s="35"/>
      <c r="X94" s="35"/>
      <c r="Y94" s="35"/>
      <c r="Z94" s="35"/>
      <c r="AA94" s="35"/>
      <c r="AB94" s="35"/>
      <c r="AC94" s="35"/>
      <c r="AD94" s="35"/>
      <c r="AE94" s="35"/>
    </row>
    <row r="95" spans="1:47" s="2" customFormat="1" ht="10.35" customHeight="1">
      <c r="A95" s="35"/>
      <c r="B95" s="36"/>
      <c r="C95" s="37"/>
      <c r="D95" s="37"/>
      <c r="E95" s="37"/>
      <c r="F95" s="37"/>
      <c r="G95" s="37"/>
      <c r="H95" s="37"/>
      <c r="I95" s="37"/>
      <c r="J95" s="37"/>
      <c r="K95" s="37"/>
      <c r="L95" s="52"/>
      <c r="S95" s="35"/>
      <c r="T95" s="35"/>
      <c r="U95" s="35"/>
      <c r="V95" s="35"/>
      <c r="W95" s="35"/>
      <c r="X95" s="35"/>
      <c r="Y95" s="35"/>
      <c r="Z95" s="35"/>
      <c r="AA95" s="35"/>
      <c r="AB95" s="35"/>
      <c r="AC95" s="35"/>
      <c r="AD95" s="35"/>
      <c r="AE95" s="35"/>
    </row>
    <row r="96" spans="1:47" s="2" customFormat="1" ht="22.9" customHeight="1">
      <c r="A96" s="35"/>
      <c r="B96" s="36"/>
      <c r="C96" s="153" t="s">
        <v>118</v>
      </c>
      <c r="D96" s="37"/>
      <c r="E96" s="37"/>
      <c r="F96" s="37"/>
      <c r="G96" s="37"/>
      <c r="H96" s="37"/>
      <c r="I96" s="37"/>
      <c r="J96" s="85">
        <f>J120</f>
        <v>0</v>
      </c>
      <c r="K96" s="37"/>
      <c r="L96" s="52"/>
      <c r="S96" s="35"/>
      <c r="T96" s="35"/>
      <c r="U96" s="35"/>
      <c r="V96" s="35"/>
      <c r="W96" s="35"/>
      <c r="X96" s="35"/>
      <c r="Y96" s="35"/>
      <c r="Z96" s="35"/>
      <c r="AA96" s="35"/>
      <c r="AB96" s="35"/>
      <c r="AC96" s="35"/>
      <c r="AD96" s="35"/>
      <c r="AE96" s="35"/>
      <c r="AU96" s="18" t="s">
        <v>119</v>
      </c>
    </row>
    <row r="97" spans="1:31" s="9" customFormat="1" ht="24.95" customHeight="1">
      <c r="B97" s="154"/>
      <c r="C97" s="155"/>
      <c r="D97" s="156" t="s">
        <v>2726</v>
      </c>
      <c r="E97" s="157"/>
      <c r="F97" s="157"/>
      <c r="G97" s="157"/>
      <c r="H97" s="157"/>
      <c r="I97" s="157"/>
      <c r="J97" s="158">
        <f>J121</f>
        <v>0</v>
      </c>
      <c r="K97" s="155"/>
      <c r="L97" s="159"/>
    </row>
    <row r="98" spans="1:31" s="10" customFormat="1" ht="19.899999999999999" customHeight="1">
      <c r="B98" s="160"/>
      <c r="C98" s="105"/>
      <c r="D98" s="161" t="s">
        <v>2727</v>
      </c>
      <c r="E98" s="162"/>
      <c r="F98" s="162"/>
      <c r="G98" s="162"/>
      <c r="H98" s="162"/>
      <c r="I98" s="162"/>
      <c r="J98" s="163">
        <f>J122</f>
        <v>0</v>
      </c>
      <c r="K98" s="105"/>
      <c r="L98" s="164"/>
    </row>
    <row r="99" spans="1:31" s="10" customFormat="1" ht="19.899999999999999" customHeight="1">
      <c r="B99" s="160"/>
      <c r="C99" s="105"/>
      <c r="D99" s="161" t="s">
        <v>3281</v>
      </c>
      <c r="E99" s="162"/>
      <c r="F99" s="162"/>
      <c r="G99" s="162"/>
      <c r="H99" s="162"/>
      <c r="I99" s="162"/>
      <c r="J99" s="163">
        <f>J125</f>
        <v>0</v>
      </c>
      <c r="K99" s="105"/>
      <c r="L99" s="164"/>
    </row>
    <row r="100" spans="1:31" s="10" customFormat="1" ht="19.899999999999999" customHeight="1">
      <c r="B100" s="160"/>
      <c r="C100" s="105"/>
      <c r="D100" s="161" t="s">
        <v>3282</v>
      </c>
      <c r="E100" s="162"/>
      <c r="F100" s="162"/>
      <c r="G100" s="162"/>
      <c r="H100" s="162"/>
      <c r="I100" s="162"/>
      <c r="J100" s="163">
        <f>J128</f>
        <v>0</v>
      </c>
      <c r="K100" s="105"/>
      <c r="L100" s="164"/>
    </row>
    <row r="101" spans="1:31" s="2" customFormat="1" ht="21.75" customHeight="1">
      <c r="A101" s="35"/>
      <c r="B101" s="36"/>
      <c r="C101" s="37"/>
      <c r="D101" s="37"/>
      <c r="E101" s="37"/>
      <c r="F101" s="37"/>
      <c r="G101" s="37"/>
      <c r="H101" s="37"/>
      <c r="I101" s="37"/>
      <c r="J101" s="37"/>
      <c r="K101" s="37"/>
      <c r="L101" s="52"/>
      <c r="S101" s="35"/>
      <c r="T101" s="35"/>
      <c r="U101" s="35"/>
      <c r="V101" s="35"/>
      <c r="W101" s="35"/>
      <c r="X101" s="35"/>
      <c r="Y101" s="35"/>
      <c r="Z101" s="35"/>
      <c r="AA101" s="35"/>
      <c r="AB101" s="35"/>
      <c r="AC101" s="35"/>
      <c r="AD101" s="35"/>
      <c r="AE101" s="35"/>
    </row>
    <row r="102" spans="1:31" s="2" customFormat="1" ht="6.95" customHeight="1">
      <c r="A102" s="35"/>
      <c r="B102" s="55"/>
      <c r="C102" s="56"/>
      <c r="D102" s="56"/>
      <c r="E102" s="56"/>
      <c r="F102" s="56"/>
      <c r="G102" s="56"/>
      <c r="H102" s="56"/>
      <c r="I102" s="56"/>
      <c r="J102" s="56"/>
      <c r="K102" s="56"/>
      <c r="L102" s="52"/>
      <c r="S102" s="35"/>
      <c r="T102" s="35"/>
      <c r="U102" s="35"/>
      <c r="V102" s="35"/>
      <c r="W102" s="35"/>
      <c r="X102" s="35"/>
      <c r="Y102" s="35"/>
      <c r="Z102" s="35"/>
      <c r="AA102" s="35"/>
      <c r="AB102" s="35"/>
      <c r="AC102" s="35"/>
      <c r="AD102" s="35"/>
      <c r="AE102" s="35"/>
    </row>
    <row r="106" spans="1:31" s="2" customFormat="1" ht="6.95" customHeight="1">
      <c r="A106" s="35"/>
      <c r="B106" s="57"/>
      <c r="C106" s="58"/>
      <c r="D106" s="58"/>
      <c r="E106" s="58"/>
      <c r="F106" s="58"/>
      <c r="G106" s="58"/>
      <c r="H106" s="58"/>
      <c r="I106" s="58"/>
      <c r="J106" s="58"/>
      <c r="K106" s="58"/>
      <c r="L106" s="52"/>
      <c r="S106" s="35"/>
      <c r="T106" s="35"/>
      <c r="U106" s="35"/>
      <c r="V106" s="35"/>
      <c r="W106" s="35"/>
      <c r="X106" s="35"/>
      <c r="Y106" s="35"/>
      <c r="Z106" s="35"/>
      <c r="AA106" s="35"/>
      <c r="AB106" s="35"/>
      <c r="AC106" s="35"/>
      <c r="AD106" s="35"/>
      <c r="AE106" s="35"/>
    </row>
    <row r="107" spans="1:31" s="2" customFormat="1" ht="24.95" customHeight="1">
      <c r="A107" s="35"/>
      <c r="B107" s="36"/>
      <c r="C107" s="24" t="s">
        <v>145</v>
      </c>
      <c r="D107" s="37"/>
      <c r="E107" s="37"/>
      <c r="F107" s="37"/>
      <c r="G107" s="37"/>
      <c r="H107" s="37"/>
      <c r="I107" s="37"/>
      <c r="J107" s="37"/>
      <c r="K107" s="37"/>
      <c r="L107" s="52"/>
      <c r="S107" s="35"/>
      <c r="T107" s="35"/>
      <c r="U107" s="35"/>
      <c r="V107" s="35"/>
      <c r="W107" s="35"/>
      <c r="X107" s="35"/>
      <c r="Y107" s="35"/>
      <c r="Z107" s="35"/>
      <c r="AA107" s="35"/>
      <c r="AB107" s="35"/>
      <c r="AC107" s="35"/>
      <c r="AD107" s="35"/>
      <c r="AE107" s="35"/>
    </row>
    <row r="108" spans="1:31" s="2" customFormat="1" ht="6.95" customHeight="1">
      <c r="A108" s="35"/>
      <c r="B108" s="36"/>
      <c r="C108" s="37"/>
      <c r="D108" s="37"/>
      <c r="E108" s="37"/>
      <c r="F108" s="37"/>
      <c r="G108" s="37"/>
      <c r="H108" s="37"/>
      <c r="I108" s="37"/>
      <c r="J108" s="37"/>
      <c r="K108" s="37"/>
      <c r="L108" s="52"/>
      <c r="S108" s="35"/>
      <c r="T108" s="35"/>
      <c r="U108" s="35"/>
      <c r="V108" s="35"/>
      <c r="W108" s="35"/>
      <c r="X108" s="35"/>
      <c r="Y108" s="35"/>
      <c r="Z108" s="35"/>
      <c r="AA108" s="35"/>
      <c r="AB108" s="35"/>
      <c r="AC108" s="35"/>
      <c r="AD108" s="35"/>
      <c r="AE108" s="35"/>
    </row>
    <row r="109" spans="1:31" s="2" customFormat="1" ht="12" customHeight="1">
      <c r="A109" s="35"/>
      <c r="B109" s="36"/>
      <c r="C109" s="30" t="s">
        <v>16</v>
      </c>
      <c r="D109" s="37"/>
      <c r="E109" s="37"/>
      <c r="F109" s="37"/>
      <c r="G109" s="37"/>
      <c r="H109" s="37"/>
      <c r="I109" s="37"/>
      <c r="J109" s="37"/>
      <c r="K109" s="37"/>
      <c r="L109" s="52"/>
      <c r="S109" s="35"/>
      <c r="T109" s="35"/>
      <c r="U109" s="35"/>
      <c r="V109" s="35"/>
      <c r="W109" s="35"/>
      <c r="X109" s="35"/>
      <c r="Y109" s="35"/>
      <c r="Z109" s="35"/>
      <c r="AA109" s="35"/>
      <c r="AB109" s="35"/>
      <c r="AC109" s="35"/>
      <c r="AD109" s="35"/>
      <c r="AE109" s="35"/>
    </row>
    <row r="110" spans="1:31" s="2" customFormat="1" ht="26.25" customHeight="1">
      <c r="A110" s="35"/>
      <c r="B110" s="36"/>
      <c r="C110" s="37"/>
      <c r="D110" s="37"/>
      <c r="E110" s="327" t="str">
        <f>E7</f>
        <v>Přístavba odborné učebny pro výuku přípravy pokrmů pro I. II. stupeň ZŠ Dub nad Moravou</v>
      </c>
      <c r="F110" s="328"/>
      <c r="G110" s="328"/>
      <c r="H110" s="328"/>
      <c r="I110" s="37"/>
      <c r="J110" s="37"/>
      <c r="K110" s="37"/>
      <c r="L110" s="52"/>
      <c r="S110" s="35"/>
      <c r="T110" s="35"/>
      <c r="U110" s="35"/>
      <c r="V110" s="35"/>
      <c r="W110" s="35"/>
      <c r="X110" s="35"/>
      <c r="Y110" s="35"/>
      <c r="Z110" s="35"/>
      <c r="AA110" s="35"/>
      <c r="AB110" s="35"/>
      <c r="AC110" s="35"/>
      <c r="AD110" s="35"/>
      <c r="AE110" s="35"/>
    </row>
    <row r="111" spans="1:31" s="2" customFormat="1" ht="12" customHeight="1">
      <c r="A111" s="35"/>
      <c r="B111" s="36"/>
      <c r="C111" s="30" t="s">
        <v>112</v>
      </c>
      <c r="D111" s="37"/>
      <c r="E111" s="37"/>
      <c r="F111" s="37"/>
      <c r="G111" s="37"/>
      <c r="H111" s="37"/>
      <c r="I111" s="37"/>
      <c r="J111" s="37"/>
      <c r="K111" s="37"/>
      <c r="L111" s="52"/>
      <c r="S111" s="35"/>
      <c r="T111" s="35"/>
      <c r="U111" s="35"/>
      <c r="V111" s="35"/>
      <c r="W111" s="35"/>
      <c r="X111" s="35"/>
      <c r="Y111" s="35"/>
      <c r="Z111" s="35"/>
      <c r="AA111" s="35"/>
      <c r="AB111" s="35"/>
      <c r="AC111" s="35"/>
      <c r="AD111" s="35"/>
      <c r="AE111" s="35"/>
    </row>
    <row r="112" spans="1:31" s="2" customFormat="1" ht="16.5" customHeight="1">
      <c r="A112" s="35"/>
      <c r="B112" s="36"/>
      <c r="C112" s="37"/>
      <c r="D112" s="37"/>
      <c r="E112" s="275" t="str">
        <f>E9</f>
        <v>VRN - Vedlejší rozpočtové náklady</v>
      </c>
      <c r="F112" s="329"/>
      <c r="G112" s="329"/>
      <c r="H112" s="329"/>
      <c r="I112" s="37"/>
      <c r="J112" s="37"/>
      <c r="K112" s="37"/>
      <c r="L112" s="52"/>
      <c r="S112" s="35"/>
      <c r="T112" s="35"/>
      <c r="U112" s="35"/>
      <c r="V112" s="35"/>
      <c r="W112" s="35"/>
      <c r="X112" s="35"/>
      <c r="Y112" s="35"/>
      <c r="Z112" s="35"/>
      <c r="AA112" s="35"/>
      <c r="AB112" s="35"/>
      <c r="AC112" s="35"/>
      <c r="AD112" s="35"/>
      <c r="AE112" s="35"/>
    </row>
    <row r="113" spans="1:65" s="2" customFormat="1" ht="6.95" customHeight="1">
      <c r="A113" s="35"/>
      <c r="B113" s="36"/>
      <c r="C113" s="37"/>
      <c r="D113" s="37"/>
      <c r="E113" s="37"/>
      <c r="F113" s="37"/>
      <c r="G113" s="37"/>
      <c r="H113" s="37"/>
      <c r="I113" s="37"/>
      <c r="J113" s="37"/>
      <c r="K113" s="37"/>
      <c r="L113" s="52"/>
      <c r="S113" s="35"/>
      <c r="T113" s="35"/>
      <c r="U113" s="35"/>
      <c r="V113" s="35"/>
      <c r="W113" s="35"/>
      <c r="X113" s="35"/>
      <c r="Y113" s="35"/>
      <c r="Z113" s="35"/>
      <c r="AA113" s="35"/>
      <c r="AB113" s="35"/>
      <c r="AC113" s="35"/>
      <c r="AD113" s="35"/>
      <c r="AE113" s="35"/>
    </row>
    <row r="114" spans="1:65" s="2" customFormat="1" ht="12" customHeight="1">
      <c r="A114" s="35"/>
      <c r="B114" s="36"/>
      <c r="C114" s="30" t="s">
        <v>21</v>
      </c>
      <c r="D114" s="37"/>
      <c r="E114" s="37"/>
      <c r="F114" s="28" t="str">
        <f>F12</f>
        <v>Dub nad Moravou</v>
      </c>
      <c r="G114" s="37"/>
      <c r="H114" s="37"/>
      <c r="I114" s="30" t="s">
        <v>23</v>
      </c>
      <c r="J114" s="67" t="str">
        <f>IF(J12="","",J12)</f>
        <v>27. 5. 2024</v>
      </c>
      <c r="K114" s="37"/>
      <c r="L114" s="52"/>
      <c r="S114" s="35"/>
      <c r="T114" s="35"/>
      <c r="U114" s="35"/>
      <c r="V114" s="35"/>
      <c r="W114" s="35"/>
      <c r="X114" s="35"/>
      <c r="Y114" s="35"/>
      <c r="Z114" s="35"/>
      <c r="AA114" s="35"/>
      <c r="AB114" s="35"/>
      <c r="AC114" s="35"/>
      <c r="AD114" s="35"/>
      <c r="AE114" s="35"/>
    </row>
    <row r="115" spans="1:65" s="2" customFormat="1" ht="6.95" customHeight="1">
      <c r="A115" s="35"/>
      <c r="B115" s="36"/>
      <c r="C115" s="37"/>
      <c r="D115" s="37"/>
      <c r="E115" s="37"/>
      <c r="F115" s="37"/>
      <c r="G115" s="37"/>
      <c r="H115" s="37"/>
      <c r="I115" s="37"/>
      <c r="J115" s="37"/>
      <c r="K115" s="37"/>
      <c r="L115" s="52"/>
      <c r="S115" s="35"/>
      <c r="T115" s="35"/>
      <c r="U115" s="35"/>
      <c r="V115" s="35"/>
      <c r="W115" s="35"/>
      <c r="X115" s="35"/>
      <c r="Y115" s="35"/>
      <c r="Z115" s="35"/>
      <c r="AA115" s="35"/>
      <c r="AB115" s="35"/>
      <c r="AC115" s="35"/>
      <c r="AD115" s="35"/>
      <c r="AE115" s="35"/>
    </row>
    <row r="116" spans="1:65" s="2" customFormat="1" ht="15.2" customHeight="1">
      <c r="A116" s="35"/>
      <c r="B116" s="36"/>
      <c r="C116" s="30" t="s">
        <v>25</v>
      </c>
      <c r="D116" s="37"/>
      <c r="E116" s="37"/>
      <c r="F116" s="28" t="str">
        <f>E15</f>
        <v>ZŠ a MŠ, příspěvková organizace Dub n/M</v>
      </c>
      <c r="G116" s="37"/>
      <c r="H116" s="37"/>
      <c r="I116" s="30" t="s">
        <v>31</v>
      </c>
      <c r="J116" s="33" t="str">
        <f>E21</f>
        <v>Bořivoj Kovář</v>
      </c>
      <c r="K116" s="37"/>
      <c r="L116" s="52"/>
      <c r="S116" s="35"/>
      <c r="T116" s="35"/>
      <c r="U116" s="35"/>
      <c r="V116" s="35"/>
      <c r="W116" s="35"/>
      <c r="X116" s="35"/>
      <c r="Y116" s="35"/>
      <c r="Z116" s="35"/>
      <c r="AA116" s="35"/>
      <c r="AB116" s="35"/>
      <c r="AC116" s="35"/>
      <c r="AD116" s="35"/>
      <c r="AE116" s="35"/>
    </row>
    <row r="117" spans="1:65" s="2" customFormat="1" ht="15.2" customHeight="1">
      <c r="A117" s="35"/>
      <c r="B117" s="36"/>
      <c r="C117" s="30" t="s">
        <v>29</v>
      </c>
      <c r="D117" s="37"/>
      <c r="E117" s="37"/>
      <c r="F117" s="28" t="str">
        <f>IF(E18="","",E18)</f>
        <v>Vyplň údaj</v>
      </c>
      <c r="G117" s="37"/>
      <c r="H117" s="37"/>
      <c r="I117" s="30" t="s">
        <v>34</v>
      </c>
      <c r="J117" s="33" t="str">
        <f>E24</f>
        <v xml:space="preserve"> </v>
      </c>
      <c r="K117" s="37"/>
      <c r="L117" s="52"/>
      <c r="S117" s="35"/>
      <c r="T117" s="35"/>
      <c r="U117" s="35"/>
      <c r="V117" s="35"/>
      <c r="W117" s="35"/>
      <c r="X117" s="35"/>
      <c r="Y117" s="35"/>
      <c r="Z117" s="35"/>
      <c r="AA117" s="35"/>
      <c r="AB117" s="35"/>
      <c r="AC117" s="35"/>
      <c r="AD117" s="35"/>
      <c r="AE117" s="35"/>
    </row>
    <row r="118" spans="1:65" s="2" customFormat="1" ht="10.35" customHeight="1">
      <c r="A118" s="35"/>
      <c r="B118" s="36"/>
      <c r="C118" s="37"/>
      <c r="D118" s="37"/>
      <c r="E118" s="37"/>
      <c r="F118" s="37"/>
      <c r="G118" s="37"/>
      <c r="H118" s="37"/>
      <c r="I118" s="37"/>
      <c r="J118" s="37"/>
      <c r="K118" s="37"/>
      <c r="L118" s="52"/>
      <c r="S118" s="35"/>
      <c r="T118" s="35"/>
      <c r="U118" s="35"/>
      <c r="V118" s="35"/>
      <c r="W118" s="35"/>
      <c r="X118" s="35"/>
      <c r="Y118" s="35"/>
      <c r="Z118" s="35"/>
      <c r="AA118" s="35"/>
      <c r="AB118" s="35"/>
      <c r="AC118" s="35"/>
      <c r="AD118" s="35"/>
      <c r="AE118" s="35"/>
    </row>
    <row r="119" spans="1:65" s="11" customFormat="1" ht="29.25" customHeight="1">
      <c r="A119" s="165"/>
      <c r="B119" s="166"/>
      <c r="C119" s="167" t="s">
        <v>146</v>
      </c>
      <c r="D119" s="168" t="s">
        <v>61</v>
      </c>
      <c r="E119" s="168" t="s">
        <v>57</v>
      </c>
      <c r="F119" s="168" t="s">
        <v>58</v>
      </c>
      <c r="G119" s="168" t="s">
        <v>147</v>
      </c>
      <c r="H119" s="168" t="s">
        <v>148</v>
      </c>
      <c r="I119" s="168" t="s">
        <v>149</v>
      </c>
      <c r="J119" s="169" t="s">
        <v>117</v>
      </c>
      <c r="K119" s="170" t="s">
        <v>150</v>
      </c>
      <c r="L119" s="171"/>
      <c r="M119" s="76" t="s">
        <v>1</v>
      </c>
      <c r="N119" s="77" t="s">
        <v>40</v>
      </c>
      <c r="O119" s="77" t="s">
        <v>151</v>
      </c>
      <c r="P119" s="77" t="s">
        <v>152</v>
      </c>
      <c r="Q119" s="77" t="s">
        <v>153</v>
      </c>
      <c r="R119" s="77" t="s">
        <v>154</v>
      </c>
      <c r="S119" s="77" t="s">
        <v>155</v>
      </c>
      <c r="T119" s="78" t="s">
        <v>156</v>
      </c>
      <c r="U119" s="165"/>
      <c r="V119" s="165"/>
      <c r="W119" s="165"/>
      <c r="X119" s="165"/>
      <c r="Y119" s="165"/>
      <c r="Z119" s="165"/>
      <c r="AA119" s="165"/>
      <c r="AB119" s="165"/>
      <c r="AC119" s="165"/>
      <c r="AD119" s="165"/>
      <c r="AE119" s="165"/>
    </row>
    <row r="120" spans="1:65" s="2" customFormat="1" ht="22.9" customHeight="1">
      <c r="A120" s="35"/>
      <c r="B120" s="36"/>
      <c r="C120" s="83" t="s">
        <v>157</v>
      </c>
      <c r="D120" s="37"/>
      <c r="E120" s="37"/>
      <c r="F120" s="37"/>
      <c r="G120" s="37"/>
      <c r="H120" s="37"/>
      <c r="I120" s="37"/>
      <c r="J120" s="172">
        <f>BK120</f>
        <v>0</v>
      </c>
      <c r="K120" s="37"/>
      <c r="L120" s="40"/>
      <c r="M120" s="79"/>
      <c r="N120" s="173"/>
      <c r="O120" s="80"/>
      <c r="P120" s="174">
        <f>P121</f>
        <v>0</v>
      </c>
      <c r="Q120" s="80"/>
      <c r="R120" s="174">
        <f>R121</f>
        <v>0</v>
      </c>
      <c r="S120" s="80"/>
      <c r="T120" s="175">
        <f>T121</f>
        <v>0</v>
      </c>
      <c r="U120" s="35"/>
      <c r="V120" s="35"/>
      <c r="W120" s="35"/>
      <c r="X120" s="35"/>
      <c r="Y120" s="35"/>
      <c r="Z120" s="35"/>
      <c r="AA120" s="35"/>
      <c r="AB120" s="35"/>
      <c r="AC120" s="35"/>
      <c r="AD120" s="35"/>
      <c r="AE120" s="35"/>
      <c r="AT120" s="18" t="s">
        <v>75</v>
      </c>
      <c r="AU120" s="18" t="s">
        <v>119</v>
      </c>
      <c r="BK120" s="176">
        <f>BK121</f>
        <v>0</v>
      </c>
    </row>
    <row r="121" spans="1:65" s="12" customFormat="1" ht="25.9" customHeight="1">
      <c r="B121" s="177"/>
      <c r="C121" s="178"/>
      <c r="D121" s="179" t="s">
        <v>75</v>
      </c>
      <c r="E121" s="180" t="s">
        <v>108</v>
      </c>
      <c r="F121" s="180" t="s">
        <v>109</v>
      </c>
      <c r="G121" s="178"/>
      <c r="H121" s="178"/>
      <c r="I121" s="181"/>
      <c r="J121" s="182">
        <f>BK121</f>
        <v>0</v>
      </c>
      <c r="K121" s="178"/>
      <c r="L121" s="183"/>
      <c r="M121" s="184"/>
      <c r="N121" s="185"/>
      <c r="O121" s="185"/>
      <c r="P121" s="186">
        <f>P122+P125+P128</f>
        <v>0</v>
      </c>
      <c r="Q121" s="185"/>
      <c r="R121" s="186">
        <f>R122+R125+R128</f>
        <v>0</v>
      </c>
      <c r="S121" s="185"/>
      <c r="T121" s="187">
        <f>T122+T125+T128</f>
        <v>0</v>
      </c>
      <c r="AR121" s="188" t="s">
        <v>190</v>
      </c>
      <c r="AT121" s="189" t="s">
        <v>75</v>
      </c>
      <c r="AU121" s="189" t="s">
        <v>76</v>
      </c>
      <c r="AY121" s="188" t="s">
        <v>160</v>
      </c>
      <c r="BK121" s="190">
        <f>BK122+BK125+BK128</f>
        <v>0</v>
      </c>
    </row>
    <row r="122" spans="1:65" s="12" customFormat="1" ht="22.9" customHeight="1">
      <c r="B122" s="177"/>
      <c r="C122" s="178"/>
      <c r="D122" s="179" t="s">
        <v>75</v>
      </c>
      <c r="E122" s="191" t="s">
        <v>3124</v>
      </c>
      <c r="F122" s="191" t="s">
        <v>3125</v>
      </c>
      <c r="G122" s="178"/>
      <c r="H122" s="178"/>
      <c r="I122" s="181"/>
      <c r="J122" s="192">
        <f>BK122</f>
        <v>0</v>
      </c>
      <c r="K122" s="178"/>
      <c r="L122" s="183"/>
      <c r="M122" s="184"/>
      <c r="N122" s="185"/>
      <c r="O122" s="185"/>
      <c r="P122" s="186">
        <f>SUM(P123:P124)</f>
        <v>0</v>
      </c>
      <c r="Q122" s="185"/>
      <c r="R122" s="186">
        <f>SUM(R123:R124)</f>
        <v>0</v>
      </c>
      <c r="S122" s="185"/>
      <c r="T122" s="187">
        <f>SUM(T123:T124)</f>
        <v>0</v>
      </c>
      <c r="AR122" s="188" t="s">
        <v>190</v>
      </c>
      <c r="AT122" s="189" t="s">
        <v>75</v>
      </c>
      <c r="AU122" s="189" t="s">
        <v>84</v>
      </c>
      <c r="AY122" s="188" t="s">
        <v>160</v>
      </c>
      <c r="BK122" s="190">
        <f>SUM(BK123:BK124)</f>
        <v>0</v>
      </c>
    </row>
    <row r="123" spans="1:65" s="2" customFormat="1" ht="16.5" customHeight="1">
      <c r="A123" s="35"/>
      <c r="B123" s="36"/>
      <c r="C123" s="193" t="s">
        <v>84</v>
      </c>
      <c r="D123" s="193" t="s">
        <v>162</v>
      </c>
      <c r="E123" s="194" t="s">
        <v>3283</v>
      </c>
      <c r="F123" s="195" t="s">
        <v>3284</v>
      </c>
      <c r="G123" s="196" t="s">
        <v>3285</v>
      </c>
      <c r="H123" s="197">
        <v>1</v>
      </c>
      <c r="I123" s="198"/>
      <c r="J123" s="199">
        <f>ROUND(I123*H123,2)</f>
        <v>0</v>
      </c>
      <c r="K123" s="200"/>
      <c r="L123" s="40"/>
      <c r="M123" s="201" t="s">
        <v>1</v>
      </c>
      <c r="N123" s="202" t="s">
        <v>41</v>
      </c>
      <c r="O123" s="72"/>
      <c r="P123" s="203">
        <f>O123*H123</f>
        <v>0</v>
      </c>
      <c r="Q123" s="203">
        <v>0</v>
      </c>
      <c r="R123" s="203">
        <f>Q123*H123</f>
        <v>0</v>
      </c>
      <c r="S123" s="203">
        <v>0</v>
      </c>
      <c r="T123" s="204">
        <f>S123*H123</f>
        <v>0</v>
      </c>
      <c r="U123" s="35"/>
      <c r="V123" s="35"/>
      <c r="W123" s="35"/>
      <c r="X123" s="35"/>
      <c r="Y123" s="35"/>
      <c r="Z123" s="35"/>
      <c r="AA123" s="35"/>
      <c r="AB123" s="35"/>
      <c r="AC123" s="35"/>
      <c r="AD123" s="35"/>
      <c r="AE123" s="35"/>
      <c r="AR123" s="205" t="s">
        <v>166</v>
      </c>
      <c r="AT123" s="205" t="s">
        <v>162</v>
      </c>
      <c r="AU123" s="205" t="s">
        <v>86</v>
      </c>
      <c r="AY123" s="18" t="s">
        <v>160</v>
      </c>
      <c r="BE123" s="206">
        <f>IF(N123="základní",J123,0)</f>
        <v>0</v>
      </c>
      <c r="BF123" s="206">
        <f>IF(N123="snížená",J123,0)</f>
        <v>0</v>
      </c>
      <c r="BG123" s="206">
        <f>IF(N123="zákl. přenesená",J123,0)</f>
        <v>0</v>
      </c>
      <c r="BH123" s="206">
        <f>IF(N123="sníž. přenesená",J123,0)</f>
        <v>0</v>
      </c>
      <c r="BI123" s="206">
        <f>IF(N123="nulová",J123,0)</f>
        <v>0</v>
      </c>
      <c r="BJ123" s="18" t="s">
        <v>84</v>
      </c>
      <c r="BK123" s="206">
        <f>ROUND(I123*H123,2)</f>
        <v>0</v>
      </c>
      <c r="BL123" s="18" t="s">
        <v>166</v>
      </c>
      <c r="BM123" s="205" t="s">
        <v>86</v>
      </c>
    </row>
    <row r="124" spans="1:65" s="2" customFormat="1" ht="11.25">
      <c r="A124" s="35"/>
      <c r="B124" s="36"/>
      <c r="C124" s="37"/>
      <c r="D124" s="207" t="s">
        <v>167</v>
      </c>
      <c r="E124" s="37"/>
      <c r="F124" s="208" t="s">
        <v>3284</v>
      </c>
      <c r="G124" s="37"/>
      <c r="H124" s="37"/>
      <c r="I124" s="209"/>
      <c r="J124" s="37"/>
      <c r="K124" s="37"/>
      <c r="L124" s="40"/>
      <c r="M124" s="210"/>
      <c r="N124" s="211"/>
      <c r="O124" s="72"/>
      <c r="P124" s="72"/>
      <c r="Q124" s="72"/>
      <c r="R124" s="72"/>
      <c r="S124" s="72"/>
      <c r="T124" s="73"/>
      <c r="U124" s="35"/>
      <c r="V124" s="35"/>
      <c r="W124" s="35"/>
      <c r="X124" s="35"/>
      <c r="Y124" s="35"/>
      <c r="Z124" s="35"/>
      <c r="AA124" s="35"/>
      <c r="AB124" s="35"/>
      <c r="AC124" s="35"/>
      <c r="AD124" s="35"/>
      <c r="AE124" s="35"/>
      <c r="AT124" s="18" t="s">
        <v>167</v>
      </c>
      <c r="AU124" s="18" t="s">
        <v>86</v>
      </c>
    </row>
    <row r="125" spans="1:65" s="12" customFormat="1" ht="22.9" customHeight="1">
      <c r="B125" s="177"/>
      <c r="C125" s="178"/>
      <c r="D125" s="179" t="s">
        <v>75</v>
      </c>
      <c r="E125" s="191" t="s">
        <v>3286</v>
      </c>
      <c r="F125" s="191" t="s">
        <v>3287</v>
      </c>
      <c r="G125" s="178"/>
      <c r="H125" s="178"/>
      <c r="I125" s="181"/>
      <c r="J125" s="192">
        <f>BK125</f>
        <v>0</v>
      </c>
      <c r="K125" s="178"/>
      <c r="L125" s="183"/>
      <c r="M125" s="184"/>
      <c r="N125" s="185"/>
      <c r="O125" s="185"/>
      <c r="P125" s="186">
        <f>SUM(P126:P127)</f>
        <v>0</v>
      </c>
      <c r="Q125" s="185"/>
      <c r="R125" s="186">
        <f>SUM(R126:R127)</f>
        <v>0</v>
      </c>
      <c r="S125" s="185"/>
      <c r="T125" s="187">
        <f>SUM(T126:T127)</f>
        <v>0</v>
      </c>
      <c r="AR125" s="188" t="s">
        <v>190</v>
      </c>
      <c r="AT125" s="189" t="s">
        <v>75</v>
      </c>
      <c r="AU125" s="189" t="s">
        <v>84</v>
      </c>
      <c r="AY125" s="188" t="s">
        <v>160</v>
      </c>
      <c r="BK125" s="190">
        <f>SUM(BK126:BK127)</f>
        <v>0</v>
      </c>
    </row>
    <row r="126" spans="1:65" s="2" customFormat="1" ht="16.5" customHeight="1">
      <c r="A126" s="35"/>
      <c r="B126" s="36"/>
      <c r="C126" s="193" t="s">
        <v>178</v>
      </c>
      <c r="D126" s="193" t="s">
        <v>162</v>
      </c>
      <c r="E126" s="194" t="s">
        <v>3288</v>
      </c>
      <c r="F126" s="195" t="s">
        <v>3287</v>
      </c>
      <c r="G126" s="196" t="s">
        <v>3285</v>
      </c>
      <c r="H126" s="197">
        <v>1</v>
      </c>
      <c r="I126" s="198"/>
      <c r="J126" s="199">
        <f>ROUND(I126*H126,2)</f>
        <v>0</v>
      </c>
      <c r="K126" s="200"/>
      <c r="L126" s="40"/>
      <c r="M126" s="201" t="s">
        <v>1</v>
      </c>
      <c r="N126" s="202" t="s">
        <v>41</v>
      </c>
      <c r="O126" s="72"/>
      <c r="P126" s="203">
        <f>O126*H126</f>
        <v>0</v>
      </c>
      <c r="Q126" s="203">
        <v>0</v>
      </c>
      <c r="R126" s="203">
        <f>Q126*H126</f>
        <v>0</v>
      </c>
      <c r="S126" s="203">
        <v>0</v>
      </c>
      <c r="T126" s="204">
        <f>S126*H126</f>
        <v>0</v>
      </c>
      <c r="U126" s="35"/>
      <c r="V126" s="35"/>
      <c r="W126" s="35"/>
      <c r="X126" s="35"/>
      <c r="Y126" s="35"/>
      <c r="Z126" s="35"/>
      <c r="AA126" s="35"/>
      <c r="AB126" s="35"/>
      <c r="AC126" s="35"/>
      <c r="AD126" s="35"/>
      <c r="AE126" s="35"/>
      <c r="AR126" s="205" t="s">
        <v>166</v>
      </c>
      <c r="AT126" s="205" t="s">
        <v>162</v>
      </c>
      <c r="AU126" s="205" t="s">
        <v>86</v>
      </c>
      <c r="AY126" s="18" t="s">
        <v>160</v>
      </c>
      <c r="BE126" s="206">
        <f>IF(N126="základní",J126,0)</f>
        <v>0</v>
      </c>
      <c r="BF126" s="206">
        <f>IF(N126="snížená",J126,0)</f>
        <v>0</v>
      </c>
      <c r="BG126" s="206">
        <f>IF(N126="zákl. přenesená",J126,0)</f>
        <v>0</v>
      </c>
      <c r="BH126" s="206">
        <f>IF(N126="sníž. přenesená",J126,0)</f>
        <v>0</v>
      </c>
      <c r="BI126" s="206">
        <f>IF(N126="nulová",J126,0)</f>
        <v>0</v>
      </c>
      <c r="BJ126" s="18" t="s">
        <v>84</v>
      </c>
      <c r="BK126" s="206">
        <f>ROUND(I126*H126,2)</f>
        <v>0</v>
      </c>
      <c r="BL126" s="18" t="s">
        <v>166</v>
      </c>
      <c r="BM126" s="205" t="s">
        <v>166</v>
      </c>
    </row>
    <row r="127" spans="1:65" s="2" customFormat="1" ht="11.25">
      <c r="A127" s="35"/>
      <c r="B127" s="36"/>
      <c r="C127" s="37"/>
      <c r="D127" s="207" t="s">
        <v>167</v>
      </c>
      <c r="E127" s="37"/>
      <c r="F127" s="208" t="s">
        <v>3287</v>
      </c>
      <c r="G127" s="37"/>
      <c r="H127" s="37"/>
      <c r="I127" s="209"/>
      <c r="J127" s="37"/>
      <c r="K127" s="37"/>
      <c r="L127" s="40"/>
      <c r="M127" s="210"/>
      <c r="N127" s="211"/>
      <c r="O127" s="72"/>
      <c r="P127" s="72"/>
      <c r="Q127" s="72"/>
      <c r="R127" s="72"/>
      <c r="S127" s="72"/>
      <c r="T127" s="73"/>
      <c r="U127" s="35"/>
      <c r="V127" s="35"/>
      <c r="W127" s="35"/>
      <c r="X127" s="35"/>
      <c r="Y127" s="35"/>
      <c r="Z127" s="35"/>
      <c r="AA127" s="35"/>
      <c r="AB127" s="35"/>
      <c r="AC127" s="35"/>
      <c r="AD127" s="35"/>
      <c r="AE127" s="35"/>
      <c r="AT127" s="18" t="s">
        <v>167</v>
      </c>
      <c r="AU127" s="18" t="s">
        <v>86</v>
      </c>
    </row>
    <row r="128" spans="1:65" s="12" customFormat="1" ht="22.9" customHeight="1">
      <c r="B128" s="177"/>
      <c r="C128" s="178"/>
      <c r="D128" s="179" t="s">
        <v>75</v>
      </c>
      <c r="E128" s="191" t="s">
        <v>3289</v>
      </c>
      <c r="F128" s="191" t="s">
        <v>3290</v>
      </c>
      <c r="G128" s="178"/>
      <c r="H128" s="178"/>
      <c r="I128" s="181"/>
      <c r="J128" s="192">
        <f>BK128</f>
        <v>0</v>
      </c>
      <c r="K128" s="178"/>
      <c r="L128" s="183"/>
      <c r="M128" s="184"/>
      <c r="N128" s="185"/>
      <c r="O128" s="185"/>
      <c r="P128" s="186">
        <f>SUM(P129:P137)</f>
        <v>0</v>
      </c>
      <c r="Q128" s="185"/>
      <c r="R128" s="186">
        <f>SUM(R129:R137)</f>
        <v>0</v>
      </c>
      <c r="S128" s="185"/>
      <c r="T128" s="187">
        <f>SUM(T129:T137)</f>
        <v>0</v>
      </c>
      <c r="AR128" s="188" t="s">
        <v>190</v>
      </c>
      <c r="AT128" s="189" t="s">
        <v>75</v>
      </c>
      <c r="AU128" s="189" t="s">
        <v>84</v>
      </c>
      <c r="AY128" s="188" t="s">
        <v>160</v>
      </c>
      <c r="BK128" s="190">
        <f>SUM(BK129:BK137)</f>
        <v>0</v>
      </c>
    </row>
    <row r="129" spans="1:65" s="2" customFormat="1" ht="16.5" customHeight="1">
      <c r="A129" s="35"/>
      <c r="B129" s="36"/>
      <c r="C129" s="193" t="s">
        <v>182</v>
      </c>
      <c r="D129" s="193" t="s">
        <v>162</v>
      </c>
      <c r="E129" s="194" t="s">
        <v>3291</v>
      </c>
      <c r="F129" s="195" t="s">
        <v>3292</v>
      </c>
      <c r="G129" s="196" t="s">
        <v>3285</v>
      </c>
      <c r="H129" s="197">
        <v>1</v>
      </c>
      <c r="I129" s="198"/>
      <c r="J129" s="199">
        <f>ROUND(I129*H129,2)</f>
        <v>0</v>
      </c>
      <c r="K129" s="200"/>
      <c r="L129" s="40"/>
      <c r="M129" s="201" t="s">
        <v>1</v>
      </c>
      <c r="N129" s="202" t="s">
        <v>41</v>
      </c>
      <c r="O129" s="72"/>
      <c r="P129" s="203">
        <f>O129*H129</f>
        <v>0</v>
      </c>
      <c r="Q129" s="203">
        <v>0</v>
      </c>
      <c r="R129" s="203">
        <f>Q129*H129</f>
        <v>0</v>
      </c>
      <c r="S129" s="203">
        <v>0</v>
      </c>
      <c r="T129" s="204">
        <f>S129*H129</f>
        <v>0</v>
      </c>
      <c r="U129" s="35"/>
      <c r="V129" s="35"/>
      <c r="W129" s="35"/>
      <c r="X129" s="35"/>
      <c r="Y129" s="35"/>
      <c r="Z129" s="35"/>
      <c r="AA129" s="35"/>
      <c r="AB129" s="35"/>
      <c r="AC129" s="35"/>
      <c r="AD129" s="35"/>
      <c r="AE129" s="35"/>
      <c r="AR129" s="205" t="s">
        <v>166</v>
      </c>
      <c r="AT129" s="205" t="s">
        <v>162</v>
      </c>
      <c r="AU129" s="205" t="s">
        <v>86</v>
      </c>
      <c r="AY129" s="18" t="s">
        <v>160</v>
      </c>
      <c r="BE129" s="206">
        <f>IF(N129="základní",J129,0)</f>
        <v>0</v>
      </c>
      <c r="BF129" s="206">
        <f>IF(N129="snížená",J129,0)</f>
        <v>0</v>
      </c>
      <c r="BG129" s="206">
        <f>IF(N129="zákl. přenesená",J129,0)</f>
        <v>0</v>
      </c>
      <c r="BH129" s="206">
        <f>IF(N129="sníž. přenesená",J129,0)</f>
        <v>0</v>
      </c>
      <c r="BI129" s="206">
        <f>IF(N129="nulová",J129,0)</f>
        <v>0</v>
      </c>
      <c r="BJ129" s="18" t="s">
        <v>84</v>
      </c>
      <c r="BK129" s="206">
        <f>ROUND(I129*H129,2)</f>
        <v>0</v>
      </c>
      <c r="BL129" s="18" t="s">
        <v>166</v>
      </c>
      <c r="BM129" s="205" t="s">
        <v>182</v>
      </c>
    </row>
    <row r="130" spans="1:65" s="2" customFormat="1" ht="11.25">
      <c r="A130" s="35"/>
      <c r="B130" s="36"/>
      <c r="C130" s="37"/>
      <c r="D130" s="207" t="s">
        <v>167</v>
      </c>
      <c r="E130" s="37"/>
      <c r="F130" s="208" t="s">
        <v>3292</v>
      </c>
      <c r="G130" s="37"/>
      <c r="H130" s="37"/>
      <c r="I130" s="209"/>
      <c r="J130" s="37"/>
      <c r="K130" s="37"/>
      <c r="L130" s="40"/>
      <c r="M130" s="210"/>
      <c r="N130" s="211"/>
      <c r="O130" s="72"/>
      <c r="P130" s="72"/>
      <c r="Q130" s="72"/>
      <c r="R130" s="72"/>
      <c r="S130" s="72"/>
      <c r="T130" s="73"/>
      <c r="U130" s="35"/>
      <c r="V130" s="35"/>
      <c r="W130" s="35"/>
      <c r="X130" s="35"/>
      <c r="Y130" s="35"/>
      <c r="Z130" s="35"/>
      <c r="AA130" s="35"/>
      <c r="AB130" s="35"/>
      <c r="AC130" s="35"/>
      <c r="AD130" s="35"/>
      <c r="AE130" s="35"/>
      <c r="AT130" s="18" t="s">
        <v>167</v>
      </c>
      <c r="AU130" s="18" t="s">
        <v>86</v>
      </c>
    </row>
    <row r="131" spans="1:65" s="2" customFormat="1" ht="24.2" customHeight="1">
      <c r="A131" s="35"/>
      <c r="B131" s="36"/>
      <c r="C131" s="193" t="s">
        <v>206</v>
      </c>
      <c r="D131" s="193" t="s">
        <v>162</v>
      </c>
      <c r="E131" s="194" t="s">
        <v>3293</v>
      </c>
      <c r="F131" s="195" t="s">
        <v>3294</v>
      </c>
      <c r="G131" s="196" t="s">
        <v>3285</v>
      </c>
      <c r="H131" s="197">
        <v>1</v>
      </c>
      <c r="I131" s="198"/>
      <c r="J131" s="199">
        <f>ROUND(I131*H131,2)</f>
        <v>0</v>
      </c>
      <c r="K131" s="200"/>
      <c r="L131" s="40"/>
      <c r="M131" s="201" t="s">
        <v>1</v>
      </c>
      <c r="N131" s="202" t="s">
        <v>41</v>
      </c>
      <c r="O131" s="72"/>
      <c r="P131" s="203">
        <f>O131*H131</f>
        <v>0</v>
      </c>
      <c r="Q131" s="203">
        <v>0</v>
      </c>
      <c r="R131" s="203">
        <f>Q131*H131</f>
        <v>0</v>
      </c>
      <c r="S131" s="203">
        <v>0</v>
      </c>
      <c r="T131" s="204">
        <f>S131*H131</f>
        <v>0</v>
      </c>
      <c r="U131" s="35"/>
      <c r="V131" s="35"/>
      <c r="W131" s="35"/>
      <c r="X131" s="35"/>
      <c r="Y131" s="35"/>
      <c r="Z131" s="35"/>
      <c r="AA131" s="35"/>
      <c r="AB131" s="35"/>
      <c r="AC131" s="35"/>
      <c r="AD131" s="35"/>
      <c r="AE131" s="35"/>
      <c r="AR131" s="205" t="s">
        <v>166</v>
      </c>
      <c r="AT131" s="205" t="s">
        <v>162</v>
      </c>
      <c r="AU131" s="205" t="s">
        <v>86</v>
      </c>
      <c r="AY131" s="18" t="s">
        <v>160</v>
      </c>
      <c r="BE131" s="206">
        <f>IF(N131="základní",J131,0)</f>
        <v>0</v>
      </c>
      <c r="BF131" s="206">
        <f>IF(N131="snížená",J131,0)</f>
        <v>0</v>
      </c>
      <c r="BG131" s="206">
        <f>IF(N131="zákl. přenesená",J131,0)</f>
        <v>0</v>
      </c>
      <c r="BH131" s="206">
        <f>IF(N131="sníž. přenesená",J131,0)</f>
        <v>0</v>
      </c>
      <c r="BI131" s="206">
        <f>IF(N131="nulová",J131,0)</f>
        <v>0</v>
      </c>
      <c r="BJ131" s="18" t="s">
        <v>84</v>
      </c>
      <c r="BK131" s="206">
        <f>ROUND(I131*H131,2)</f>
        <v>0</v>
      </c>
      <c r="BL131" s="18" t="s">
        <v>166</v>
      </c>
      <c r="BM131" s="205" t="s">
        <v>187</v>
      </c>
    </row>
    <row r="132" spans="1:65" s="2" customFormat="1" ht="19.5">
      <c r="A132" s="35"/>
      <c r="B132" s="36"/>
      <c r="C132" s="37"/>
      <c r="D132" s="207" t="s">
        <v>167</v>
      </c>
      <c r="E132" s="37"/>
      <c r="F132" s="208" t="s">
        <v>3295</v>
      </c>
      <c r="G132" s="37"/>
      <c r="H132" s="37"/>
      <c r="I132" s="209"/>
      <c r="J132" s="37"/>
      <c r="K132" s="37"/>
      <c r="L132" s="40"/>
      <c r="M132" s="210"/>
      <c r="N132" s="211"/>
      <c r="O132" s="72"/>
      <c r="P132" s="72"/>
      <c r="Q132" s="72"/>
      <c r="R132" s="72"/>
      <c r="S132" s="72"/>
      <c r="T132" s="73"/>
      <c r="U132" s="35"/>
      <c r="V132" s="35"/>
      <c r="W132" s="35"/>
      <c r="X132" s="35"/>
      <c r="Y132" s="35"/>
      <c r="Z132" s="35"/>
      <c r="AA132" s="35"/>
      <c r="AB132" s="35"/>
      <c r="AC132" s="35"/>
      <c r="AD132" s="35"/>
      <c r="AE132" s="35"/>
      <c r="AT132" s="18" t="s">
        <v>167</v>
      </c>
      <c r="AU132" s="18" t="s">
        <v>86</v>
      </c>
    </row>
    <row r="133" spans="1:65" s="2" customFormat="1" ht="48.75">
      <c r="A133" s="35"/>
      <c r="B133" s="36"/>
      <c r="C133" s="37"/>
      <c r="D133" s="207" t="s">
        <v>510</v>
      </c>
      <c r="E133" s="37"/>
      <c r="F133" s="255" t="s">
        <v>3296</v>
      </c>
      <c r="G133" s="37"/>
      <c r="H133" s="37"/>
      <c r="I133" s="209"/>
      <c r="J133" s="37"/>
      <c r="K133" s="37"/>
      <c r="L133" s="40"/>
      <c r="M133" s="210"/>
      <c r="N133" s="211"/>
      <c r="O133" s="72"/>
      <c r="P133" s="72"/>
      <c r="Q133" s="72"/>
      <c r="R133" s="72"/>
      <c r="S133" s="72"/>
      <c r="T133" s="73"/>
      <c r="U133" s="35"/>
      <c r="V133" s="35"/>
      <c r="W133" s="35"/>
      <c r="X133" s="35"/>
      <c r="Y133" s="35"/>
      <c r="Z133" s="35"/>
      <c r="AA133" s="35"/>
      <c r="AB133" s="35"/>
      <c r="AC133" s="35"/>
      <c r="AD133" s="35"/>
      <c r="AE133" s="35"/>
      <c r="AT133" s="18" t="s">
        <v>510</v>
      </c>
      <c r="AU133" s="18" t="s">
        <v>86</v>
      </c>
    </row>
    <row r="134" spans="1:65" s="2" customFormat="1" ht="21.75" customHeight="1">
      <c r="A134" s="35"/>
      <c r="B134" s="36"/>
      <c r="C134" s="193" t="s">
        <v>187</v>
      </c>
      <c r="D134" s="193" t="s">
        <v>162</v>
      </c>
      <c r="E134" s="194" t="s">
        <v>3297</v>
      </c>
      <c r="F134" s="195" t="s">
        <v>3298</v>
      </c>
      <c r="G134" s="196" t="s">
        <v>3285</v>
      </c>
      <c r="H134" s="197">
        <v>1</v>
      </c>
      <c r="I134" s="198"/>
      <c r="J134" s="199">
        <f>ROUND(I134*H134,2)</f>
        <v>0</v>
      </c>
      <c r="K134" s="200"/>
      <c r="L134" s="40"/>
      <c r="M134" s="201" t="s">
        <v>1</v>
      </c>
      <c r="N134" s="202" t="s">
        <v>41</v>
      </c>
      <c r="O134" s="72"/>
      <c r="P134" s="203">
        <f>O134*H134</f>
        <v>0</v>
      </c>
      <c r="Q134" s="203">
        <v>0</v>
      </c>
      <c r="R134" s="203">
        <f>Q134*H134</f>
        <v>0</v>
      </c>
      <c r="S134" s="203">
        <v>0</v>
      </c>
      <c r="T134" s="204">
        <f>S134*H134</f>
        <v>0</v>
      </c>
      <c r="U134" s="35"/>
      <c r="V134" s="35"/>
      <c r="W134" s="35"/>
      <c r="X134" s="35"/>
      <c r="Y134" s="35"/>
      <c r="Z134" s="35"/>
      <c r="AA134" s="35"/>
      <c r="AB134" s="35"/>
      <c r="AC134" s="35"/>
      <c r="AD134" s="35"/>
      <c r="AE134" s="35"/>
      <c r="AR134" s="205" t="s">
        <v>166</v>
      </c>
      <c r="AT134" s="205" t="s">
        <v>162</v>
      </c>
      <c r="AU134" s="205" t="s">
        <v>86</v>
      </c>
      <c r="AY134" s="18" t="s">
        <v>160</v>
      </c>
      <c r="BE134" s="206">
        <f>IF(N134="základní",J134,0)</f>
        <v>0</v>
      </c>
      <c r="BF134" s="206">
        <f>IF(N134="snížená",J134,0)</f>
        <v>0</v>
      </c>
      <c r="BG134" s="206">
        <f>IF(N134="zákl. přenesená",J134,0)</f>
        <v>0</v>
      </c>
      <c r="BH134" s="206">
        <f>IF(N134="sníž. přenesená",J134,0)</f>
        <v>0</v>
      </c>
      <c r="BI134" s="206">
        <f>IF(N134="nulová",J134,0)</f>
        <v>0</v>
      </c>
      <c r="BJ134" s="18" t="s">
        <v>84</v>
      </c>
      <c r="BK134" s="206">
        <f>ROUND(I134*H134,2)</f>
        <v>0</v>
      </c>
      <c r="BL134" s="18" t="s">
        <v>166</v>
      </c>
      <c r="BM134" s="205" t="s">
        <v>194</v>
      </c>
    </row>
    <row r="135" spans="1:65" s="2" customFormat="1" ht="11.25">
      <c r="A135" s="35"/>
      <c r="B135" s="36"/>
      <c r="C135" s="37"/>
      <c r="D135" s="207" t="s">
        <v>167</v>
      </c>
      <c r="E135" s="37"/>
      <c r="F135" s="208" t="s">
        <v>3298</v>
      </c>
      <c r="G135" s="37"/>
      <c r="H135" s="37"/>
      <c r="I135" s="209"/>
      <c r="J135" s="37"/>
      <c r="K135" s="37"/>
      <c r="L135" s="40"/>
      <c r="M135" s="210"/>
      <c r="N135" s="211"/>
      <c r="O135" s="72"/>
      <c r="P135" s="72"/>
      <c r="Q135" s="72"/>
      <c r="R135" s="72"/>
      <c r="S135" s="72"/>
      <c r="T135" s="73"/>
      <c r="U135" s="35"/>
      <c r="V135" s="35"/>
      <c r="W135" s="35"/>
      <c r="X135" s="35"/>
      <c r="Y135" s="35"/>
      <c r="Z135" s="35"/>
      <c r="AA135" s="35"/>
      <c r="AB135" s="35"/>
      <c r="AC135" s="35"/>
      <c r="AD135" s="35"/>
      <c r="AE135" s="35"/>
      <c r="AT135" s="18" t="s">
        <v>167</v>
      </c>
      <c r="AU135" s="18" t="s">
        <v>86</v>
      </c>
    </row>
    <row r="136" spans="1:65" s="2" customFormat="1" ht="16.5" customHeight="1">
      <c r="A136" s="35"/>
      <c r="B136" s="36"/>
      <c r="C136" s="193" t="s">
        <v>218</v>
      </c>
      <c r="D136" s="193" t="s">
        <v>162</v>
      </c>
      <c r="E136" s="194" t="s">
        <v>3299</v>
      </c>
      <c r="F136" s="195" t="s">
        <v>3300</v>
      </c>
      <c r="G136" s="196" t="s">
        <v>3285</v>
      </c>
      <c r="H136" s="197">
        <v>1</v>
      </c>
      <c r="I136" s="198"/>
      <c r="J136" s="199">
        <f>ROUND(I136*H136,2)</f>
        <v>0</v>
      </c>
      <c r="K136" s="200"/>
      <c r="L136" s="40"/>
      <c r="M136" s="201" t="s">
        <v>1</v>
      </c>
      <c r="N136" s="202" t="s">
        <v>41</v>
      </c>
      <c r="O136" s="72"/>
      <c r="P136" s="203">
        <f>O136*H136</f>
        <v>0</v>
      </c>
      <c r="Q136" s="203">
        <v>0</v>
      </c>
      <c r="R136" s="203">
        <f>Q136*H136</f>
        <v>0</v>
      </c>
      <c r="S136" s="203">
        <v>0</v>
      </c>
      <c r="T136" s="204">
        <f>S136*H136</f>
        <v>0</v>
      </c>
      <c r="U136" s="35"/>
      <c r="V136" s="35"/>
      <c r="W136" s="35"/>
      <c r="X136" s="35"/>
      <c r="Y136" s="35"/>
      <c r="Z136" s="35"/>
      <c r="AA136" s="35"/>
      <c r="AB136" s="35"/>
      <c r="AC136" s="35"/>
      <c r="AD136" s="35"/>
      <c r="AE136" s="35"/>
      <c r="AR136" s="205" t="s">
        <v>166</v>
      </c>
      <c r="AT136" s="205" t="s">
        <v>162</v>
      </c>
      <c r="AU136" s="205" t="s">
        <v>86</v>
      </c>
      <c r="AY136" s="18" t="s">
        <v>160</v>
      </c>
      <c r="BE136" s="206">
        <f>IF(N136="základní",J136,0)</f>
        <v>0</v>
      </c>
      <c r="BF136" s="206">
        <f>IF(N136="snížená",J136,0)</f>
        <v>0</v>
      </c>
      <c r="BG136" s="206">
        <f>IF(N136="zákl. přenesená",J136,0)</f>
        <v>0</v>
      </c>
      <c r="BH136" s="206">
        <f>IF(N136="sníž. přenesená",J136,0)</f>
        <v>0</v>
      </c>
      <c r="BI136" s="206">
        <f>IF(N136="nulová",J136,0)</f>
        <v>0</v>
      </c>
      <c r="BJ136" s="18" t="s">
        <v>84</v>
      </c>
      <c r="BK136" s="206">
        <f>ROUND(I136*H136,2)</f>
        <v>0</v>
      </c>
      <c r="BL136" s="18" t="s">
        <v>166</v>
      </c>
      <c r="BM136" s="205" t="s">
        <v>8</v>
      </c>
    </row>
    <row r="137" spans="1:65" s="2" customFormat="1" ht="11.25">
      <c r="A137" s="35"/>
      <c r="B137" s="36"/>
      <c r="C137" s="37"/>
      <c r="D137" s="207" t="s">
        <v>167</v>
      </c>
      <c r="E137" s="37"/>
      <c r="F137" s="208" t="s">
        <v>3300</v>
      </c>
      <c r="G137" s="37"/>
      <c r="H137" s="37"/>
      <c r="I137" s="209"/>
      <c r="J137" s="37"/>
      <c r="K137" s="37"/>
      <c r="L137" s="40"/>
      <c r="M137" s="271"/>
      <c r="N137" s="272"/>
      <c r="O137" s="273"/>
      <c r="P137" s="273"/>
      <c r="Q137" s="273"/>
      <c r="R137" s="273"/>
      <c r="S137" s="273"/>
      <c r="T137" s="274"/>
      <c r="U137" s="35"/>
      <c r="V137" s="35"/>
      <c r="W137" s="35"/>
      <c r="X137" s="35"/>
      <c r="Y137" s="35"/>
      <c r="Z137" s="35"/>
      <c r="AA137" s="35"/>
      <c r="AB137" s="35"/>
      <c r="AC137" s="35"/>
      <c r="AD137" s="35"/>
      <c r="AE137" s="35"/>
      <c r="AT137" s="18" t="s">
        <v>167</v>
      </c>
      <c r="AU137" s="18" t="s">
        <v>86</v>
      </c>
    </row>
    <row r="138" spans="1:65" s="2" customFormat="1" ht="6.95" customHeight="1">
      <c r="A138" s="35"/>
      <c r="B138" s="55"/>
      <c r="C138" s="56"/>
      <c r="D138" s="56"/>
      <c r="E138" s="56"/>
      <c r="F138" s="56"/>
      <c r="G138" s="56"/>
      <c r="H138" s="56"/>
      <c r="I138" s="56"/>
      <c r="J138" s="56"/>
      <c r="K138" s="56"/>
      <c r="L138" s="40"/>
      <c r="M138" s="35"/>
      <c r="O138" s="35"/>
      <c r="P138" s="35"/>
      <c r="Q138" s="35"/>
      <c r="R138" s="35"/>
      <c r="S138" s="35"/>
      <c r="T138" s="35"/>
      <c r="U138" s="35"/>
      <c r="V138" s="35"/>
      <c r="W138" s="35"/>
      <c r="X138" s="35"/>
      <c r="Y138" s="35"/>
      <c r="Z138" s="35"/>
      <c r="AA138" s="35"/>
      <c r="AB138" s="35"/>
      <c r="AC138" s="35"/>
      <c r="AD138" s="35"/>
      <c r="AE138" s="35"/>
    </row>
  </sheetData>
  <sheetProtection algorithmName="SHA-512" hashValue="kU/ANjGzBko2ufSOOFjgtw9zmuU/NG9JwH9/P4qiJRpsoOd/NkD8P1bIsuTZ1f0ebyN0aYiSZiUeUYR0i0W+XQ==" saltValue="FD2JM6LjryXhT8b6z0o22OILwhcHxRHLiAHhnTnCxdAHiQgJUia7l8mRSGCvxwEl/7gpVmoZI8rQzPITsxXycQ==" spinCount="100000" sheet="1" objects="1" scenarios="1" formatColumns="0" formatRows="0" autoFilter="0"/>
  <autoFilter ref="C119:K137"/>
  <mergeCells count="9">
    <mergeCell ref="E87:H87"/>
    <mergeCell ref="E110:H110"/>
    <mergeCell ref="E112:H112"/>
    <mergeCell ref="L2:V2"/>
    <mergeCell ref="E7:H7"/>
    <mergeCell ref="E9:H9"/>
    <mergeCell ref="E18:H18"/>
    <mergeCell ref="E27:H27"/>
    <mergeCell ref="E85:H85"/>
  </mergeCells>
  <pageMargins left="0.39374999999999999" right="0.39374999999999999" top="0.39374999999999999" bottom="0.39374999999999999" header="0" footer="0"/>
  <pageSetup paperSize="9" fitToHeight="100" orientation="portrait" blackAndWhite="1"/>
  <headerFooter>
    <oddFooter>&amp;CStrana &amp;P z &amp;N</odd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9</vt:i4>
      </vt:variant>
      <vt:variant>
        <vt:lpstr>Pojmenované oblasti</vt:lpstr>
      </vt:variant>
      <vt:variant>
        <vt:i4>18</vt:i4>
      </vt:variant>
    </vt:vector>
  </HeadingPairs>
  <TitlesOfParts>
    <vt:vector size="27" baseType="lpstr">
      <vt:lpstr>Rekapitulace stavby</vt:lpstr>
      <vt:lpstr>D.1.1 - Architektonicko-s...</vt:lpstr>
      <vt:lpstr>D.1.4a - Vzduchotechnika</vt:lpstr>
      <vt:lpstr>D.1.4b - Zařízení zdravot...</vt:lpstr>
      <vt:lpstr>D.1.4c - Zařízení pro vyt...</vt:lpstr>
      <vt:lpstr>01 - Zařízení silnoprodé ...</vt:lpstr>
      <vt:lpstr>02 - Uzemnění a ochrana p...</vt:lpstr>
      <vt:lpstr>03 - Dodatek č.1 ze dne 3...</vt:lpstr>
      <vt:lpstr>VRN - Vedlejší rozpočtové...</vt:lpstr>
      <vt:lpstr>'01 - Zařízení silnoprodé ...'!Názvy_tisku</vt:lpstr>
      <vt:lpstr>'02 - Uzemnění a ochrana p...'!Názvy_tisku</vt:lpstr>
      <vt:lpstr>'03 - Dodatek č.1 ze dne 3...'!Názvy_tisku</vt:lpstr>
      <vt:lpstr>'D.1.1 - Architektonicko-s...'!Názvy_tisku</vt:lpstr>
      <vt:lpstr>'D.1.4a - Vzduchotechnika'!Názvy_tisku</vt:lpstr>
      <vt:lpstr>'D.1.4b - Zařízení zdravot...'!Názvy_tisku</vt:lpstr>
      <vt:lpstr>'D.1.4c - Zařízení pro vyt...'!Názvy_tisku</vt:lpstr>
      <vt:lpstr>'Rekapitulace stavby'!Názvy_tisku</vt:lpstr>
      <vt:lpstr>'VRN - Vedlejší rozpočtové...'!Názvy_tisku</vt:lpstr>
      <vt:lpstr>'01 - Zařízení silnoprodé ...'!Oblast_tisku</vt:lpstr>
      <vt:lpstr>'02 - Uzemnění a ochrana p...'!Oblast_tisku</vt:lpstr>
      <vt:lpstr>'03 - Dodatek č.1 ze dne 3...'!Oblast_tisku</vt:lpstr>
      <vt:lpstr>'D.1.1 - Architektonicko-s...'!Oblast_tisku</vt:lpstr>
      <vt:lpstr>'D.1.4a - Vzduchotechnika'!Oblast_tisku</vt:lpstr>
      <vt:lpstr>'D.1.4b - Zařízení zdravot...'!Oblast_tisku</vt:lpstr>
      <vt:lpstr>'D.1.4c - Zařízení pro vyt...'!Oblast_tisku</vt:lpstr>
      <vt:lpstr>'Rekapitulace stavby'!Oblast_tisku</vt:lpstr>
      <vt:lpstr>'VRN - Vedlejší rozpočtové...'!Oblast_tisku</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LAPTOP-2INGRA1T\Marcela</dc:creator>
  <cp:lastModifiedBy>Josef Kudrna</cp:lastModifiedBy>
  <dcterms:created xsi:type="dcterms:W3CDTF">2024-05-28T08:08:30Z</dcterms:created>
  <dcterms:modified xsi:type="dcterms:W3CDTF">2024-05-28T10:50:33Z</dcterms:modified>
</cp:coreProperties>
</file>