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65" yWindow="90" windowWidth="26730" windowHeight="12255" tabRatio="1000"/>
  </bookViews>
  <sheets>
    <sheet name="REKAPITULACE" sheetId="7" r:id="rId1"/>
    <sheet name="A.1.1 SPECIFIKACE KÁCENÍ" sheetId="17" r:id="rId2"/>
    <sheet name="VV - A.1.2 KÁCENÍ" sheetId="10" r:id="rId3"/>
    <sheet name="VV - A.1.3 pařezy fréz." sheetId="9" r:id="rId4"/>
    <sheet name="A.2.1. SPECIFIKACE PO" sheetId="15" r:id="rId5"/>
    <sheet name="VV - A.2.2 PĚSTEBNÍ OPATŘENÍ" sheetId="11" r:id="rId6"/>
    <sheet name="VV - B. STAVEBNÍ ÚPRAVY" sheetId="13" r:id="rId7"/>
    <sheet name="VV - C.1 ZAKLÁDÁNÍ  " sheetId="3" r:id="rId8"/>
    <sheet name="VV - C.2 ROZVOJOVÁ PÉČE" sheetId="4" r:id="rId9"/>
    <sheet name="INVENTARIZACE -ETAPY" sheetId="16" r:id="rId10"/>
  </sheets>
  <calcPr calcId="145621"/>
</workbook>
</file>

<file path=xl/calcChain.xml><?xml version="1.0" encoding="utf-8"?>
<calcChain xmlns="http://schemas.openxmlformats.org/spreadsheetml/2006/main">
  <c r="G22" i="11" l="1"/>
  <c r="G30" i="3"/>
  <c r="G36" i="3" s="1"/>
  <c r="F20" i="7" s="1"/>
  <c r="G16" i="11"/>
  <c r="E17" i="11"/>
  <c r="G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H42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57" i="3"/>
  <c r="G27" i="4"/>
  <c r="G26" i="4"/>
  <c r="G29" i="4" s="1"/>
  <c r="G19" i="4"/>
  <c r="G18" i="4"/>
  <c r="G17" i="4"/>
  <c r="G15" i="4"/>
  <c r="G14" i="4"/>
  <c r="G13" i="4"/>
  <c r="G12" i="4"/>
  <c r="G63" i="3"/>
  <c r="G64" i="3" s="1"/>
  <c r="F23" i="7" s="1"/>
  <c r="G55" i="3"/>
  <c r="G56" i="3"/>
  <c r="G58" i="3" s="1"/>
  <c r="G32" i="3"/>
  <c r="G33" i="3"/>
  <c r="G34" i="3"/>
  <c r="G35" i="3"/>
  <c r="G11" i="3"/>
  <c r="G12" i="3"/>
  <c r="G13" i="3"/>
  <c r="G15" i="3"/>
  <c r="G16" i="3"/>
  <c r="G17" i="3"/>
  <c r="G19" i="3"/>
  <c r="G20" i="3"/>
  <c r="G21" i="3"/>
  <c r="G22" i="3"/>
  <c r="G23" i="3"/>
  <c r="G10" i="3"/>
  <c r="G22" i="13"/>
  <c r="G33" i="13"/>
  <c r="G34" i="13"/>
  <c r="G32" i="13"/>
  <c r="G19" i="13"/>
  <c r="G20" i="13"/>
  <c r="G21" i="13"/>
  <c r="G18" i="13"/>
  <c r="G15" i="13"/>
  <c r="G16" i="13"/>
  <c r="G17" i="13"/>
  <c r="G11" i="13"/>
  <c r="G13" i="10"/>
  <c r="G12" i="9"/>
  <c r="G14" i="13"/>
  <c r="G12" i="13"/>
  <c r="G19" i="11"/>
  <c r="G18" i="11"/>
  <c r="G14" i="11"/>
  <c r="G15" i="11"/>
  <c r="G20" i="11"/>
  <c r="G21" i="11"/>
  <c r="G13" i="11"/>
  <c r="G18" i="10"/>
  <c r="E20" i="10"/>
  <c r="G11" i="9"/>
  <c r="G13" i="9" s="1"/>
  <c r="F10" i="7" s="1"/>
  <c r="G16" i="10"/>
  <c r="G15" i="10"/>
  <c r="G14" i="10"/>
  <c r="G17" i="10"/>
  <c r="G12" i="10"/>
  <c r="G11" i="10"/>
  <c r="G20" i="4"/>
  <c r="G31" i="4" s="1"/>
  <c r="F27" i="7" s="1"/>
  <c r="F28" i="7" s="1"/>
  <c r="G35" i="13" l="1"/>
  <c r="F15" i="7" s="1"/>
  <c r="G67" i="3"/>
  <c r="F22" i="7"/>
  <c r="F24" i="7" s="1"/>
  <c r="G37" i="3"/>
  <c r="G24" i="3"/>
  <c r="G24" i="11"/>
  <c r="F11" i="7" s="1"/>
  <c r="G20" i="10"/>
  <c r="F9" i="7" s="1"/>
  <c r="G23" i="13"/>
  <c r="F14" i="7" s="1"/>
  <c r="G39" i="3" l="1"/>
  <c r="F19" i="7"/>
  <c r="F21" i="7" s="1"/>
  <c r="F12" i="7"/>
  <c r="G38" i="13"/>
  <c r="F16" i="7" s="1"/>
  <c r="F30" i="7" l="1"/>
</calcChain>
</file>

<file path=xl/sharedStrings.xml><?xml version="1.0" encoding="utf-8"?>
<sst xmlns="http://schemas.openxmlformats.org/spreadsheetml/2006/main" count="2314" uniqueCount="424">
  <si>
    <t>IČ</t>
  </si>
  <si>
    <t>DENDROMETRICKÉ ÚDAJE</t>
  </si>
  <si>
    <t>VITALITA FYZIOLOGICKÁ</t>
  </si>
  <si>
    <t>VITALITA BIOMECHANICKÁ</t>
  </si>
  <si>
    <t>poč</t>
  </si>
  <si>
    <t>ZS</t>
  </si>
  <si>
    <t>TAXON</t>
  </si>
  <si>
    <t>V</t>
  </si>
  <si>
    <t>D 1,3</t>
  </si>
  <si>
    <t>plocha</t>
  </si>
  <si>
    <t>ŠK</t>
  </si>
  <si>
    <t>VS</t>
  </si>
  <si>
    <t>VĚK</t>
  </si>
  <si>
    <t>OL</t>
  </si>
  <si>
    <t>MAL</t>
  </si>
  <si>
    <t>PROV</t>
  </si>
  <si>
    <t>PROS</t>
  </si>
  <si>
    <t>CH-Š</t>
  </si>
  <si>
    <t>VF</t>
  </si>
  <si>
    <t>TĚŽ</t>
  </si>
  <si>
    <t>VĚT</t>
  </si>
  <si>
    <t>SV</t>
  </si>
  <si>
    <t>MP</t>
  </si>
  <si>
    <t>DH</t>
  </si>
  <si>
    <t>H-D</t>
  </si>
  <si>
    <t>KS-MP</t>
  </si>
  <si>
    <t>KS-DH</t>
  </si>
  <si>
    <t>VB</t>
  </si>
  <si>
    <t>KV</t>
  </si>
  <si>
    <t>VD</t>
  </si>
  <si>
    <t>1</t>
  </si>
  <si>
    <t>Tilia cordata</t>
  </si>
  <si>
    <t>2,3</t>
  </si>
  <si>
    <t>10</t>
  </si>
  <si>
    <t>4</t>
  </si>
  <si>
    <t>100</t>
  </si>
  <si>
    <t>2-3</t>
  </si>
  <si>
    <t>2</t>
  </si>
  <si>
    <t>3</t>
  </si>
  <si>
    <t>3-</t>
  </si>
  <si>
    <t>+3</t>
  </si>
  <si>
    <t>RZ</t>
  </si>
  <si>
    <t>31</t>
  </si>
  <si>
    <t>2,35</t>
  </si>
  <si>
    <t>1-2</t>
  </si>
  <si>
    <t>2,1</t>
  </si>
  <si>
    <t>3-4</t>
  </si>
  <si>
    <t>5</t>
  </si>
  <si>
    <t>Tilia platyphyllos</t>
  </si>
  <si>
    <t>2,25</t>
  </si>
  <si>
    <t>6</t>
  </si>
  <si>
    <t>1-</t>
  </si>
  <si>
    <t>2,7</t>
  </si>
  <si>
    <t>12</t>
  </si>
  <si>
    <t>14</t>
  </si>
  <si>
    <t>3,1</t>
  </si>
  <si>
    <t>15</t>
  </si>
  <si>
    <t>2,15</t>
  </si>
  <si>
    <t>2-</t>
  </si>
  <si>
    <t>0</t>
  </si>
  <si>
    <t>16</t>
  </si>
  <si>
    <t>17</t>
  </si>
  <si>
    <t>2,85</t>
  </si>
  <si>
    <t>18</t>
  </si>
  <si>
    <t>32</t>
  </si>
  <si>
    <t>2,8</t>
  </si>
  <si>
    <t>19</t>
  </si>
  <si>
    <t>1,9</t>
  </si>
  <si>
    <t>20</t>
  </si>
  <si>
    <t>2,4</t>
  </si>
  <si>
    <t>21</t>
  </si>
  <si>
    <t>1,95</t>
  </si>
  <si>
    <t>22</t>
  </si>
  <si>
    <t>2,5</t>
  </si>
  <si>
    <t>23</t>
  </si>
  <si>
    <t>3,4</t>
  </si>
  <si>
    <t>24</t>
  </si>
  <si>
    <t>25</t>
  </si>
  <si>
    <t>2,05</t>
  </si>
  <si>
    <t>26</t>
  </si>
  <si>
    <t>2!</t>
  </si>
  <si>
    <t>27</t>
  </si>
  <si>
    <t>28</t>
  </si>
  <si>
    <t>29</t>
  </si>
  <si>
    <t>30</t>
  </si>
  <si>
    <t>150</t>
  </si>
  <si>
    <t>33</t>
  </si>
  <si>
    <t>34</t>
  </si>
  <si>
    <t>2,55</t>
  </si>
  <si>
    <t>35</t>
  </si>
  <si>
    <t xml:space="preserve">37 </t>
  </si>
  <si>
    <t>39</t>
  </si>
  <si>
    <t>38</t>
  </si>
  <si>
    <t>11,5</t>
  </si>
  <si>
    <t>35-40</t>
  </si>
  <si>
    <t>40</t>
  </si>
  <si>
    <t>10,5</t>
  </si>
  <si>
    <t>41</t>
  </si>
  <si>
    <t>m2</t>
  </si>
  <si>
    <t>ks</t>
  </si>
  <si>
    <t>18410-2115</t>
  </si>
  <si>
    <t>výsadba stromu s balem (průměr od 50-60cm) se zalitím</t>
  </si>
  <si>
    <t>18580-2114</t>
  </si>
  <si>
    <t>hnojení tabl.hnojivem  (5*10g), jednotl. k rostlinám</t>
  </si>
  <si>
    <t>ukotvení dřeviny třemi kůly s ochranou proti poškoz. kmene</t>
  </si>
  <si>
    <t>v místě vzepření, délka kůlu 250-300cm</t>
  </si>
  <si>
    <t>18450-1111</t>
  </si>
  <si>
    <t>18492-1093</t>
  </si>
  <si>
    <t>18580-4312</t>
  </si>
  <si>
    <t>zálivka rostlin - 100 l/ks, opakováno 5x</t>
  </si>
  <si>
    <t>m3</t>
  </si>
  <si>
    <t>R</t>
  </si>
  <si>
    <t>18491-1111</t>
  </si>
  <si>
    <t>znovuuvázání dřeviny - u 20% jedinců</t>
  </si>
  <si>
    <t>CELKEM</t>
  </si>
  <si>
    <t>PŘÍPRAVA STANOVIŠTĚ</t>
  </si>
  <si>
    <t>184 80-2111</t>
  </si>
  <si>
    <t>chemické odplevelení naširoko, totální.syst.herbicid- postřik, 1*</t>
  </si>
  <si>
    <t>bez DPH</t>
  </si>
  <si>
    <t>18580-4213</t>
  </si>
  <si>
    <t>vypletí dřevin soliterních - 1*, 20% plochy</t>
  </si>
  <si>
    <t>Technologický celek: příprava stanoviště</t>
  </si>
  <si>
    <t>Technologický celek: zakládání</t>
  </si>
  <si>
    <t>183 40-3153</t>
  </si>
  <si>
    <t>obdělání půdy hrabáním</t>
  </si>
  <si>
    <t>OZN.</t>
  </si>
  <si>
    <t>POPIS</t>
  </si>
  <si>
    <t>MJ</t>
  </si>
  <si>
    <t>ZAKLÁDÁNÍ VEGETAČNÍCH PRVKŮ</t>
  </si>
  <si>
    <t>ROZVOJOVÁ PÉČE (2. A 3. ROK PO ZALOŽENÍ)</t>
  </si>
  <si>
    <t>kus</t>
  </si>
  <si>
    <t>Odstranění nevhodných dřevin o průměru kmene do 100 mm, výšky nad 1 m s odstraněním pařezu</t>
  </si>
  <si>
    <t>Kácení dřevin</t>
  </si>
  <si>
    <t>Práce a dodávky HSV</t>
  </si>
  <si>
    <t>Cena celkem</t>
  </si>
  <si>
    <t>Cena jednotková</t>
  </si>
  <si>
    <t>Množství celkem</t>
  </si>
  <si>
    <t>Popis</t>
  </si>
  <si>
    <t>Kód položky</t>
  </si>
  <si>
    <t>P.Č.</t>
  </si>
  <si>
    <t xml:space="preserve">Zhotovitel : </t>
  </si>
  <si>
    <t>Objekt: Přípravné práce</t>
  </si>
  <si>
    <t>Výkaz výměr</t>
  </si>
  <si>
    <t>spec.</t>
  </si>
  <si>
    <t>Odstranění pařezů</t>
  </si>
  <si>
    <t>Stavba: Revitalizace hřbitova v Jilemnici</t>
  </si>
  <si>
    <t>Objednavatel: město Jilemnice</t>
  </si>
  <si>
    <t>Odstranění nevhodných dřevin o průměru kmene do 100 mm, výšky do 1 m s odstraněním pařezu</t>
  </si>
  <si>
    <t>Pokácení stromu postupné se spouštěním částí kmene a koruny listnatého prům. kmene na řezné ploše pařezu přes 700 do 800 mm</t>
  </si>
  <si>
    <t>Pokácení stromu postupné se spouštěním částí kmene a koruny listnatého prům. kmene na řezné ploše pařezu přes 800 do 900 mm</t>
  </si>
  <si>
    <t>Pokácení stromu postupné se spouštěním částí kmene a koruny listnatého prům. kmene na řezné ploše pařezu přes 900 do 1000 mm</t>
  </si>
  <si>
    <t>Pokácení stromu postupné se spouštěním částí kmene a koruny listnatého prům. kmene na řezné ploše pařezu přes 600 do 700 mm</t>
  </si>
  <si>
    <t>pozn.</t>
  </si>
  <si>
    <t>v cenách jsou započteny i náklady na odklizení částí kmene a větví na vzdálenost do 20m se složením na hromady nebo naložením na dopravní prostředek</t>
  </si>
  <si>
    <t>cena celkem bez DPH</t>
  </si>
  <si>
    <t>Cena celkem včetně DPH</t>
  </si>
  <si>
    <t>v cenách nejosu započteny náklady na</t>
  </si>
  <si>
    <t>odkornění kmenů</t>
  </si>
  <si>
    <t>odvoz ani uložení na skládku</t>
  </si>
  <si>
    <t>odstranění pařezu</t>
  </si>
  <si>
    <t xml:space="preserve">Odstranění pařezu odfrézováním nebo odvrtáním hlobky do 200 mm </t>
  </si>
  <si>
    <t>Odstranění vyhnívajícího pařezu o prům. na řezné ploše do 600mm</t>
  </si>
  <si>
    <t>U stromu č, 22 bude vyfrézován pařez tak, aby mohla proběhnout následná výsadba do stejného místa</t>
  </si>
  <si>
    <t xml:space="preserve">v cenách jsou započteny i náklady na naložení dřevní drti se zeminou na dopravní prostředek, odvoz na vzdálenost do 20 km se složením </t>
  </si>
  <si>
    <t>zásyp jam po vyfrézovaných pařezech</t>
  </si>
  <si>
    <t>v cenách jsou započteny i náklady na přemístění zeminy na vzdálenost do 20 m, zásyp jam, hutnění a hrubé urovnání povrchu</t>
  </si>
  <si>
    <t>specifikace</t>
  </si>
  <si>
    <t>1,5-8</t>
  </si>
  <si>
    <t>5,6,7,8</t>
  </si>
  <si>
    <t>drcení ořezaných větví strojně</t>
  </si>
  <si>
    <t>chemické ošetření řezných ran smáčením, 10% plochy, koncentrovaným přípravkem</t>
  </si>
  <si>
    <t>VÝKAZ VÝMĚR</t>
  </si>
  <si>
    <t>Objekt: Ošetření dřevin</t>
  </si>
  <si>
    <t>Ošetření dřevin</t>
  </si>
  <si>
    <t>Doprava osob a materiálu</t>
  </si>
  <si>
    <t>Poznámky:</t>
  </si>
  <si>
    <t>množství naštěpkované hmoty je odhadem!!!</t>
  </si>
  <si>
    <t>hmotu bude možno použít pro účely údržby zeleně města Jilemnice</t>
  </si>
  <si>
    <t>88</t>
  </si>
  <si>
    <t>řez stromů prováděný lezeckou technikou zdravotní, plocha koruny 60-90 m2</t>
  </si>
  <si>
    <t>řez stromů prováděný lezeckou technikou zdravotní, plocha koruny 360-390 m2</t>
  </si>
  <si>
    <t>řez stromů prováděný lezeckou technikou zdravotní, plocha koruny 390-420 m2</t>
  </si>
  <si>
    <t>příplatek za ztížené podmínky pod stromem - 100% plochy</t>
  </si>
  <si>
    <t>přesný popis technologie u jednotlivých stromů je popsán v dodatku této dokumentace</t>
  </si>
  <si>
    <t>1,2,3</t>
  </si>
  <si>
    <t>Instalace  dynamické vazby, nedestruktivní, vč. materiálu</t>
  </si>
  <si>
    <t>m</t>
  </si>
  <si>
    <t>V cenách nejsou započteny náklady ny skládku</t>
  </si>
  <si>
    <t>v cenách jsou započítány i náklady na rozřezání větví a jejich přemístění na hromady na vzdálenost do 20m.</t>
  </si>
  <si>
    <t xml:space="preserve">Metodika hodnocení dřevin - viz STUDIE  - Návrh rekonstrukce lipové aleje na katolickém hřbitově v Jilemnici - průzkumy a rozbory
září 2013
</t>
  </si>
  <si>
    <t>Důvod kácení dřevin</t>
  </si>
  <si>
    <t>Výrazně snížená provozní bezpečnost a nízká perspektivita dřevin</t>
  </si>
  <si>
    <t>Objekt: Drobné stavební práce</t>
  </si>
  <si>
    <t xml:space="preserve">Odstranění pařezu odfrézováním nebo odvrtáním hlobky do 500 mm </t>
  </si>
  <si>
    <t>Sejmutí vrchní vrstvy cesty v tl. 10cm</t>
  </si>
  <si>
    <t>bm</t>
  </si>
  <si>
    <t>Odstranění obrubníků a jejich odvoz a uložení</t>
  </si>
  <si>
    <t>Odstranění ornice do hloubky 40cm pro stavbu spodní vrstvy cesty</t>
  </si>
  <si>
    <t>Naložení, odvoz a uložení vykopaného materiálu</t>
  </si>
  <si>
    <t>naložení, odvoz a uložení sejmutého materiálu</t>
  </si>
  <si>
    <t xml:space="preserve">Rozprostření a zhutnění štěrku do podloží cesty </t>
  </si>
  <si>
    <t>ornice pro zásyp jam - materiál, doprava</t>
  </si>
  <si>
    <t>štěrk fr. 0-250 mm - materiál, doprava</t>
  </si>
  <si>
    <t>Rozprostření a zhutnění štěrkodrti v tl.10 cm</t>
  </si>
  <si>
    <t>štěrkodrť  fr. 0-63 mm - čedič - materiál, doprava</t>
  </si>
  <si>
    <t xml:space="preserve">Hrubé terénní modelace v prostoru mezi cestou a hroby </t>
  </si>
  <si>
    <t xml:space="preserve">Jemné terénní modelace v prostoru mezi cestou a hroby </t>
  </si>
  <si>
    <t>Drobné stavební úpravy a terénní úpravy</t>
  </si>
  <si>
    <t>Specifikace materiálu</t>
  </si>
  <si>
    <t>řez stromů  prováděný lezeckou technikou bezpečnostní, plocha koruny 210-240 m2</t>
  </si>
  <si>
    <t>natření kmene spec.ochrannýcm nátěrem - konzultovat s projektantem</t>
  </si>
  <si>
    <t>kontrola kotvení a ochrany kmene</t>
  </si>
  <si>
    <t xml:space="preserve">odstranění ochrany kmene </t>
  </si>
  <si>
    <t>znovu zhotovení ochrany kmene - u 10% jedinců</t>
  </si>
  <si>
    <t>B</t>
  </si>
  <si>
    <t>výsadba stromu listnatého 14-16 bez výměny půdy</t>
  </si>
  <si>
    <t>založení trávníku parkového</t>
  </si>
  <si>
    <t>A.3</t>
  </si>
  <si>
    <t>A.2</t>
  </si>
  <si>
    <t>C.1.1</t>
  </si>
  <si>
    <t>C.1.2.</t>
  </si>
  <si>
    <t>C.2</t>
  </si>
  <si>
    <t>Objekt: Zakládání vegetačních prvků</t>
  </si>
  <si>
    <t>C.1.1.</t>
  </si>
  <si>
    <t>výsadba alejového stromu vel. 14-16 s balem bez výměny půdy</t>
  </si>
  <si>
    <t>ZALOŽENÍ TRÁVNÍKU PARKOVÉHO</t>
  </si>
  <si>
    <t>tabletové hnojivo zásobní</t>
  </si>
  <si>
    <t>s balem, alejový - 200cm podch.v.- postupně zvýšit na 250cm</t>
  </si>
  <si>
    <t xml:space="preserve">ks </t>
  </si>
  <si>
    <t>kůly výšky 250 cm, vzpěry</t>
  </si>
  <si>
    <t>ochranný nátěr na počet ks stromů:</t>
  </si>
  <si>
    <t>příprava půdy v rámci technologie B</t>
  </si>
  <si>
    <t>Objekt: REKAPITULACE</t>
  </si>
  <si>
    <t>CENA CELKEM bez DPH</t>
  </si>
  <si>
    <t>CENA CELKEM včetně DPH</t>
  </si>
  <si>
    <t>hloubení jámy (0,125-0,4 m3) bez výměny půdy</t>
  </si>
  <si>
    <t>18310-1115</t>
  </si>
  <si>
    <t>184 21-5113</t>
  </si>
  <si>
    <t>zhotovení mulčovací mísy tl.do 10cm, pr.mísy100cm</t>
  </si>
  <si>
    <t>mulčovací kůra nebo štěpka -  ponechat ze štěpkování větví</t>
  </si>
  <si>
    <t xml:space="preserve"> štěpku ponechat na mezideponii pro výsadbové mísy</t>
  </si>
  <si>
    <t>oprava ochranny proti okusu - u 10% jedinců</t>
  </si>
  <si>
    <t>184 81-3121</t>
  </si>
  <si>
    <t>opatření kmene ochranou proti okusu vč. materiálu</t>
  </si>
  <si>
    <t>184 85-2312</t>
  </si>
  <si>
    <t>výchovný řez - alej strom 4-6m</t>
  </si>
  <si>
    <t xml:space="preserve"> dokončovací péče v roce výsadby</t>
  </si>
  <si>
    <t>l</t>
  </si>
  <si>
    <t>počet mj</t>
  </si>
  <si>
    <t>mj</t>
  </si>
  <si>
    <t xml:space="preserve"> stavební materiál</t>
  </si>
  <si>
    <t>181 41-1132</t>
  </si>
  <si>
    <t>založení trávníku parkového výsevem včetně utažení  na svahu1:5-1:2, s pokosením a odvozem odpadu do 20 km</t>
  </si>
  <si>
    <t>výsevek 15g/m2</t>
  </si>
  <si>
    <t>kg</t>
  </si>
  <si>
    <t>Zálivka</t>
  </si>
  <si>
    <t>185 80-4312</t>
  </si>
  <si>
    <t>Zálivka - 2x za veget.období, 100l / ks</t>
  </si>
  <si>
    <t>doplnění mulče do výsadbové mísy v tl. 5cm, prům.100cm</t>
  </si>
  <si>
    <t>184 80-4117</t>
  </si>
  <si>
    <t>odstranění kotvení stromu odřezáním kůlů v úrovni terénu 3.rok po zal. Včetně odvozu kůlů</t>
  </si>
  <si>
    <t>rozvojová péče stromu listnatého za 2 roky dohromady</t>
  </si>
  <si>
    <t>Metodika hodnocení dřevin a použité zkratky viz STUDIE rekonstrukce lipové aleje</t>
  </si>
  <si>
    <t>RZ, RR</t>
  </si>
  <si>
    <t>zdravotní řez - nižší intenzity, redukční řez - odlehčení koruny, úprava těžiště</t>
  </si>
  <si>
    <t>zdravotní řez - nižší intenzity</t>
  </si>
  <si>
    <t>počet kosterních větví</t>
  </si>
  <si>
    <t>ZS -zdravotní stav</t>
  </si>
  <si>
    <t>perspektivita</t>
  </si>
  <si>
    <t>dlouhodobá</t>
  </si>
  <si>
    <t>střednědobá</t>
  </si>
  <si>
    <t>krátkodobá</t>
  </si>
  <si>
    <t xml:space="preserve"> materiál</t>
  </si>
  <si>
    <t>Jilemnice - katolický hřbitov - kat.č.poz. 634  -  NÁVRH PĚSTEBNÍCH OPATŘENÍ</t>
  </si>
  <si>
    <t>NÁVRH PĚSTEBNÍCH OPATŘENÍ      kód ISA, SPPK A02:2012</t>
  </si>
  <si>
    <t>Dol</t>
  </si>
  <si>
    <t>O pař</t>
  </si>
  <si>
    <t>D pař</t>
  </si>
  <si>
    <t>poznámka</t>
  </si>
  <si>
    <t>rozpis vazeb</t>
  </si>
  <si>
    <t>71</t>
  </si>
  <si>
    <t>"staré vazby", tlakové větvení</t>
  </si>
  <si>
    <t>SSK do 15 %, RZ, VD - H,D</t>
  </si>
  <si>
    <t>69</t>
  </si>
  <si>
    <t>"staré a novější vazby"</t>
  </si>
  <si>
    <t>67</t>
  </si>
  <si>
    <t>SSK do 10 %, RZ, VD - H,D</t>
  </si>
  <si>
    <t>72</t>
  </si>
  <si>
    <t>"staré vazby"</t>
  </si>
  <si>
    <t>SSK do 15 %, RZ, VD - H, VS - D</t>
  </si>
  <si>
    <t>94</t>
  </si>
  <si>
    <t>"novější vazby"</t>
  </si>
  <si>
    <t>SSK do 15 %, RZ, VS - H, VD-H</t>
  </si>
  <si>
    <t>65</t>
  </si>
  <si>
    <t>bez vazeb, počínající tlakové větvení</t>
  </si>
  <si>
    <t>SSK do 15 %, RZ</t>
  </si>
  <si>
    <t>-</t>
  </si>
  <si>
    <t>62</t>
  </si>
  <si>
    <t>"novější vazby", dutiny</t>
  </si>
  <si>
    <t>SSK do 15 %, RZ, VD-H</t>
  </si>
  <si>
    <t>90</t>
  </si>
  <si>
    <t>"staré vazby", nové vazby 2013</t>
  </si>
  <si>
    <t>SSK do 15 %, RZ, VD-H, VS-D</t>
  </si>
  <si>
    <t>122</t>
  </si>
  <si>
    <t>4,0</t>
  </si>
  <si>
    <t>"novější vazby", přísušky</t>
  </si>
  <si>
    <t>RZ, VD-H</t>
  </si>
  <si>
    <t>120</t>
  </si>
  <si>
    <t>3,8</t>
  </si>
  <si>
    <t xml:space="preserve"> v kmeni dutina v dol.části vytéká voda</t>
  </si>
  <si>
    <t xml:space="preserve">RZ - stř.int., proředění prov.výh., suché v., VD-H, VS -D </t>
  </si>
  <si>
    <t>70</t>
  </si>
  <si>
    <t>"staré a novější vazby",</t>
  </si>
  <si>
    <t>1,2</t>
  </si>
  <si>
    <t>zanedbaný výchovný řez</t>
  </si>
  <si>
    <t>RZ, úprava podchodné výšky</t>
  </si>
  <si>
    <t>1,3</t>
  </si>
  <si>
    <t>pošk.kmene od báíze kmene podélné</t>
  </si>
  <si>
    <t>82</t>
  </si>
  <si>
    <t>návrh pěstebních opatření:</t>
  </si>
  <si>
    <t>U všech jedinců navrhujeme provedení stabilizace sekundární koruny (SSK) 3.3.2 dle SPPK A02: 002 2013 Řez stromů v rozsahu do 15% pro zvýšení stability jednotlivých stromů</t>
  </si>
  <si>
    <t xml:space="preserve">SSK - </t>
  </si>
  <si>
    <t>stabilizace sekundární koruny</t>
  </si>
  <si>
    <t>zdravotní řez</t>
  </si>
  <si>
    <t>instalace bezpečnostní vazby dynamické</t>
  </si>
  <si>
    <t>H</t>
  </si>
  <si>
    <t>horní úroveň víceúrovňové vazby</t>
  </si>
  <si>
    <t>D</t>
  </si>
  <si>
    <t>dolní úroveň víceúrovňové vazby</t>
  </si>
  <si>
    <t>vrtaná vazba</t>
  </si>
  <si>
    <t>instalace bezpečnostní vazby statické</t>
  </si>
  <si>
    <t>Podkladnicová vazba - Oc. lano  s podkladniceni z tvrdého dřeva</t>
  </si>
  <si>
    <t>stáv.</t>
  </si>
  <si>
    <t>POZN</t>
  </si>
  <si>
    <t>návrh pěstebních opatření</t>
  </si>
  <si>
    <t>BV</t>
  </si>
  <si>
    <t>3.-4.10.2013-viz  dokum.p.Dolenský</t>
  </si>
  <si>
    <t>kód ISA, SPPK A02:2012</t>
  </si>
  <si>
    <t>I. Etapa</t>
  </si>
  <si>
    <t>II. Etapa</t>
  </si>
  <si>
    <t>staré vazby, nedostatečný počet, tlak.větvení</t>
  </si>
  <si>
    <t xml:space="preserve">SSK, RZ, BV </t>
  </si>
  <si>
    <t>ZP</t>
  </si>
  <si>
    <t xml:space="preserve">staré vazby, </t>
  </si>
  <si>
    <t>nakl., silné výml.ve 2m</t>
  </si>
  <si>
    <t>doplněna dutinka, staré vazby</t>
  </si>
  <si>
    <t xml:space="preserve">přeslen, celk.nakl.,dutiny v koster.větvení, vazby 2007 </t>
  </si>
  <si>
    <t>počínající tlak.větvení</t>
  </si>
  <si>
    <t>SSK, RZ</t>
  </si>
  <si>
    <t>vazby 2007, dutiny</t>
  </si>
  <si>
    <r>
      <t xml:space="preserve">D krytá stříškou v KV, </t>
    </r>
    <r>
      <rPr>
        <sz val="10"/>
        <color indexed="62"/>
        <rFont val="Arial Narrow"/>
        <family val="2"/>
        <charset val="238"/>
      </rPr>
      <t>výměna BV</t>
    </r>
  </si>
  <si>
    <r>
      <t xml:space="preserve">D krytá pod KV, </t>
    </r>
    <r>
      <rPr>
        <sz val="10"/>
        <color indexed="62"/>
        <rFont val="Arial Narrow"/>
        <family val="2"/>
        <charset val="238"/>
      </rPr>
      <t>výměna BV</t>
    </r>
  </si>
  <si>
    <t>D krytá stříškou pod KV, sršně</t>
  </si>
  <si>
    <r>
      <t xml:space="preserve">D pod KV, </t>
    </r>
    <r>
      <rPr>
        <sz val="10"/>
        <color indexed="62"/>
        <rFont val="Arial Narrow"/>
        <family val="2"/>
        <charset val="238"/>
      </rPr>
      <t>výměna BV</t>
    </r>
  </si>
  <si>
    <t>dolní pol.z výml.,krácená silná větev, kolize s hrobem</t>
  </si>
  <si>
    <t>D pod KV</t>
  </si>
  <si>
    <t>D v KV, výtok z podél trh.KM</t>
  </si>
  <si>
    <t>D v KV, prasklina na KM, D po řezech</t>
  </si>
  <si>
    <t>prasklina na KM</t>
  </si>
  <si>
    <r>
      <t xml:space="preserve">D v KV, </t>
    </r>
    <r>
      <rPr>
        <sz val="10"/>
        <color indexed="62"/>
        <rFont val="Arial Narrow"/>
        <family val="2"/>
        <charset val="238"/>
      </rPr>
      <t>výměna BV</t>
    </r>
  </si>
  <si>
    <t>vazby 2007, přísušky</t>
  </si>
  <si>
    <t>košatá KO, kolize s hrobem, staré vazby</t>
  </si>
  <si>
    <t>staré vazby</t>
  </si>
  <si>
    <t>D v 5m!</t>
  </si>
  <si>
    <r>
      <t xml:space="preserve">KN, praská celý KM!, </t>
    </r>
    <r>
      <rPr>
        <sz val="10"/>
        <color indexed="62"/>
        <rFont val="Arial Narrow"/>
        <family val="2"/>
        <charset val="238"/>
      </rPr>
      <t>výměna BV</t>
    </r>
  </si>
  <si>
    <t>D pod KV, trhlina na KM</t>
  </si>
  <si>
    <t>výchova koruny - oprava</t>
  </si>
  <si>
    <t>výchova koruny - oprava, zásyp KS - pošk.sekačkou, brouk na listech</t>
  </si>
  <si>
    <t>RZ, RR - úprava těžiště</t>
  </si>
  <si>
    <t>42</t>
  </si>
  <si>
    <t>Picea abies</t>
  </si>
  <si>
    <t xml:space="preserve">vícekmen, větvení Kos.větví v 10m </t>
  </si>
  <si>
    <t>SK</t>
  </si>
  <si>
    <t>pařezy</t>
  </si>
  <si>
    <t>kácení ve ztížených podmínkách postupné s nutností spouštění částí kmene a koruny</t>
  </si>
  <si>
    <t>směrové kácení</t>
  </si>
  <si>
    <t>SSK</t>
  </si>
  <si>
    <t>stabilizace sekundární koruny  3.3.2 dle SPPK A02: 002 2013 Řez stromů v rozsahu do 15% pro zvýšení stability jednotlivých stromů</t>
  </si>
  <si>
    <t>pěstební opatření prozvýšení provozní bezpečnosti!!!</t>
  </si>
  <si>
    <t>bezpečnostní vazba</t>
  </si>
  <si>
    <t>Rozpis navrhovaných pěstebních opatření viz samostatná tabulka</t>
  </si>
  <si>
    <t>Jilemnice - katolický hřbitov - kat.č.poz. 634  -  INVENTARIZACE STROMŮ - návrh pěstebních opatření  - ROZLOŽENÍ NA ETAPY</t>
  </si>
  <si>
    <t>Jilemnice - katolický hřbitov - kat.č.poz. 634  - SEZNAM KÁCENÝCH STROMŮ V 1. ETAPĚ</t>
  </si>
  <si>
    <t>DATUM: 19.07.2014</t>
  </si>
  <si>
    <t>kontrola vazeb p.Dolenský</t>
  </si>
  <si>
    <t>KÁCENÍ</t>
  </si>
  <si>
    <t>3.-4.10.2013-viz jeho dokum.</t>
  </si>
  <si>
    <t xml:space="preserve">postupné kácení - ve ztížených podmínkách, S NUTNOSTÍ SPOUŠTĚNÍ kmene a koruny   </t>
  </si>
  <si>
    <t>!!!</t>
  </si>
  <si>
    <t>Kmeny vybrané ve spolupráci s OŽP Jilemnice budou ponechány v prostoru hřbitova na předem určeném místě</t>
  </si>
  <si>
    <t>Plánovaná obnova stromořadí - viz Návrh rekonstrukce lipové aleje na katolickém hřbitově v Jilemnici - DPS 
listopad 2013</t>
  </si>
  <si>
    <t>poč.BV</t>
  </si>
  <si>
    <t xml:space="preserve">počet stávajících bezpečnostních vazeb </t>
  </si>
  <si>
    <t>A.1.2.</t>
  </si>
  <si>
    <t>A.1.3.</t>
  </si>
  <si>
    <t>A.2.2.</t>
  </si>
  <si>
    <t>Ošetření dřevin - pěstební opatření</t>
  </si>
  <si>
    <t>17,5</t>
  </si>
  <si>
    <t>675</t>
  </si>
  <si>
    <t>celkem</t>
  </si>
  <si>
    <t>Specifikace PO na jednotlivých stromech - viz tabulka A.2.1.</t>
  </si>
  <si>
    <t>Instalace statické vazby, vč. materiálu</t>
  </si>
  <si>
    <t>Tilia cordata  - vel. 14-16</t>
  </si>
  <si>
    <t>drcení ořezaných větví strojně - ponechat na výsadbové mísy</t>
  </si>
  <si>
    <t>Řez zdravotní po 3 letech po zásahu stabilizačního řezu</t>
  </si>
  <si>
    <t>450</t>
  </si>
  <si>
    <t xml:space="preserve">ROZVOJOVÁ PÉČE alejového stromu </t>
  </si>
  <si>
    <t>Objekt: Zakládání vegetačních prvků - ROZVOJOVÁ PÉČE</t>
  </si>
  <si>
    <t>Zhotovitel si před naceněním odstranění pařezů ověří rozsah prací dle skutečnosti.</t>
  </si>
  <si>
    <t>I. úroveň:Výměna staré vazby 3,5+2 V             doplnění 1 ramene 4,5  V                               II. úroveň:2,5V</t>
  </si>
  <si>
    <t>I. úroveň: 2+2+3  V                                     II. úroveň:2+3+2+2V</t>
  </si>
  <si>
    <t>I. úroveň: 2 V                                             II. úroveň: 2+2+2+2V</t>
  </si>
  <si>
    <t>I. úroveň: 2 V                                             II. úroveň: 3V*</t>
  </si>
  <si>
    <t>II. úroveň: 3,5+3,5V*</t>
  </si>
  <si>
    <t>II. úroveň: 2,5V</t>
  </si>
  <si>
    <t>I. úroveň: výměna starých vazeb 3,5+3,5+3,5V    doplnění vazeb 2+3+2V                                                   II. Úroveň: vrtaná vazba</t>
  </si>
  <si>
    <t>II. úroveň: 4+6+5V*</t>
  </si>
  <si>
    <t>I. úroveň: výměna starých vazeb 6 Vdoplnění  7+7+7+7+7  V                                                      II. úroveň: podkladnicová vazba 7m</t>
  </si>
  <si>
    <t>I. úroveň: výměna starých vazeb 3V doplnění  7+7+7+7+7V                                                       II. úroveň: vrtaná vazba</t>
  </si>
  <si>
    <t xml:space="preserve">zdravotní řez - stř. int. Rozložit na 2-3V etapy -  oprava zanedbané výchovy, </t>
  </si>
  <si>
    <t>zdravotní řez - stř. int. Rozložit na 2-3V etapy -  oprava zanedbané výchovy, zásyp kořenů vrstvou 7 cm ornice</t>
  </si>
  <si>
    <t xml:space="preserve">V* - PES vazba  nosnost 8 t </t>
  </si>
  <si>
    <t>V - PES vazba nosnost 4,5t</t>
  </si>
  <si>
    <t>Zhotovitel si před naceněním ověří rozsah prací dle tabulky A.2.1. - specifikace pěstebních opatření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</si>
</sst>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6" tint="-0.499984740745262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0"/>
      <color rgb="FFC00000"/>
      <name val="Arial Narrow"/>
      <family val="2"/>
      <charset val="238"/>
    </font>
    <font>
      <sz val="14"/>
      <color rgb="FFFF0000"/>
      <name val="Arial Narrow"/>
      <family val="2"/>
      <charset val="238"/>
    </font>
    <font>
      <b/>
      <sz val="10"/>
      <color rgb="FFC00000"/>
      <name val="Arial Narrow"/>
      <family val="2"/>
      <charset val="238"/>
    </font>
    <font>
      <b/>
      <sz val="10"/>
      <color theme="3" tint="0.3999755851924192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theme="6" tint="-0.499984740745262"/>
      <name val="Arial Narrow"/>
      <family val="2"/>
      <charset val="238"/>
    </font>
    <font>
      <sz val="10"/>
      <color theme="6" tint="-0.499984740745262"/>
      <name val="Arial Narrow"/>
      <family val="2"/>
      <charset val="238"/>
    </font>
    <font>
      <sz val="10"/>
      <color theme="3" tint="0.39997558519241921"/>
      <name val="Arial Narrow"/>
      <family val="2"/>
      <charset val="238"/>
    </font>
    <font>
      <b/>
      <sz val="10"/>
      <color theme="6" tint="-0.499984740745262"/>
      <name val="Arial Narrow"/>
      <family val="2"/>
      <charset val="238"/>
    </font>
    <font>
      <sz val="10"/>
      <color indexed="62"/>
      <name val="Arial Narrow"/>
      <family val="2"/>
      <charset val="238"/>
    </font>
    <font>
      <sz val="12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5">
    <xf numFmtId="0" fontId="0" fillId="0" borderId="0" xfId="0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7" fillId="0" borderId="1" xfId="0" applyNumberFormat="1" applyFont="1" applyFill="1" applyBorder="1"/>
    <xf numFmtId="0" fontId="7" fillId="0" borderId="2" xfId="0" applyFont="1" applyBorder="1"/>
    <xf numFmtId="0" fontId="7" fillId="2" borderId="1" xfId="0" applyFont="1" applyFill="1" applyBorder="1"/>
    <xf numFmtId="0" fontId="7" fillId="0" borderId="1" xfId="0" applyFont="1" applyFill="1" applyBorder="1"/>
    <xf numFmtId="0" fontId="0" fillId="0" borderId="0" xfId="0"/>
    <xf numFmtId="0" fontId="5" fillId="0" borderId="1" xfId="0" applyFont="1" applyBorder="1"/>
    <xf numFmtId="2" fontId="7" fillId="0" borderId="1" xfId="0" applyNumberFormat="1" applyFont="1" applyBorder="1"/>
    <xf numFmtId="0" fontId="7" fillId="0" borderId="1" xfId="0" applyFont="1" applyBorder="1"/>
    <xf numFmtId="49" fontId="3" fillId="0" borderId="1" xfId="0" applyNumberFormat="1" applyFont="1" applyBorder="1" applyAlignment="1">
      <alignment horizontal="left" wrapText="1"/>
    </xf>
    <xf numFmtId="0" fontId="6" fillId="0" borderId="0" xfId="0" applyFont="1" applyBorder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44" fontId="5" fillId="0" borderId="0" xfId="0" applyNumberFormat="1" applyFont="1"/>
    <xf numFmtId="0" fontId="5" fillId="0" borderId="3" xfId="0" applyFont="1" applyBorder="1"/>
    <xf numFmtId="1" fontId="5" fillId="0" borderId="3" xfId="0" applyNumberFormat="1" applyFont="1" applyBorder="1" applyAlignment="1">
      <alignment horizontal="center"/>
    </xf>
    <xf numFmtId="44" fontId="5" fillId="0" borderId="3" xfId="0" applyNumberFormat="1" applyFont="1" applyBorder="1" applyAlignment="1">
      <alignment horizontal="center"/>
    </xf>
    <xf numFmtId="44" fontId="5" fillId="0" borderId="4" xfId="0" applyNumberFormat="1" applyFont="1" applyBorder="1" applyAlignment="1">
      <alignment horizontal="center"/>
    </xf>
    <xf numFmtId="44" fontId="5" fillId="0" borderId="5" xfId="0" applyNumberFormat="1" applyFont="1" applyBorder="1" applyAlignment="1">
      <alignment horizontal="center"/>
    </xf>
    <xf numFmtId="0" fontId="5" fillId="0" borderId="0" xfId="0" applyFont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1" fontId="5" fillId="0" borderId="8" xfId="0" applyNumberFormat="1" applyFont="1" applyBorder="1" applyAlignment="1">
      <alignment horizontal="center" wrapText="1"/>
    </xf>
    <xf numFmtId="44" fontId="5" fillId="0" borderId="8" xfId="0" applyNumberFormat="1" applyFont="1" applyBorder="1" applyAlignment="1">
      <alignment horizontal="center" wrapText="1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0" xfId="0" applyNumberFormat="1" applyFont="1"/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wrapText="1"/>
    </xf>
    <xf numFmtId="44" fontId="5" fillId="3" borderId="8" xfId="0" applyNumberFormat="1" applyFont="1" applyFill="1" applyBorder="1"/>
    <xf numFmtId="44" fontId="5" fillId="3" borderId="8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/>
    <xf numFmtId="44" fontId="6" fillId="0" borderId="1" xfId="0" applyNumberFormat="1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44" fontId="6" fillId="0" borderId="12" xfId="0" applyNumberFormat="1" applyFont="1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/>
    <xf numFmtId="1" fontId="6" fillId="0" borderId="14" xfId="0" applyNumberFormat="1" applyFont="1" applyBorder="1"/>
    <xf numFmtId="44" fontId="6" fillId="0" borderId="14" xfId="0" applyNumberFormat="1" applyFont="1" applyBorder="1"/>
    <xf numFmtId="44" fontId="6" fillId="0" borderId="15" xfId="0" applyNumberFormat="1" applyFont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1" fontId="5" fillId="3" borderId="1" xfId="0" applyNumberFormat="1" applyFont="1" applyFill="1" applyBorder="1" applyAlignment="1">
      <alignment horizontal="center"/>
    </xf>
    <xf numFmtId="44" fontId="5" fillId="3" borderId="1" xfId="0" applyNumberFormat="1" applyFont="1" applyFill="1" applyBorder="1"/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wrapText="1"/>
    </xf>
    <xf numFmtId="1" fontId="5" fillId="3" borderId="17" xfId="0" applyNumberFormat="1" applyFont="1" applyFill="1" applyBorder="1" applyAlignment="1">
      <alignment horizontal="center"/>
    </xf>
    <xf numFmtId="44" fontId="5" fillId="3" borderId="17" xfId="0" applyNumberFormat="1" applyFont="1" applyFill="1" applyBorder="1"/>
    <xf numFmtId="44" fontId="5" fillId="3" borderId="18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44" fontId="5" fillId="3" borderId="12" xfId="0" applyNumberFormat="1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4" xfId="0" applyFont="1" applyFill="1" applyBorder="1" applyAlignment="1">
      <alignment wrapText="1"/>
    </xf>
    <xf numFmtId="44" fontId="5" fillId="3" borderId="14" xfId="0" applyNumberFormat="1" applyFont="1" applyFill="1" applyBorder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0" xfId="0" applyFont="1" applyBorder="1"/>
    <xf numFmtId="44" fontId="6" fillId="0" borderId="20" xfId="0" applyNumberFormat="1" applyFont="1" applyBorder="1"/>
    <xf numFmtId="44" fontId="6" fillId="0" borderId="21" xfId="0" applyNumberFormat="1" applyFont="1" applyBorder="1"/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3" xfId="0" applyFont="1" applyBorder="1"/>
    <xf numFmtId="44" fontId="6" fillId="0" borderId="23" xfId="0" applyNumberFormat="1" applyFont="1" applyBorder="1"/>
    <xf numFmtId="44" fontId="6" fillId="0" borderId="24" xfId="0" applyNumberFormat="1" applyFont="1" applyBorder="1"/>
    <xf numFmtId="0" fontId="5" fillId="0" borderId="3" xfId="0" applyFont="1" applyBorder="1" applyAlignment="1">
      <alignment horizontal="center"/>
    </xf>
    <xf numFmtId="44" fontId="5" fillId="0" borderId="1" xfId="0" applyNumberFormat="1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0" xfId="0" applyFont="1" applyFill="1" applyBorder="1" applyAlignment="1">
      <alignment wrapText="1"/>
    </xf>
    <xf numFmtId="1" fontId="5" fillId="3" borderId="20" xfId="0" applyNumberFormat="1" applyFont="1" applyFill="1" applyBorder="1" applyAlignment="1">
      <alignment horizontal="center"/>
    </xf>
    <xf numFmtId="44" fontId="5" fillId="3" borderId="20" xfId="0" applyNumberFormat="1" applyFont="1" applyFill="1" applyBorder="1"/>
    <xf numFmtId="44" fontId="5" fillId="3" borderId="21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44" fontId="5" fillId="0" borderId="18" xfId="0" applyNumberFormat="1" applyFont="1" applyBorder="1" applyAlignment="1">
      <alignment wrapText="1"/>
    </xf>
    <xf numFmtId="44" fontId="5" fillId="0" borderId="12" xfId="0" applyNumberFormat="1" applyFont="1" applyBorder="1" applyAlignment="1">
      <alignment wrapText="1"/>
    </xf>
    <xf numFmtId="44" fontId="5" fillId="0" borderId="15" xfId="0" applyNumberFormat="1" applyFont="1" applyBorder="1" applyAlignment="1">
      <alignment wrapText="1"/>
    </xf>
    <xf numFmtId="44" fontId="5" fillId="0" borderId="8" xfId="0" applyNumberFormat="1" applyFont="1" applyBorder="1" applyAlignment="1">
      <alignment wrapText="1"/>
    </xf>
    <xf numFmtId="44" fontId="6" fillId="3" borderId="26" xfId="0" applyNumberFormat="1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44" fontId="6" fillId="0" borderId="8" xfId="0" applyNumberFormat="1" applyFont="1" applyBorder="1" applyAlignment="1">
      <alignment wrapText="1"/>
    </xf>
    <xf numFmtId="1" fontId="5" fillId="0" borderId="3" xfId="0" applyNumberFormat="1" applyFont="1" applyBorder="1"/>
    <xf numFmtId="44" fontId="5" fillId="0" borderId="3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44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wrapText="1"/>
    </xf>
    <xf numFmtId="1" fontId="6" fillId="3" borderId="0" xfId="0" applyNumberFormat="1" applyFont="1" applyFill="1" applyBorder="1" applyAlignment="1">
      <alignment horizontal="center"/>
    </xf>
    <xf numFmtId="44" fontId="6" fillId="3" borderId="0" xfId="0" applyNumberFormat="1" applyFont="1" applyFill="1" applyBorder="1" applyAlignment="1">
      <alignment horizontal="center"/>
    </xf>
    <xf numFmtId="44" fontId="6" fillId="3" borderId="5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44" fontId="5" fillId="0" borderId="5" xfId="0" applyNumberFormat="1" applyFont="1" applyBorder="1"/>
    <xf numFmtId="0" fontId="5" fillId="0" borderId="5" xfId="0" applyFont="1" applyBorder="1"/>
    <xf numFmtId="0" fontId="5" fillId="0" borderId="27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1" fontId="6" fillId="0" borderId="8" xfId="0" applyNumberFormat="1" applyFont="1" applyBorder="1" applyAlignment="1">
      <alignment horizontal="center" wrapText="1"/>
    </xf>
    <xf numFmtId="44" fontId="6" fillId="0" borderId="8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center" wrapText="1"/>
    </xf>
    <xf numFmtId="0" fontId="6" fillId="0" borderId="10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44" fontId="5" fillId="0" borderId="4" xfId="0" applyNumberFormat="1" applyFont="1" applyBorder="1" applyAlignment="1">
      <alignment wrapText="1"/>
    </xf>
    <xf numFmtId="44" fontId="5" fillId="0" borderId="5" xfId="0" applyNumberFormat="1" applyFont="1" applyBorder="1" applyAlignment="1">
      <alignment wrapText="1"/>
    </xf>
    <xf numFmtId="16" fontId="5" fillId="0" borderId="0" xfId="0" applyNumberFormat="1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/>
    <xf numFmtId="44" fontId="5" fillId="0" borderId="28" xfId="0" applyNumberFormat="1" applyFont="1" applyBorder="1"/>
    <xf numFmtId="44" fontId="5" fillId="0" borderId="10" xfId="0" applyNumberFormat="1" applyFont="1" applyBorder="1"/>
    <xf numFmtId="0" fontId="8" fillId="0" borderId="0" xfId="0" applyFont="1"/>
    <xf numFmtId="49" fontId="1" fillId="0" borderId="0" xfId="0" applyNumberFormat="1" applyFont="1" applyFill="1" applyBorder="1" applyAlignment="1">
      <alignment horizontal="left"/>
    </xf>
    <xf numFmtId="2" fontId="7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6" fillId="0" borderId="3" xfId="0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29" xfId="0" applyFont="1" applyBorder="1" applyAlignment="1">
      <alignment horizontal="center"/>
    </xf>
    <xf numFmtId="0" fontId="5" fillId="0" borderId="10" xfId="0" applyFont="1" applyBorder="1"/>
    <xf numFmtId="164" fontId="5" fillId="3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4" fontId="5" fillId="0" borderId="12" xfId="0" applyNumberFormat="1" applyFont="1" applyBorder="1"/>
    <xf numFmtId="0" fontId="5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4" fontId="6" fillId="0" borderId="5" xfId="0" applyNumberFormat="1" applyFont="1" applyBorder="1"/>
    <xf numFmtId="0" fontId="6" fillId="3" borderId="1" xfId="0" applyFont="1" applyFill="1" applyBorder="1" applyAlignment="1">
      <alignment wrapText="1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5" fillId="0" borderId="0" xfId="0" applyFont="1" applyBorder="1"/>
    <xf numFmtId="0" fontId="6" fillId="3" borderId="0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/>
    </xf>
    <xf numFmtId="1" fontId="6" fillId="3" borderId="0" xfId="0" applyNumberFormat="1" applyFont="1" applyFill="1" applyBorder="1" applyAlignment="1">
      <alignment horizontal="center" vertical="center"/>
    </xf>
    <xf numFmtId="44" fontId="6" fillId="3" borderId="0" xfId="0" applyNumberFormat="1" applyFont="1" applyFill="1" applyBorder="1" applyAlignment="1">
      <alignment horizontal="center" vertical="center"/>
    </xf>
    <xf numFmtId="44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3" borderId="17" xfId="0" applyFont="1" applyFill="1" applyBorder="1" applyAlignment="1">
      <alignment wrapText="1"/>
    </xf>
    <xf numFmtId="44" fontId="5" fillId="0" borderId="0" xfId="0" applyNumberFormat="1" applyFont="1" applyAlignment="1">
      <alignment horizontal="center"/>
    </xf>
    <xf numFmtId="0" fontId="5" fillId="0" borderId="16" xfId="0" applyFont="1" applyBorder="1" applyAlignment="1">
      <alignment horizontal="center"/>
    </xf>
    <xf numFmtId="0" fontId="9" fillId="0" borderId="17" xfId="0" applyFont="1" applyBorder="1"/>
    <xf numFmtId="0" fontId="5" fillId="0" borderId="17" xfId="0" applyFont="1" applyBorder="1" applyAlignment="1">
      <alignment horizontal="center"/>
    </xf>
    <xf numFmtId="44" fontId="6" fillId="0" borderId="31" xfId="0" applyNumberFormat="1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/>
    <xf numFmtId="49" fontId="6" fillId="0" borderId="33" xfId="0" applyNumberFormat="1" applyFont="1" applyBorder="1" applyAlignment="1">
      <alignment horizontal="center"/>
    </xf>
    <xf numFmtId="44" fontId="6" fillId="0" borderId="34" xfId="0" applyNumberFormat="1" applyFont="1" applyBorder="1" applyAlignment="1">
      <alignment horizontal="center"/>
    </xf>
    <xf numFmtId="49" fontId="5" fillId="0" borderId="33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49" fontId="5" fillId="0" borderId="17" xfId="0" applyNumberFormat="1" applyFont="1" applyFill="1" applyBorder="1" applyAlignment="1">
      <alignment horizontal="center"/>
    </xf>
    <xf numFmtId="44" fontId="6" fillId="0" borderId="18" xfId="0" applyNumberFormat="1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4" fontId="4" fillId="0" borderId="12" xfId="0" applyNumberFormat="1" applyFont="1" applyBorder="1" applyAlignment="1">
      <alignment horizontal="center"/>
    </xf>
    <xf numFmtId="0" fontId="5" fillId="0" borderId="35" xfId="0" applyFont="1" applyFill="1" applyBorder="1"/>
    <xf numFmtId="49" fontId="5" fillId="0" borderId="35" xfId="0" applyNumberFormat="1" applyFont="1" applyFill="1" applyBorder="1" applyAlignment="1">
      <alignment horizontal="center"/>
    </xf>
    <xf numFmtId="44" fontId="6" fillId="0" borderId="15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17" xfId="0" applyFont="1" applyBorder="1"/>
    <xf numFmtId="49" fontId="5" fillId="0" borderId="17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4" fontId="6" fillId="0" borderId="1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3" xfId="0" applyNumberFormat="1" applyFont="1" applyBorder="1" applyAlignment="1">
      <alignment horizontal="center"/>
    </xf>
    <xf numFmtId="0" fontId="6" fillId="0" borderId="2" xfId="0" applyFont="1" applyBorder="1"/>
    <xf numFmtId="44" fontId="6" fillId="0" borderId="36" xfId="0" applyNumberFormat="1" applyFont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44" fontId="4" fillId="0" borderId="38" xfId="0" applyNumberFormat="1" applyFont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44" fontId="6" fillId="0" borderId="40" xfId="0" applyNumberFormat="1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44" fontId="6" fillId="0" borderId="40" xfId="0" applyNumberFormat="1" applyFont="1" applyFill="1" applyBorder="1" applyAlignment="1">
      <alignment horizontal="center"/>
    </xf>
    <xf numFmtId="0" fontId="6" fillId="0" borderId="11" xfId="0" applyFont="1" applyBorder="1"/>
    <xf numFmtId="0" fontId="6" fillId="0" borderId="13" xfId="0" applyFont="1" applyBorder="1"/>
    <xf numFmtId="2" fontId="7" fillId="0" borderId="1" xfId="0" applyNumberFormat="1" applyFont="1" applyBorder="1" applyAlignment="1">
      <alignment wrapText="1"/>
    </xf>
    <xf numFmtId="2" fontId="10" fillId="2" borderId="1" xfId="0" applyNumberFormat="1" applyFont="1" applyFill="1" applyBorder="1"/>
    <xf numFmtId="0" fontId="5" fillId="0" borderId="41" xfId="0" applyFont="1" applyBorder="1" applyAlignment="1">
      <alignment horizontal="center"/>
    </xf>
    <xf numFmtId="49" fontId="6" fillId="0" borderId="42" xfId="0" applyNumberFormat="1" applyFont="1" applyBorder="1" applyAlignment="1">
      <alignment horizontal="center"/>
    </xf>
    <xf numFmtId="49" fontId="5" fillId="0" borderId="43" xfId="0" applyNumberFormat="1" applyFont="1" applyFill="1" applyBorder="1" applyAlignment="1">
      <alignment horizontal="center"/>
    </xf>
    <xf numFmtId="49" fontId="5" fillId="0" borderId="44" xfId="0" applyNumberFormat="1" applyFont="1" applyFill="1" applyBorder="1" applyAlignment="1">
      <alignment horizontal="center"/>
    </xf>
    <xf numFmtId="49" fontId="5" fillId="0" borderId="29" xfId="0" applyNumberFormat="1" applyFont="1" applyFill="1" applyBorder="1" applyAlignment="1">
      <alignment horizontal="center"/>
    </xf>
    <xf numFmtId="49" fontId="5" fillId="0" borderId="45" xfId="0" applyNumberFormat="1" applyFont="1" applyFill="1" applyBorder="1" applyAlignment="1">
      <alignment horizontal="center"/>
    </xf>
    <xf numFmtId="0" fontId="5" fillId="0" borderId="46" xfId="0" applyFont="1" applyBorder="1" applyAlignment="1">
      <alignment horizontal="center"/>
    </xf>
    <xf numFmtId="49" fontId="5" fillId="0" borderId="44" xfId="0" applyNumberFormat="1" applyFont="1" applyBorder="1" applyAlignment="1">
      <alignment horizontal="center"/>
    </xf>
    <xf numFmtId="49" fontId="5" fillId="0" borderId="29" xfId="0" applyNumberFormat="1" applyFont="1" applyBorder="1" applyAlignment="1">
      <alignment horizontal="center"/>
    </xf>
    <xf numFmtId="49" fontId="5" fillId="0" borderId="46" xfId="0" applyNumberFormat="1" applyFont="1" applyBorder="1" applyAlignment="1">
      <alignment horizontal="center"/>
    </xf>
    <xf numFmtId="49" fontId="5" fillId="0" borderId="43" xfId="0" applyNumberFormat="1" applyFont="1" applyBorder="1" applyAlignment="1">
      <alignment horizontal="center"/>
    </xf>
    <xf numFmtId="0" fontId="6" fillId="0" borderId="47" xfId="0" applyFont="1" applyBorder="1"/>
    <xf numFmtId="44" fontId="6" fillId="4" borderId="12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2" fontId="7" fillId="0" borderId="1" xfId="0" applyNumberFormat="1" applyFont="1" applyFill="1" applyBorder="1" applyAlignment="1">
      <alignment wrapText="1"/>
    </xf>
    <xf numFmtId="0" fontId="6" fillId="4" borderId="1" xfId="0" applyFont="1" applyFill="1" applyBorder="1"/>
    <xf numFmtId="0" fontId="6" fillId="4" borderId="29" xfId="0" applyFont="1" applyFill="1" applyBorder="1"/>
    <xf numFmtId="0" fontId="5" fillId="5" borderId="13" xfId="0" applyFont="1" applyFill="1" applyBorder="1" applyAlignment="1">
      <alignment horizontal="center"/>
    </xf>
    <xf numFmtId="0" fontId="6" fillId="5" borderId="14" xfId="0" applyFont="1" applyFill="1" applyBorder="1"/>
    <xf numFmtId="49" fontId="5" fillId="5" borderId="14" xfId="0" applyNumberFormat="1" applyFont="1" applyFill="1" applyBorder="1" applyAlignment="1">
      <alignment horizontal="center"/>
    </xf>
    <xf numFmtId="49" fontId="5" fillId="5" borderId="47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47" xfId="0" applyFont="1" applyFill="1" applyBorder="1" applyAlignment="1">
      <alignment horizontal="center"/>
    </xf>
    <xf numFmtId="44" fontId="6" fillId="5" borderId="15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5" fillId="5" borderId="29" xfId="0" applyNumberFormat="1" applyFont="1" applyFill="1" applyBorder="1" applyAlignment="1">
      <alignment horizontal="center"/>
    </xf>
    <xf numFmtId="44" fontId="6" fillId="5" borderId="12" xfId="0" applyNumberFormat="1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5" fillId="0" borderId="0" xfId="0" applyNumberFormat="1" applyFont="1" applyBorder="1"/>
    <xf numFmtId="0" fontId="13" fillId="0" borderId="0" xfId="0" applyFont="1"/>
    <xf numFmtId="0" fontId="14" fillId="0" borderId="0" xfId="0" applyFont="1"/>
    <xf numFmtId="0" fontId="12" fillId="0" borderId="0" xfId="0" applyFont="1"/>
    <xf numFmtId="49" fontId="12" fillId="0" borderId="0" xfId="0" applyNumberFormat="1" applyFont="1"/>
    <xf numFmtId="0" fontId="11" fillId="0" borderId="0" xfId="0" applyFont="1"/>
    <xf numFmtId="0" fontId="15" fillId="0" borderId="30" xfId="0" applyFont="1" applyBorder="1" applyAlignment="1">
      <alignment horizontal="center"/>
    </xf>
    <xf numFmtId="49" fontId="4" fillId="0" borderId="49" xfId="0" applyNumberFormat="1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6" fillId="0" borderId="48" xfId="0" applyFont="1" applyBorder="1" applyAlignment="1">
      <alignment horizontal="left"/>
    </xf>
    <xf numFmtId="0" fontId="15" fillId="0" borderId="19" xfId="0" applyFont="1" applyBorder="1" applyAlignment="1">
      <alignment horizontal="center"/>
    </xf>
    <xf numFmtId="0" fontId="1" fillId="0" borderId="20" xfId="0" applyFont="1" applyBorder="1"/>
    <xf numFmtId="0" fontId="4" fillId="0" borderId="20" xfId="0" applyFont="1" applyBorder="1" applyAlignment="1">
      <alignment horizontal="center"/>
    </xf>
    <xf numFmtId="49" fontId="4" fillId="0" borderId="50" xfId="0" applyNumberFormat="1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6" fillId="0" borderId="28" xfId="0" applyFont="1" applyBorder="1" applyAlignment="1">
      <alignment wrapText="1"/>
    </xf>
    <xf numFmtId="0" fontId="15" fillId="0" borderId="51" xfId="0" applyFont="1" applyBorder="1" applyAlignment="1">
      <alignment horizontal="center"/>
    </xf>
    <xf numFmtId="0" fontId="1" fillId="0" borderId="52" xfId="0" applyFont="1" applyBorder="1"/>
    <xf numFmtId="49" fontId="2" fillId="6" borderId="1" xfId="0" applyNumberFormat="1" applyFont="1" applyFill="1" applyBorder="1" applyAlignment="1">
      <alignment horizontal="left"/>
    </xf>
    <xf numFmtId="49" fontId="3" fillId="6" borderId="1" xfId="0" applyNumberFormat="1" applyFont="1" applyFill="1" applyBorder="1" applyAlignment="1">
      <alignment horizontal="center"/>
    </xf>
    <xf numFmtId="49" fontId="11" fillId="6" borderId="1" xfId="0" applyNumberFormat="1" applyFont="1" applyFill="1" applyBorder="1" applyAlignment="1">
      <alignment horizontal="center"/>
    </xf>
    <xf numFmtId="49" fontId="12" fillId="6" borderId="1" xfId="0" applyNumberFormat="1" applyFont="1" applyFill="1" applyBorder="1" applyAlignment="1">
      <alignment horizontal="center"/>
    </xf>
    <xf numFmtId="49" fontId="9" fillId="6" borderId="1" xfId="0" applyNumberFormat="1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left" wrapText="1"/>
    </xf>
    <xf numFmtId="0" fontId="12" fillId="7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0" fontId="3" fillId="0" borderId="0" xfId="0" applyFont="1"/>
    <xf numFmtId="49" fontId="3" fillId="0" borderId="0" xfId="0" applyNumberFormat="1" applyFont="1"/>
    <xf numFmtId="1" fontId="8" fillId="0" borderId="0" xfId="0" applyNumberFormat="1" applyFont="1" applyAlignment="1">
      <alignment horizontal="center"/>
    </xf>
    <xf numFmtId="2" fontId="8" fillId="0" borderId="0" xfId="0" applyNumberFormat="1" applyFont="1"/>
    <xf numFmtId="49" fontId="8" fillId="0" borderId="0" xfId="0" applyNumberFormat="1" applyFont="1"/>
    <xf numFmtId="1" fontId="2" fillId="0" borderId="0" xfId="0" applyNumberFormat="1" applyFont="1" applyAlignment="1">
      <alignment horizontal="center"/>
    </xf>
    <xf numFmtId="49" fontId="1" fillId="0" borderId="49" xfId="0" applyNumberFormat="1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49" fontId="1" fillId="0" borderId="50" xfId="0" applyNumberFormat="1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0" xfId="0" applyFont="1" applyBorder="1" applyAlignment="1">
      <alignment horizontal="left"/>
    </xf>
    <xf numFmtId="0" fontId="1" fillId="0" borderId="52" xfId="0" applyFont="1" applyBorder="1" applyAlignment="1">
      <alignment horizontal="center"/>
    </xf>
    <xf numFmtId="2" fontId="1" fillId="0" borderId="52" xfId="0" applyNumberFormat="1" applyFont="1" applyBorder="1" applyAlignment="1">
      <alignment horizontal="center"/>
    </xf>
    <xf numFmtId="0" fontId="21" fillId="0" borderId="52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7" fillId="0" borderId="53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5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3" fillId="6" borderId="39" xfId="0" applyNumberFormat="1" applyFont="1" applyFill="1" applyBorder="1" applyAlignment="1">
      <alignment horizontal="center"/>
    </xf>
    <xf numFmtId="49" fontId="2" fillId="6" borderId="2" xfId="0" applyNumberFormat="1" applyFont="1" applyFill="1" applyBorder="1" applyAlignment="1">
      <alignment horizontal="left"/>
    </xf>
    <xf numFmtId="49" fontId="2" fillId="6" borderId="2" xfId="0" applyNumberFormat="1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49" fontId="19" fillId="6" borderId="2" xfId="0" applyNumberFormat="1" applyFont="1" applyFill="1" applyBorder="1" applyAlignment="1">
      <alignment horizontal="center"/>
    </xf>
    <xf numFmtId="49" fontId="8" fillId="6" borderId="2" xfId="0" applyNumberFormat="1" applyFont="1" applyFill="1" applyBorder="1" applyAlignment="1">
      <alignment horizontal="center"/>
    </xf>
    <xf numFmtId="49" fontId="17" fillId="6" borderId="40" xfId="0" applyNumberFormat="1" applyFont="1" applyFill="1" applyBorder="1" applyAlignment="1">
      <alignment horizontal="center"/>
    </xf>
    <xf numFmtId="49" fontId="2" fillId="6" borderId="39" xfId="0" applyNumberFormat="1" applyFont="1" applyFill="1" applyBorder="1" applyAlignment="1">
      <alignment horizontal="center"/>
    </xf>
    <xf numFmtId="49" fontId="17" fillId="6" borderId="2" xfId="0" applyNumberFormat="1" applyFont="1" applyFill="1" applyBorder="1" applyAlignment="1">
      <alignment horizontal="center"/>
    </xf>
    <xf numFmtId="49" fontId="1" fillId="6" borderId="2" xfId="0" applyNumberFormat="1" applyFont="1" applyFill="1" applyBorder="1" applyAlignment="1">
      <alignment horizontal="center"/>
    </xf>
    <xf numFmtId="49" fontId="16" fillId="6" borderId="2" xfId="0" applyNumberFormat="1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49" fontId="19" fillId="6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>
      <alignment horizontal="center"/>
    </xf>
    <xf numFmtId="49" fontId="17" fillId="6" borderId="12" xfId="0" applyNumberFormat="1" applyFont="1" applyFill="1" applyBorder="1" applyAlignment="1">
      <alignment horizontal="center"/>
    </xf>
    <xf numFmtId="49" fontId="2" fillId="6" borderId="11" xfId="0" applyNumberFormat="1" applyFont="1" applyFill="1" applyBorder="1" applyAlignment="1">
      <alignment horizontal="center"/>
    </xf>
    <xf numFmtId="49" fontId="17" fillId="6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49" fontId="16" fillId="6" borderId="1" xfId="0" applyNumberFormat="1" applyFont="1" applyFill="1" applyBorder="1" applyAlignment="1">
      <alignment horizontal="center"/>
    </xf>
    <xf numFmtId="49" fontId="20" fillId="6" borderId="1" xfId="0" applyNumberFormat="1" applyFont="1" applyFill="1" applyBorder="1" applyAlignment="1">
      <alignment horizontal="left"/>
    </xf>
    <xf numFmtId="49" fontId="13" fillId="8" borderId="39" xfId="0" applyNumberFormat="1" applyFont="1" applyFill="1" applyBorder="1" applyAlignment="1">
      <alignment horizontal="center"/>
    </xf>
    <xf numFmtId="49" fontId="8" fillId="8" borderId="2" xfId="0" applyNumberFormat="1" applyFont="1" applyFill="1" applyBorder="1" applyAlignment="1">
      <alignment horizontal="left"/>
    </xf>
    <xf numFmtId="49" fontId="2" fillId="8" borderId="1" xfId="0" applyNumberFormat="1" applyFont="1" applyFill="1" applyBorder="1" applyAlignment="1">
      <alignment horizontal="center"/>
    </xf>
    <xf numFmtId="2" fontId="2" fillId="8" borderId="1" xfId="0" applyNumberFormat="1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49" fontId="2" fillId="8" borderId="2" xfId="0" applyNumberFormat="1" applyFont="1" applyFill="1" applyBorder="1" applyAlignment="1">
      <alignment horizontal="center"/>
    </xf>
    <xf numFmtId="49" fontId="19" fillId="8" borderId="1" xfId="0" applyNumberFormat="1" applyFont="1" applyFill="1" applyBorder="1" applyAlignment="1">
      <alignment horizontal="center"/>
    </xf>
    <xf numFmtId="49" fontId="8" fillId="8" borderId="1" xfId="0" applyNumberFormat="1" applyFont="1" applyFill="1" applyBorder="1" applyAlignment="1">
      <alignment horizontal="center"/>
    </xf>
    <xf numFmtId="49" fontId="17" fillId="8" borderId="12" xfId="0" applyNumberFormat="1" applyFont="1" applyFill="1" applyBorder="1" applyAlignment="1">
      <alignment horizontal="center"/>
    </xf>
    <xf numFmtId="49" fontId="2" fillId="8" borderId="11" xfId="0" applyNumberFormat="1" applyFont="1" applyFill="1" applyBorder="1" applyAlignment="1">
      <alignment horizontal="center"/>
    </xf>
    <xf numFmtId="49" fontId="17" fillId="8" borderId="1" xfId="0" applyNumberFormat="1" applyFont="1" applyFill="1" applyBorder="1" applyAlignment="1">
      <alignment horizontal="center"/>
    </xf>
    <xf numFmtId="49" fontId="1" fillId="8" borderId="1" xfId="0" applyNumberFormat="1" applyFont="1" applyFill="1" applyBorder="1" applyAlignment="1">
      <alignment horizontal="center"/>
    </xf>
    <xf numFmtId="49" fontId="16" fillId="8" borderId="1" xfId="0" applyNumberFormat="1" applyFont="1" applyFill="1" applyBorder="1" applyAlignment="1">
      <alignment horizontal="center"/>
    </xf>
    <xf numFmtId="49" fontId="2" fillId="8" borderId="1" xfId="0" applyNumberFormat="1" applyFont="1" applyFill="1" applyBorder="1" applyAlignment="1">
      <alignment horizontal="left"/>
    </xf>
    <xf numFmtId="49" fontId="8" fillId="8" borderId="29" xfId="0" applyNumberFormat="1" applyFont="1" applyFill="1" applyBorder="1" applyAlignment="1">
      <alignment horizontal="center"/>
    </xf>
    <xf numFmtId="0" fontId="2" fillId="0" borderId="55" xfId="0" applyFont="1" applyBorder="1" applyAlignment="1">
      <alignment horizontal="center"/>
    </xf>
    <xf numFmtId="49" fontId="2" fillId="8" borderId="2" xfId="0" applyNumberFormat="1" applyFont="1" applyFill="1" applyBorder="1" applyAlignment="1">
      <alignment horizontal="left"/>
    </xf>
    <xf numFmtId="49" fontId="2" fillId="6" borderId="1" xfId="0" applyNumberFormat="1" applyFont="1" applyFill="1" applyBorder="1" applyAlignment="1">
      <alignment horizontal="left" wrapText="1"/>
    </xf>
    <xf numFmtId="49" fontId="2" fillId="8" borderId="1" xfId="0" applyNumberFormat="1" applyFont="1" applyFill="1" applyBorder="1" applyAlignment="1">
      <alignment horizontal="left" wrapText="1"/>
    </xf>
    <xf numFmtId="49" fontId="13" fillId="0" borderId="39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17" fillId="0" borderId="12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/>
    <xf numFmtId="49" fontId="2" fillId="0" borderId="2" xfId="0" applyNumberFormat="1" applyFont="1" applyBorder="1" applyAlignment="1">
      <alignment horizontal="center"/>
    </xf>
    <xf numFmtId="49" fontId="13" fillId="0" borderId="32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left"/>
    </xf>
    <xf numFmtId="49" fontId="2" fillId="0" borderId="33" xfId="0" applyNumberFormat="1" applyFont="1" applyBorder="1" applyAlignment="1">
      <alignment horizontal="center"/>
    </xf>
    <xf numFmtId="2" fontId="2" fillId="0" borderId="33" xfId="0" applyNumberFormat="1" applyFont="1" applyBorder="1" applyAlignment="1">
      <alignment horizontal="center"/>
    </xf>
    <xf numFmtId="2" fontId="2" fillId="0" borderId="35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19" fillId="0" borderId="33" xfId="0" applyNumberFormat="1" applyFont="1" applyBorder="1" applyAlignment="1">
      <alignment horizontal="center"/>
    </xf>
    <xf numFmtId="49" fontId="8" fillId="0" borderId="33" xfId="0" applyNumberFormat="1" applyFont="1" applyBorder="1" applyAlignment="1">
      <alignment horizontal="center"/>
    </xf>
    <xf numFmtId="49" fontId="17" fillId="0" borderId="36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17" fillId="0" borderId="33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6" fillId="0" borderId="33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left"/>
    </xf>
    <xf numFmtId="0" fontId="2" fillId="0" borderId="34" xfId="0" applyFont="1" applyBorder="1" applyAlignment="1">
      <alignment horizont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7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33" xfId="0" applyFont="1" applyBorder="1" applyAlignment="1">
      <alignment horizontal="center" wrapText="1"/>
    </xf>
    <xf numFmtId="1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3" fillId="0" borderId="0" xfId="0" applyFont="1"/>
    <xf numFmtId="0" fontId="1" fillId="0" borderId="49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" fillId="0" borderId="35" xfId="0" applyFont="1" applyBorder="1"/>
    <xf numFmtId="0" fontId="1" fillId="0" borderId="35" xfId="0" applyFont="1" applyBorder="1" applyAlignment="1">
      <alignment horizontal="center"/>
    </xf>
    <xf numFmtId="2" fontId="1" fillId="0" borderId="35" xfId="0" applyNumberFormat="1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" fillId="0" borderId="35" xfId="0" applyFont="1" applyBorder="1" applyAlignment="1">
      <alignment horizontal="left"/>
    </xf>
    <xf numFmtId="0" fontId="1" fillId="0" borderId="38" xfId="0" applyFont="1" applyBorder="1" applyAlignment="1">
      <alignment horizontal="center"/>
    </xf>
    <xf numFmtId="49" fontId="8" fillId="8" borderId="12" xfId="0" applyNumberFormat="1" applyFont="1" applyFill="1" applyBorder="1" applyAlignment="1">
      <alignment horizontal="center"/>
    </xf>
    <xf numFmtId="49" fontId="13" fillId="8" borderId="19" xfId="0" applyNumberFormat="1" applyFont="1" applyFill="1" applyBorder="1" applyAlignment="1">
      <alignment horizontal="center"/>
    </xf>
    <xf numFmtId="49" fontId="2" fillId="8" borderId="20" xfId="0" applyNumberFormat="1" applyFont="1" applyFill="1" applyBorder="1" applyAlignment="1">
      <alignment horizontal="left"/>
    </xf>
    <xf numFmtId="2" fontId="2" fillId="8" borderId="14" xfId="0" applyNumberFormat="1" applyFont="1" applyFill="1" applyBorder="1" applyAlignment="1">
      <alignment horizontal="center"/>
    </xf>
    <xf numFmtId="2" fontId="2" fillId="8" borderId="20" xfId="0" applyNumberFormat="1" applyFont="1" applyFill="1" applyBorder="1" applyAlignment="1">
      <alignment horizontal="center"/>
    </xf>
    <xf numFmtId="49" fontId="2" fillId="8" borderId="20" xfId="0" applyNumberFormat="1" applyFont="1" applyFill="1" applyBorder="1" applyAlignment="1">
      <alignment horizontal="center"/>
    </xf>
    <xf numFmtId="49" fontId="2" fillId="8" borderId="14" xfId="0" applyNumberFormat="1" applyFont="1" applyFill="1" applyBorder="1" applyAlignment="1">
      <alignment horizontal="center"/>
    </xf>
    <xf numFmtId="49" fontId="17" fillId="8" borderId="15" xfId="0" applyNumberFormat="1" applyFont="1" applyFill="1" applyBorder="1" applyAlignment="1">
      <alignment horizontal="center"/>
    </xf>
    <xf numFmtId="49" fontId="2" fillId="8" borderId="13" xfId="0" applyNumberFormat="1" applyFont="1" applyFill="1" applyBorder="1" applyAlignment="1">
      <alignment horizontal="center"/>
    </xf>
    <xf numFmtId="49" fontId="17" fillId="8" borderId="14" xfId="0" applyNumberFormat="1" applyFont="1" applyFill="1" applyBorder="1" applyAlignment="1">
      <alignment horizontal="center"/>
    </xf>
    <xf numFmtId="49" fontId="2" fillId="8" borderId="14" xfId="0" applyNumberFormat="1" applyFont="1" applyFill="1" applyBorder="1" applyAlignment="1">
      <alignment horizontal="left"/>
    </xf>
    <xf numFmtId="49" fontId="8" fillId="8" borderId="15" xfId="0" applyNumberFormat="1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5" fillId="0" borderId="0" xfId="0" applyNumberFormat="1" applyFont="1"/>
    <xf numFmtId="164" fontId="5" fillId="0" borderId="3" xfId="0" applyNumberFormat="1" applyFont="1" applyBorder="1"/>
    <xf numFmtId="164" fontId="5" fillId="0" borderId="0" xfId="0" applyNumberFormat="1" applyFont="1" applyBorder="1"/>
    <xf numFmtId="164" fontId="6" fillId="0" borderId="8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164" fontId="6" fillId="0" borderId="1" xfId="0" applyNumberFormat="1" applyFont="1" applyBorder="1"/>
    <xf numFmtId="164" fontId="5" fillId="0" borderId="1" xfId="0" applyNumberFormat="1" applyFont="1" applyBorder="1"/>
    <xf numFmtId="164" fontId="6" fillId="0" borderId="0" xfId="0" applyNumberFormat="1" applyFont="1" applyBorder="1"/>
    <xf numFmtId="164" fontId="5" fillId="0" borderId="28" xfId="0" applyNumberFormat="1" applyFont="1" applyBorder="1"/>
    <xf numFmtId="0" fontId="5" fillId="3" borderId="39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33" xfId="0" applyFont="1" applyFill="1" applyBorder="1" applyAlignment="1">
      <alignment wrapText="1"/>
    </xf>
    <xf numFmtId="44" fontId="5" fillId="3" borderId="33" xfId="0" applyNumberFormat="1" applyFont="1" applyFill="1" applyBorder="1"/>
    <xf numFmtId="0" fontId="17" fillId="0" borderId="8" xfId="0" applyFont="1" applyBorder="1" applyAlignment="1">
      <alignment horizontal="left"/>
    </xf>
    <xf numFmtId="49" fontId="13" fillId="6" borderId="16" xfId="0" applyNumberFormat="1" applyFont="1" applyFill="1" applyBorder="1" applyAlignment="1">
      <alignment horizontal="center"/>
    </xf>
    <xf numFmtId="49" fontId="2" fillId="6" borderId="17" xfId="0" applyNumberFormat="1" applyFont="1" applyFill="1" applyBorder="1" applyAlignment="1">
      <alignment horizontal="left"/>
    </xf>
    <xf numFmtId="49" fontId="3" fillId="6" borderId="17" xfId="0" applyNumberFormat="1" applyFont="1" applyFill="1" applyBorder="1" applyAlignment="1">
      <alignment horizontal="center"/>
    </xf>
    <xf numFmtId="49" fontId="11" fillId="6" borderId="17" xfId="0" applyNumberFormat="1" applyFont="1" applyFill="1" applyBorder="1" applyAlignment="1">
      <alignment horizontal="center"/>
    </xf>
    <xf numFmtId="49" fontId="12" fillId="6" borderId="17" xfId="0" applyNumberFormat="1" applyFont="1" applyFill="1" applyBorder="1" applyAlignment="1">
      <alignment horizontal="center"/>
    </xf>
    <xf numFmtId="49" fontId="9" fillId="6" borderId="17" xfId="0" applyNumberFormat="1" applyFont="1" applyFill="1" applyBorder="1" applyAlignment="1">
      <alignment horizontal="center"/>
    </xf>
    <xf numFmtId="49" fontId="4" fillId="6" borderId="17" xfId="0" applyNumberFormat="1" applyFont="1" applyFill="1" applyBorder="1" applyAlignment="1">
      <alignment horizontal="center"/>
    </xf>
    <xf numFmtId="0" fontId="3" fillId="7" borderId="17" xfId="0" applyFont="1" applyFill="1" applyBorder="1" applyAlignment="1">
      <alignment horizontal="left" wrapText="1"/>
    </xf>
    <xf numFmtId="0" fontId="12" fillId="7" borderId="17" xfId="0" applyFont="1" applyFill="1" applyBorder="1" applyAlignment="1">
      <alignment wrapText="1"/>
    </xf>
    <xf numFmtId="0" fontId="8" fillId="0" borderId="18" xfId="0" applyFont="1" applyBorder="1" applyAlignment="1">
      <alignment horizontal="left" vertical="top" wrapText="1"/>
    </xf>
    <xf numFmtId="49" fontId="13" fillId="6" borderId="11" xfId="0" applyNumberFormat="1" applyFont="1" applyFill="1" applyBorder="1" applyAlignment="1">
      <alignment horizontal="center"/>
    </xf>
    <xf numFmtId="0" fontId="8" fillId="0" borderId="12" xfId="0" applyFont="1" applyBorder="1" applyAlignment="1">
      <alignment horizontal="left" vertical="top" wrapText="1"/>
    </xf>
    <xf numFmtId="49" fontId="13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left" wrapText="1"/>
    </xf>
    <xf numFmtId="49" fontId="13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left" wrapText="1"/>
    </xf>
    <xf numFmtId="0" fontId="12" fillId="0" borderId="14" xfId="0" applyFont="1" applyBorder="1" applyAlignment="1">
      <alignment wrapText="1"/>
    </xf>
    <xf numFmtId="49" fontId="8" fillId="0" borderId="15" xfId="0" applyNumberFormat="1" applyFont="1" applyBorder="1" applyAlignment="1">
      <alignment horizontal="left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44" fontId="4" fillId="5" borderId="15" xfId="0" applyNumberFormat="1" applyFont="1" applyFill="1" applyBorder="1" applyAlignment="1">
      <alignment horizontal="center"/>
    </xf>
    <xf numFmtId="44" fontId="4" fillId="0" borderId="18" xfId="0" applyNumberFormat="1" applyFont="1" applyBorder="1" applyAlignment="1">
      <alignment horizontal="center"/>
    </xf>
    <xf numFmtId="0" fontId="23" fillId="0" borderId="28" xfId="0" applyFont="1" applyBorder="1"/>
    <xf numFmtId="0" fontId="23" fillId="0" borderId="6" xfId="0" applyFont="1" applyBorder="1" applyAlignment="1">
      <alignment horizontal="left"/>
    </xf>
    <xf numFmtId="0" fontId="23" fillId="0" borderId="27" xfId="0" applyFont="1" applyBorder="1" applyAlignment="1">
      <alignment horizontal="left"/>
    </xf>
    <xf numFmtId="0" fontId="6" fillId="0" borderId="32" xfId="0" applyFont="1" applyFill="1" applyBorder="1" applyAlignment="1">
      <alignment horizontal="left"/>
    </xf>
    <xf numFmtId="0" fontId="6" fillId="0" borderId="33" xfId="0" applyFont="1" applyFill="1" applyBorder="1" applyAlignment="1">
      <alignment horizontal="left"/>
    </xf>
    <xf numFmtId="0" fontId="6" fillId="0" borderId="30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0" xfId="0" applyFont="1" applyBorder="1"/>
    <xf numFmtId="0" fontId="5" fillId="0" borderId="6" xfId="0" applyFont="1" applyBorder="1"/>
    <xf numFmtId="0" fontId="5" fillId="0" borderId="0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14" fillId="0" borderId="28" xfId="0" applyFont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5" xfId="0" applyFont="1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7" fillId="0" borderId="57" xfId="0" applyFont="1" applyBorder="1" applyAlignment="1">
      <alignment horizontal="center" wrapText="1"/>
    </xf>
    <xf numFmtId="0" fontId="0" fillId="0" borderId="9" xfId="0" applyFont="1" applyBorder="1"/>
    <xf numFmtId="0" fontId="9" fillId="0" borderId="48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4" fillId="0" borderId="28" xfId="0" applyFont="1" applyBorder="1" applyAlignment="1">
      <alignment horizontal="right" vertical="center"/>
    </xf>
    <xf numFmtId="0" fontId="17" fillId="0" borderId="25" xfId="0" applyFont="1" applyBorder="1" applyAlignment="1">
      <alignment horizontal="center"/>
    </xf>
    <xf numFmtId="0" fontId="17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tabSelected="1" view="pageLayout" zoomScaleNormal="100" workbookViewId="0">
      <selection activeCell="F30" sqref="F30"/>
    </sheetView>
  </sheetViews>
  <sheetFormatPr defaultRowHeight="13.5" x14ac:dyDescent="0.25"/>
  <cols>
    <col min="1" max="2" width="9.140625" style="23"/>
    <col min="3" max="3" width="35.42578125" style="23" customWidth="1"/>
    <col min="4" max="5" width="9.140625" style="23"/>
    <col min="6" max="6" width="12.5703125" style="159" customWidth="1"/>
    <col min="7" max="16384" width="9.140625" style="23"/>
  </cols>
  <sheetData>
    <row r="1" spans="2:6" x14ac:dyDescent="0.25">
      <c r="B1" s="466" t="s">
        <v>142</v>
      </c>
      <c r="C1" s="467"/>
      <c r="D1" s="467"/>
      <c r="E1" s="128"/>
      <c r="F1" s="21"/>
    </row>
    <row r="2" spans="2:6" x14ac:dyDescent="0.25">
      <c r="B2" s="468" t="s">
        <v>145</v>
      </c>
      <c r="C2" s="469"/>
      <c r="D2" s="469"/>
      <c r="E2" s="129"/>
      <c r="F2" s="22"/>
    </row>
    <row r="3" spans="2:6" x14ac:dyDescent="0.25">
      <c r="B3" s="468" t="s">
        <v>232</v>
      </c>
      <c r="C3" s="469"/>
      <c r="D3" s="469"/>
      <c r="E3" s="129"/>
      <c r="F3" s="22"/>
    </row>
    <row r="4" spans="2:6" x14ac:dyDescent="0.25">
      <c r="B4" s="470" t="s">
        <v>146</v>
      </c>
      <c r="C4" s="471"/>
      <c r="D4" s="471"/>
      <c r="E4" s="130"/>
      <c r="F4" s="22"/>
    </row>
    <row r="5" spans="2:6" ht="14.25" thickBot="1" x14ac:dyDescent="0.3">
      <c r="B5" s="472"/>
      <c r="C5" s="473"/>
      <c r="D5" s="130"/>
      <c r="E5" s="130"/>
      <c r="F5" s="22"/>
    </row>
    <row r="6" spans="2:6" x14ac:dyDescent="0.25">
      <c r="B6" s="160"/>
      <c r="C6" s="161"/>
      <c r="D6" s="162"/>
      <c r="E6" s="198"/>
      <c r="F6" s="163" t="s">
        <v>114</v>
      </c>
    </row>
    <row r="7" spans="2:6" x14ac:dyDescent="0.25">
      <c r="B7" s="164" t="s">
        <v>125</v>
      </c>
      <c r="C7" s="165" t="s">
        <v>126</v>
      </c>
      <c r="D7" s="166" t="s">
        <v>249</v>
      </c>
      <c r="E7" s="199" t="s">
        <v>248</v>
      </c>
      <c r="F7" s="167" t="s">
        <v>118</v>
      </c>
    </row>
    <row r="8" spans="2:6" x14ac:dyDescent="0.25">
      <c r="B8" s="464" t="s">
        <v>115</v>
      </c>
      <c r="C8" s="465"/>
      <c r="D8" s="168"/>
      <c r="E8" s="200"/>
      <c r="F8" s="187"/>
    </row>
    <row r="9" spans="2:6" x14ac:dyDescent="0.25">
      <c r="B9" s="172" t="s">
        <v>393</v>
      </c>
      <c r="C9" s="142" t="s">
        <v>132</v>
      </c>
      <c r="D9" s="173" t="s">
        <v>99</v>
      </c>
      <c r="E9" s="202" t="s">
        <v>68</v>
      </c>
      <c r="F9" s="174">
        <f>SUM('VV - A.1.2 KÁCENÍ'!G20)</f>
        <v>0</v>
      </c>
    </row>
    <row r="10" spans="2:6" x14ac:dyDescent="0.25">
      <c r="B10" s="172" t="s">
        <v>394</v>
      </c>
      <c r="C10" s="142" t="s">
        <v>144</v>
      </c>
      <c r="D10" s="173" t="s">
        <v>98</v>
      </c>
      <c r="E10" s="202" t="s">
        <v>397</v>
      </c>
      <c r="F10" s="174">
        <f>SUM('VV - A.1.3 pařezy fréz.'!G13)</f>
        <v>0</v>
      </c>
    </row>
    <row r="11" spans="2:6" x14ac:dyDescent="0.25">
      <c r="B11" s="172" t="s">
        <v>395</v>
      </c>
      <c r="C11" s="142" t="s">
        <v>396</v>
      </c>
      <c r="D11" s="173" t="s">
        <v>99</v>
      </c>
      <c r="E11" s="202" t="s">
        <v>56</v>
      </c>
      <c r="F11" s="174">
        <f>SUM('VV - A.2.2 PĚSTEBNÍ OPATŘENÍ'!G24)</f>
        <v>0</v>
      </c>
    </row>
    <row r="12" spans="2:6" ht="14.25" thickBot="1" x14ac:dyDescent="0.3">
      <c r="B12" s="215"/>
      <c r="C12" s="216" t="s">
        <v>154</v>
      </c>
      <c r="D12" s="217"/>
      <c r="E12" s="218"/>
      <c r="F12" s="459">
        <f>SUM(F9:F11)</f>
        <v>0</v>
      </c>
    </row>
    <row r="13" spans="2:6" ht="14.25" thickBot="1" x14ac:dyDescent="0.3">
      <c r="B13" s="188"/>
      <c r="C13" s="175"/>
      <c r="D13" s="176"/>
      <c r="E13" s="203"/>
      <c r="F13" s="189"/>
    </row>
    <row r="14" spans="2:6" x14ac:dyDescent="0.25">
      <c r="B14" s="169" t="s">
        <v>214</v>
      </c>
      <c r="C14" s="158" t="s">
        <v>207</v>
      </c>
      <c r="D14" s="170" t="s">
        <v>98</v>
      </c>
      <c r="E14" s="201" t="s">
        <v>398</v>
      </c>
      <c r="F14" s="460">
        <f>SUM('VV - B. STAVEBNÍ ÚPRAVY'!G23)</f>
        <v>0</v>
      </c>
    </row>
    <row r="15" spans="2:6" x14ac:dyDescent="0.25">
      <c r="B15" s="172"/>
      <c r="C15" s="9" t="s">
        <v>250</v>
      </c>
      <c r="D15" s="3"/>
      <c r="E15" s="134"/>
      <c r="F15" s="174">
        <f>'VV - B. STAVEBNÍ ÚPRAVY'!G35</f>
        <v>0</v>
      </c>
    </row>
    <row r="16" spans="2:6" ht="14.25" thickBot="1" x14ac:dyDescent="0.3">
      <c r="B16" s="215"/>
      <c r="C16" s="216" t="s">
        <v>154</v>
      </c>
      <c r="D16" s="219"/>
      <c r="E16" s="220"/>
      <c r="F16" s="459">
        <f>SUM(F14:F15)</f>
        <v>0</v>
      </c>
    </row>
    <row r="17" spans="2:6" x14ac:dyDescent="0.25">
      <c r="B17" s="190"/>
      <c r="C17" s="178"/>
      <c r="D17" s="179"/>
      <c r="E17" s="204"/>
      <c r="F17" s="191"/>
    </row>
    <row r="18" spans="2:6" ht="14.25" thickBot="1" x14ac:dyDescent="0.3">
      <c r="B18" s="464" t="s">
        <v>128</v>
      </c>
      <c r="C18" s="465"/>
      <c r="D18" s="168"/>
      <c r="E18" s="200"/>
      <c r="F18" s="187"/>
    </row>
    <row r="19" spans="2:6" x14ac:dyDescent="0.25">
      <c r="B19" s="160" t="s">
        <v>219</v>
      </c>
      <c r="C19" s="180" t="s">
        <v>215</v>
      </c>
      <c r="D19" s="181" t="s">
        <v>99</v>
      </c>
      <c r="E19" s="205" t="s">
        <v>77</v>
      </c>
      <c r="F19" s="171">
        <f>SUM('VV - C.1 ZAKLÁDÁNÍ  '!G24)</f>
        <v>0</v>
      </c>
    </row>
    <row r="20" spans="2:6" x14ac:dyDescent="0.25">
      <c r="B20" s="139"/>
      <c r="C20" s="9" t="s">
        <v>272</v>
      </c>
      <c r="D20" s="182"/>
      <c r="E20" s="206"/>
      <c r="F20" s="183">
        <f>'VV - C.1 ZAKLÁDÁNÍ  '!G36</f>
        <v>0</v>
      </c>
    </row>
    <row r="21" spans="2:6" ht="14.25" thickBot="1" x14ac:dyDescent="0.3">
      <c r="B21" s="222"/>
      <c r="C21" s="216" t="s">
        <v>154</v>
      </c>
      <c r="D21" s="223"/>
      <c r="E21" s="224"/>
      <c r="F21" s="225">
        <f>SUM(F19:F20)</f>
        <v>0</v>
      </c>
    </row>
    <row r="22" spans="2:6" x14ac:dyDescent="0.25">
      <c r="B22" s="139" t="s">
        <v>220</v>
      </c>
      <c r="C22" s="9" t="s">
        <v>216</v>
      </c>
      <c r="D22" s="182" t="s">
        <v>98</v>
      </c>
      <c r="E22" s="206" t="s">
        <v>405</v>
      </c>
      <c r="F22" s="183">
        <f>SUM('VV - C.1 ZAKLÁDÁNÍ  '!G58)</f>
        <v>0</v>
      </c>
    </row>
    <row r="23" spans="2:6" x14ac:dyDescent="0.25">
      <c r="B23" s="139"/>
      <c r="C23" s="9" t="s">
        <v>272</v>
      </c>
      <c r="D23" s="182"/>
      <c r="E23" s="206"/>
      <c r="F23" s="183">
        <f>SUM('VV - C.1 ZAKLÁDÁNÍ  '!G64)</f>
        <v>0</v>
      </c>
    </row>
    <row r="24" spans="2:6" ht="14.25" thickBot="1" x14ac:dyDescent="0.3">
      <c r="B24" s="226"/>
      <c r="C24" s="216" t="s">
        <v>154</v>
      </c>
      <c r="D24" s="217"/>
      <c r="E24" s="218"/>
      <c r="F24" s="221">
        <f>SUM(F22:F23)</f>
        <v>0</v>
      </c>
    </row>
    <row r="25" spans="2:6" x14ac:dyDescent="0.25">
      <c r="B25" s="190"/>
      <c r="C25" s="178"/>
      <c r="D25" s="184"/>
      <c r="E25" s="207"/>
      <c r="F25" s="191"/>
    </row>
    <row r="26" spans="2:6" ht="14.25" thickBot="1" x14ac:dyDescent="0.3">
      <c r="B26" s="464" t="s">
        <v>129</v>
      </c>
      <c r="C26" s="465"/>
      <c r="D26" s="185"/>
      <c r="E26" s="208"/>
      <c r="F26" s="187"/>
    </row>
    <row r="27" spans="2:6" x14ac:dyDescent="0.25">
      <c r="B27" s="160" t="s">
        <v>221</v>
      </c>
      <c r="C27" s="180" t="s">
        <v>261</v>
      </c>
      <c r="D27" s="181" t="s">
        <v>99</v>
      </c>
      <c r="E27" s="205" t="s">
        <v>77</v>
      </c>
      <c r="F27" s="171">
        <f>SUM('VV - C.2 ROZVOJOVÁ PÉČE'!G31)</f>
        <v>0</v>
      </c>
    </row>
    <row r="28" spans="2:6" ht="14.25" thickBot="1" x14ac:dyDescent="0.3">
      <c r="B28" s="215"/>
      <c r="C28" s="216" t="s">
        <v>154</v>
      </c>
      <c r="D28" s="219"/>
      <c r="E28" s="220"/>
      <c r="F28" s="221">
        <f>SUM(F27)</f>
        <v>0</v>
      </c>
    </row>
    <row r="29" spans="2:6" x14ac:dyDescent="0.25">
      <c r="B29" s="192"/>
      <c r="C29" s="186"/>
      <c r="D29" s="179"/>
      <c r="E29" s="204"/>
      <c r="F29" s="193"/>
    </row>
    <row r="30" spans="2:6" s="40" customFormat="1" ht="19.5" customHeight="1" x14ac:dyDescent="0.25">
      <c r="B30" s="194"/>
      <c r="C30" s="213" t="s">
        <v>233</v>
      </c>
      <c r="D30" s="213"/>
      <c r="E30" s="214"/>
      <c r="F30" s="210">
        <f>SUM(F12+F16+F21+F24+F28)</f>
        <v>0</v>
      </c>
    </row>
    <row r="31" spans="2:6" s="40" customFormat="1" ht="25.5" customHeight="1" thickBot="1" x14ac:dyDescent="0.3">
      <c r="B31" s="195"/>
      <c r="C31" s="45" t="s">
        <v>234</v>
      </c>
      <c r="D31" s="45"/>
      <c r="E31" s="209"/>
      <c r="F31" s="177"/>
    </row>
  </sheetData>
  <mergeCells count="8">
    <mergeCell ref="B26:C26"/>
    <mergeCell ref="B8:C8"/>
    <mergeCell ref="B18:C18"/>
    <mergeCell ref="B1:D1"/>
    <mergeCell ref="B2:D2"/>
    <mergeCell ref="B3:D3"/>
    <mergeCell ref="B4:D4"/>
    <mergeCell ref="B5:C5"/>
  </mergeCells>
  <pageMargins left="0.7" right="0.7" top="0.78740157499999996" bottom="0.78740157499999996" header="0.3" footer="0.3"/>
  <pageSetup paperSize="9" orientation="portrait" horizontalDpi="4294967294" verticalDpi="4294967294" r:id="rId1"/>
  <headerFooter>
    <oddHeader>&amp;L&amp;F&amp;R&amp;A</oddHeader>
    <oddFooter>&amp;LIng. Gabriela Čížková&amp;R&amp;D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view="pageLayout" zoomScaleNormal="100" workbookViewId="0">
      <selection activeCell="P48" sqref="P48"/>
    </sheetView>
  </sheetViews>
  <sheetFormatPr defaultRowHeight="12.75" x14ac:dyDescent="0.2"/>
  <cols>
    <col min="1" max="1" width="3" style="127" bestFit="1" customWidth="1"/>
    <col min="2" max="2" width="4" style="127" bestFit="1" customWidth="1"/>
    <col min="3" max="3" width="12.42578125" style="127" customWidth="1"/>
    <col min="4" max="4" width="4.42578125" style="127" bestFit="1" customWidth="1"/>
    <col min="5" max="5" width="4.5703125" style="127" bestFit="1" customWidth="1"/>
    <col min="6" max="6" width="5.140625" style="127" bestFit="1" customWidth="1"/>
    <col min="7" max="7" width="5" style="127" bestFit="1" customWidth="1"/>
    <col min="8" max="8" width="6.140625" style="127" bestFit="1" customWidth="1"/>
    <col min="9" max="9" width="4.5703125" style="127" customWidth="1"/>
    <col min="10" max="10" width="3.85546875" style="375" customWidth="1"/>
    <col min="11" max="11" width="6.28515625" style="127" customWidth="1"/>
    <col min="12" max="12" width="3.5703125" style="127" bestFit="1" customWidth="1"/>
    <col min="13" max="13" width="4.5703125" style="127" bestFit="1" customWidth="1"/>
    <col min="14" max="14" width="5.28515625" style="127" bestFit="1" customWidth="1"/>
    <col min="15" max="15" width="5.140625" style="127" bestFit="1" customWidth="1"/>
    <col min="16" max="16" width="4.7109375" style="127" bestFit="1" customWidth="1"/>
    <col min="17" max="17" width="5.42578125" style="127" customWidth="1"/>
    <col min="18" max="18" width="3.85546875" style="127" bestFit="1" customWidth="1"/>
    <col min="19" max="19" width="4" style="127" bestFit="1" customWidth="1"/>
    <col min="20" max="23" width="3.5703125" style="127" bestFit="1" customWidth="1"/>
    <col min="24" max="24" width="6" style="127" bestFit="1" customWidth="1"/>
    <col min="25" max="25" width="5.5703125" style="127" bestFit="1" customWidth="1"/>
    <col min="26" max="26" width="4.7109375" style="127" customWidth="1"/>
    <col min="27" max="27" width="5.85546875" style="127" customWidth="1"/>
    <col min="28" max="28" width="4.28515625" style="127" bestFit="1" customWidth="1"/>
    <col min="29" max="29" width="5.140625" style="127" bestFit="1" customWidth="1"/>
    <col min="30" max="30" width="31.85546875" style="127" bestFit="1" customWidth="1"/>
    <col min="31" max="31" width="15.28515625" style="376" bestFit="1" customWidth="1"/>
    <col min="32" max="32" width="7.28515625" style="376" bestFit="1" customWidth="1"/>
    <col min="33" max="16384" width="9.140625" style="127"/>
  </cols>
  <sheetData>
    <row r="1" spans="1:32" s="389" customFormat="1" ht="28.5" customHeight="1" thickBot="1" x14ac:dyDescent="0.3">
      <c r="A1" s="381"/>
      <c r="B1" s="382"/>
      <c r="C1" s="383" t="s">
        <v>381</v>
      </c>
      <c r="D1" s="384"/>
      <c r="E1" s="384"/>
      <c r="F1" s="385"/>
      <c r="G1" s="385"/>
      <c r="H1" s="385"/>
      <c r="I1" s="384"/>
      <c r="J1" s="386"/>
      <c r="K1" s="384"/>
      <c r="L1" s="387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8"/>
      <c r="AD1" s="492"/>
      <c r="AE1" s="492"/>
      <c r="AF1" s="492"/>
    </row>
    <row r="2" spans="1:32" ht="20.25" customHeight="1" thickBot="1" x14ac:dyDescent="0.25">
      <c r="A2" s="272"/>
      <c r="B2" s="234" t="s">
        <v>0</v>
      </c>
      <c r="C2" s="476" t="s">
        <v>1</v>
      </c>
      <c r="D2" s="477"/>
      <c r="E2" s="477"/>
      <c r="F2" s="478"/>
      <c r="G2" s="478"/>
      <c r="H2" s="478"/>
      <c r="I2" s="479"/>
      <c r="J2" s="273"/>
      <c r="K2" s="274"/>
      <c r="L2" s="476" t="s">
        <v>2</v>
      </c>
      <c r="M2" s="477"/>
      <c r="N2" s="477"/>
      <c r="O2" s="477"/>
      <c r="P2" s="477"/>
      <c r="Q2" s="479"/>
      <c r="R2" s="480" t="s">
        <v>3</v>
      </c>
      <c r="S2" s="481"/>
      <c r="T2" s="481"/>
      <c r="U2" s="481"/>
      <c r="V2" s="481"/>
      <c r="W2" s="481"/>
      <c r="X2" s="481"/>
      <c r="Y2" s="481"/>
      <c r="Z2" s="481"/>
      <c r="AA2" s="275" t="s">
        <v>5</v>
      </c>
      <c r="AB2" s="276" t="s">
        <v>4</v>
      </c>
      <c r="AC2" s="277" t="s">
        <v>332</v>
      </c>
      <c r="AD2" s="278" t="s">
        <v>333</v>
      </c>
      <c r="AE2" s="493" t="s">
        <v>334</v>
      </c>
      <c r="AF2" s="494"/>
    </row>
    <row r="3" spans="1:32" ht="20.25" customHeight="1" thickBot="1" x14ac:dyDescent="0.3">
      <c r="A3" s="272"/>
      <c r="B3" s="239" t="s">
        <v>275</v>
      </c>
      <c r="C3" s="240" t="s">
        <v>6</v>
      </c>
      <c r="D3" s="279" t="s">
        <v>7</v>
      </c>
      <c r="E3" s="279" t="s">
        <v>8</v>
      </c>
      <c r="F3" s="280" t="s">
        <v>276</v>
      </c>
      <c r="G3" s="280" t="s">
        <v>277</v>
      </c>
      <c r="H3" s="280" t="s">
        <v>9</v>
      </c>
      <c r="I3" s="279" t="s">
        <v>10</v>
      </c>
      <c r="J3" s="281" t="s">
        <v>11</v>
      </c>
      <c r="K3" s="282" t="s">
        <v>12</v>
      </c>
      <c r="L3" s="283" t="s">
        <v>13</v>
      </c>
      <c r="M3" s="284" t="s">
        <v>14</v>
      </c>
      <c r="N3" s="279" t="s">
        <v>15</v>
      </c>
      <c r="O3" s="279" t="s">
        <v>16</v>
      </c>
      <c r="P3" s="279" t="s">
        <v>17</v>
      </c>
      <c r="Q3" s="285" t="s">
        <v>18</v>
      </c>
      <c r="R3" s="286" t="s">
        <v>19</v>
      </c>
      <c r="S3" s="287" t="s">
        <v>20</v>
      </c>
      <c r="T3" s="287" t="s">
        <v>21</v>
      </c>
      <c r="U3" s="287" t="s">
        <v>22</v>
      </c>
      <c r="V3" s="287" t="s">
        <v>23</v>
      </c>
      <c r="W3" s="287" t="s">
        <v>24</v>
      </c>
      <c r="X3" s="287" t="s">
        <v>25</v>
      </c>
      <c r="Y3" s="287" t="s">
        <v>26</v>
      </c>
      <c r="Z3" s="288" t="s">
        <v>27</v>
      </c>
      <c r="AA3" s="288"/>
      <c r="AB3" s="287" t="s">
        <v>28</v>
      </c>
      <c r="AC3" s="289" t="s">
        <v>335</v>
      </c>
      <c r="AD3" s="290" t="s">
        <v>336</v>
      </c>
      <c r="AE3" s="490" t="s">
        <v>337</v>
      </c>
      <c r="AF3" s="491"/>
    </row>
    <row r="4" spans="1:32" ht="21.75" customHeight="1" thickBot="1" x14ac:dyDescent="0.25">
      <c r="A4" s="272"/>
      <c r="B4" s="250"/>
      <c r="C4" s="251"/>
      <c r="D4" s="291"/>
      <c r="E4" s="291"/>
      <c r="F4" s="292"/>
      <c r="G4" s="292"/>
      <c r="H4" s="292" t="s">
        <v>98</v>
      </c>
      <c r="I4" s="291"/>
      <c r="J4" s="273"/>
      <c r="K4" s="274"/>
      <c r="L4" s="293"/>
      <c r="M4" s="294"/>
      <c r="N4" s="291"/>
      <c r="O4" s="291"/>
      <c r="P4" s="291"/>
      <c r="Q4" s="295"/>
      <c r="R4" s="296"/>
      <c r="S4" s="291"/>
      <c r="T4" s="291"/>
      <c r="U4" s="291"/>
      <c r="V4" s="291"/>
      <c r="W4" s="291"/>
      <c r="X4" s="291"/>
      <c r="Y4" s="291"/>
      <c r="Z4" s="294"/>
      <c r="AA4" s="294"/>
      <c r="AB4" s="291"/>
      <c r="AC4" s="297"/>
      <c r="AD4" s="298"/>
      <c r="AE4" s="299" t="s">
        <v>338</v>
      </c>
      <c r="AF4" s="300" t="s">
        <v>339</v>
      </c>
    </row>
    <row r="5" spans="1:32" ht="13.5" x14ac:dyDescent="0.25">
      <c r="A5" s="272">
        <v>1</v>
      </c>
      <c r="B5" s="301" t="s">
        <v>30</v>
      </c>
      <c r="C5" s="302" t="s">
        <v>31</v>
      </c>
      <c r="D5" s="303" t="s">
        <v>42</v>
      </c>
      <c r="E5" s="303" t="s">
        <v>280</v>
      </c>
      <c r="F5" s="304" t="s">
        <v>32</v>
      </c>
      <c r="G5" s="304">
        <f>SUM(F5/3.14)</f>
        <v>0.73248407643312097</v>
      </c>
      <c r="H5" s="304">
        <v>0.42</v>
      </c>
      <c r="I5" s="303" t="s">
        <v>33</v>
      </c>
      <c r="J5" s="303" t="s">
        <v>34</v>
      </c>
      <c r="K5" s="303" t="s">
        <v>35</v>
      </c>
      <c r="L5" s="305" t="s">
        <v>36</v>
      </c>
      <c r="M5" s="306" t="s">
        <v>37</v>
      </c>
      <c r="N5" s="303" t="s">
        <v>37</v>
      </c>
      <c r="O5" s="303" t="s">
        <v>38</v>
      </c>
      <c r="P5" s="303"/>
      <c r="Q5" s="307" t="s">
        <v>39</v>
      </c>
      <c r="R5" s="308" t="s">
        <v>36</v>
      </c>
      <c r="S5" s="303" t="s">
        <v>37</v>
      </c>
      <c r="T5" s="303" t="s">
        <v>30</v>
      </c>
      <c r="U5" s="303" t="s">
        <v>36</v>
      </c>
      <c r="V5" s="303" t="s">
        <v>30</v>
      </c>
      <c r="W5" s="303" t="s">
        <v>30</v>
      </c>
      <c r="X5" s="303" t="s">
        <v>30</v>
      </c>
      <c r="Y5" s="303" t="s">
        <v>30</v>
      </c>
      <c r="Z5" s="309" t="s">
        <v>40</v>
      </c>
      <c r="AA5" s="309" t="s">
        <v>39</v>
      </c>
      <c r="AB5" s="310" t="s">
        <v>38</v>
      </c>
      <c r="AC5" s="311" t="s">
        <v>37</v>
      </c>
      <c r="AD5" s="302" t="s">
        <v>340</v>
      </c>
      <c r="AE5" s="378" t="s">
        <v>341</v>
      </c>
      <c r="AF5" s="312" t="s">
        <v>342</v>
      </c>
    </row>
    <row r="6" spans="1:32" ht="13.5" x14ac:dyDescent="0.25">
      <c r="A6" s="272">
        <v>2</v>
      </c>
      <c r="B6" s="301" t="s">
        <v>37</v>
      </c>
      <c r="C6" s="302" t="s">
        <v>31</v>
      </c>
      <c r="D6" s="313" t="s">
        <v>42</v>
      </c>
      <c r="E6" s="313" t="s">
        <v>283</v>
      </c>
      <c r="F6" s="314" t="s">
        <v>43</v>
      </c>
      <c r="G6" s="304">
        <f>SUM(F6/3.14)</f>
        <v>0.74840764331210186</v>
      </c>
      <c r="H6" s="304">
        <v>0.89</v>
      </c>
      <c r="I6" s="303" t="s">
        <v>33</v>
      </c>
      <c r="J6" s="303" t="s">
        <v>34</v>
      </c>
      <c r="K6" s="303" t="s">
        <v>35</v>
      </c>
      <c r="L6" s="315" t="s">
        <v>38</v>
      </c>
      <c r="M6" s="316" t="s">
        <v>38</v>
      </c>
      <c r="N6" s="313" t="s">
        <v>38</v>
      </c>
      <c r="O6" s="313" t="s">
        <v>38</v>
      </c>
      <c r="P6" s="313"/>
      <c r="Q6" s="317" t="s">
        <v>39</v>
      </c>
      <c r="R6" s="318" t="s">
        <v>37</v>
      </c>
      <c r="S6" s="313" t="s">
        <v>38</v>
      </c>
      <c r="T6" s="313" t="s">
        <v>30</v>
      </c>
      <c r="U6" s="313" t="s">
        <v>44</v>
      </c>
      <c r="V6" s="313" t="s">
        <v>30</v>
      </c>
      <c r="W6" s="313" t="s">
        <v>37</v>
      </c>
      <c r="X6" s="313" t="s">
        <v>30</v>
      </c>
      <c r="Y6" s="313" t="s">
        <v>30</v>
      </c>
      <c r="Z6" s="319" t="s">
        <v>38</v>
      </c>
      <c r="AA6" s="319" t="s">
        <v>39</v>
      </c>
      <c r="AB6" s="320" t="s">
        <v>34</v>
      </c>
      <c r="AC6" s="321" t="s">
        <v>34</v>
      </c>
      <c r="AD6" s="322" t="s">
        <v>343</v>
      </c>
      <c r="AE6" s="378" t="s">
        <v>341</v>
      </c>
      <c r="AF6" s="312" t="s">
        <v>342</v>
      </c>
    </row>
    <row r="7" spans="1:32" x14ac:dyDescent="0.2">
      <c r="A7" s="272">
        <v>3</v>
      </c>
      <c r="B7" s="323" t="s">
        <v>38</v>
      </c>
      <c r="C7" s="324" t="s">
        <v>31</v>
      </c>
      <c r="D7" s="303" t="s">
        <v>42</v>
      </c>
      <c r="E7" s="325"/>
      <c r="F7" s="326" t="s">
        <v>45</v>
      </c>
      <c r="G7" s="327">
        <f t="shared" ref="G7:G26" si="0">SUM(F7/3.14)</f>
        <v>0.66878980891719741</v>
      </c>
      <c r="H7" s="327">
        <v>0.35</v>
      </c>
      <c r="I7" s="328" t="s">
        <v>33</v>
      </c>
      <c r="J7" s="328" t="s">
        <v>34</v>
      </c>
      <c r="K7" s="328" t="s">
        <v>35</v>
      </c>
      <c r="L7" s="329" t="s">
        <v>38</v>
      </c>
      <c r="M7" s="330" t="s">
        <v>38</v>
      </c>
      <c r="N7" s="325" t="s">
        <v>38</v>
      </c>
      <c r="O7" s="325" t="s">
        <v>38</v>
      </c>
      <c r="P7" s="325"/>
      <c r="Q7" s="331" t="s">
        <v>39</v>
      </c>
      <c r="R7" s="332" t="s">
        <v>36</v>
      </c>
      <c r="S7" s="325" t="s">
        <v>38</v>
      </c>
      <c r="T7" s="325" t="s">
        <v>30</v>
      </c>
      <c r="U7" s="325" t="s">
        <v>37</v>
      </c>
      <c r="V7" s="325" t="s">
        <v>30</v>
      </c>
      <c r="W7" s="325" t="s">
        <v>37</v>
      </c>
      <c r="X7" s="325" t="s">
        <v>30</v>
      </c>
      <c r="Y7" s="325" t="s">
        <v>30</v>
      </c>
      <c r="Z7" s="333" t="s">
        <v>38</v>
      </c>
      <c r="AA7" s="333" t="s">
        <v>39</v>
      </c>
      <c r="AB7" s="334" t="s">
        <v>38</v>
      </c>
      <c r="AC7" s="335" t="s">
        <v>37</v>
      </c>
      <c r="AD7" s="336"/>
      <c r="AE7" s="337" t="s">
        <v>342</v>
      </c>
      <c r="AF7" s="338"/>
    </row>
    <row r="8" spans="1:32" x14ac:dyDescent="0.2">
      <c r="A8" s="272">
        <v>4</v>
      </c>
      <c r="B8" s="323" t="s">
        <v>34</v>
      </c>
      <c r="C8" s="324" t="s">
        <v>31</v>
      </c>
      <c r="D8" s="313" t="s">
        <v>42</v>
      </c>
      <c r="E8" s="325"/>
      <c r="F8" s="326" t="s">
        <v>43</v>
      </c>
      <c r="G8" s="327">
        <f t="shared" si="0"/>
        <v>0.74840764331210186</v>
      </c>
      <c r="H8" s="327">
        <v>0.89</v>
      </c>
      <c r="I8" s="328" t="s">
        <v>33</v>
      </c>
      <c r="J8" s="328" t="s">
        <v>34</v>
      </c>
      <c r="K8" s="328" t="s">
        <v>35</v>
      </c>
      <c r="L8" s="329" t="s">
        <v>38</v>
      </c>
      <c r="M8" s="330" t="s">
        <v>38</v>
      </c>
      <c r="N8" s="325" t="s">
        <v>38</v>
      </c>
      <c r="O8" s="325" t="s">
        <v>37</v>
      </c>
      <c r="P8" s="325"/>
      <c r="Q8" s="331" t="s">
        <v>38</v>
      </c>
      <c r="R8" s="332" t="s">
        <v>46</v>
      </c>
      <c r="S8" s="325" t="s">
        <v>38</v>
      </c>
      <c r="T8" s="325" t="s">
        <v>30</v>
      </c>
      <c r="U8" s="325" t="s">
        <v>37</v>
      </c>
      <c r="V8" s="325" t="s">
        <v>30</v>
      </c>
      <c r="W8" s="325" t="s">
        <v>38</v>
      </c>
      <c r="X8" s="325" t="s">
        <v>37</v>
      </c>
      <c r="Y8" s="325" t="s">
        <v>30</v>
      </c>
      <c r="Z8" s="333" t="s">
        <v>46</v>
      </c>
      <c r="AA8" s="333" t="s">
        <v>34</v>
      </c>
      <c r="AB8" s="334" t="s">
        <v>37</v>
      </c>
      <c r="AC8" s="335" t="s">
        <v>30</v>
      </c>
      <c r="AD8" s="336" t="s">
        <v>344</v>
      </c>
      <c r="AE8" s="337" t="s">
        <v>342</v>
      </c>
      <c r="AF8" s="338"/>
    </row>
    <row r="9" spans="1:32" ht="13.5" x14ac:dyDescent="0.25">
      <c r="A9" s="272">
        <v>5</v>
      </c>
      <c r="B9" s="301" t="s">
        <v>47</v>
      </c>
      <c r="C9" s="302" t="s">
        <v>48</v>
      </c>
      <c r="D9" s="303" t="s">
        <v>42</v>
      </c>
      <c r="E9" s="313" t="s">
        <v>285</v>
      </c>
      <c r="F9" s="314" t="s">
        <v>49</v>
      </c>
      <c r="G9" s="304">
        <f t="shared" si="0"/>
        <v>0.71656050955414008</v>
      </c>
      <c r="H9" s="304">
        <v>0.4</v>
      </c>
      <c r="I9" s="303" t="s">
        <v>33</v>
      </c>
      <c r="J9" s="303" t="s">
        <v>34</v>
      </c>
      <c r="K9" s="303" t="s">
        <v>35</v>
      </c>
      <c r="L9" s="315" t="s">
        <v>30</v>
      </c>
      <c r="M9" s="316" t="s">
        <v>37</v>
      </c>
      <c r="N9" s="313" t="s">
        <v>30</v>
      </c>
      <c r="O9" s="313" t="s">
        <v>37</v>
      </c>
      <c r="P9" s="313"/>
      <c r="Q9" s="317" t="s">
        <v>36</v>
      </c>
      <c r="R9" s="318" t="s">
        <v>37</v>
      </c>
      <c r="S9" s="313" t="s">
        <v>38</v>
      </c>
      <c r="T9" s="313" t="s">
        <v>30</v>
      </c>
      <c r="U9" s="313" t="s">
        <v>37</v>
      </c>
      <c r="V9" s="313" t="s">
        <v>30</v>
      </c>
      <c r="W9" s="313" t="s">
        <v>30</v>
      </c>
      <c r="X9" s="313" t="s">
        <v>30</v>
      </c>
      <c r="Y9" s="313" t="s">
        <v>30</v>
      </c>
      <c r="Z9" s="319" t="s">
        <v>38</v>
      </c>
      <c r="AA9" s="319" t="s">
        <v>38</v>
      </c>
      <c r="AB9" s="320" t="s">
        <v>34</v>
      </c>
      <c r="AC9" s="321" t="s">
        <v>38</v>
      </c>
      <c r="AD9" s="322" t="s">
        <v>343</v>
      </c>
      <c r="AE9" s="378" t="s">
        <v>341</v>
      </c>
      <c r="AF9" s="312" t="s">
        <v>342</v>
      </c>
    </row>
    <row r="10" spans="1:32" ht="13.5" x14ac:dyDescent="0.25">
      <c r="A10" s="272">
        <v>6</v>
      </c>
      <c r="B10" s="301" t="s">
        <v>50</v>
      </c>
      <c r="C10" s="302" t="s">
        <v>31</v>
      </c>
      <c r="D10" s="313" t="s">
        <v>42</v>
      </c>
      <c r="E10" s="313" t="s">
        <v>287</v>
      </c>
      <c r="F10" s="314" t="s">
        <v>43</v>
      </c>
      <c r="G10" s="304">
        <f t="shared" si="0"/>
        <v>0.74840764331210186</v>
      </c>
      <c r="H10" s="304">
        <v>0.89</v>
      </c>
      <c r="I10" s="303" t="s">
        <v>33</v>
      </c>
      <c r="J10" s="303" t="s">
        <v>34</v>
      </c>
      <c r="K10" s="303" t="s">
        <v>35</v>
      </c>
      <c r="L10" s="315" t="s">
        <v>38</v>
      </c>
      <c r="M10" s="316" t="s">
        <v>36</v>
      </c>
      <c r="N10" s="313" t="s">
        <v>38</v>
      </c>
      <c r="O10" s="313" t="s">
        <v>36</v>
      </c>
      <c r="P10" s="313"/>
      <c r="Q10" s="317" t="s">
        <v>38</v>
      </c>
      <c r="R10" s="318" t="s">
        <v>38</v>
      </c>
      <c r="S10" s="313" t="s">
        <v>38</v>
      </c>
      <c r="T10" s="313" t="s">
        <v>30</v>
      </c>
      <c r="U10" s="313" t="s">
        <v>30</v>
      </c>
      <c r="V10" s="313" t="s">
        <v>37</v>
      </c>
      <c r="W10" s="313" t="s">
        <v>37</v>
      </c>
      <c r="X10" s="313" t="s">
        <v>51</v>
      </c>
      <c r="Y10" s="313" t="s">
        <v>30</v>
      </c>
      <c r="Z10" s="319" t="s">
        <v>38</v>
      </c>
      <c r="AA10" s="319" t="s">
        <v>38</v>
      </c>
      <c r="AB10" s="320" t="s">
        <v>37</v>
      </c>
      <c r="AC10" s="321" t="s">
        <v>30</v>
      </c>
      <c r="AD10" s="322" t="s">
        <v>345</v>
      </c>
      <c r="AE10" s="378" t="s">
        <v>341</v>
      </c>
      <c r="AF10" s="312" t="s">
        <v>342</v>
      </c>
    </row>
    <row r="11" spans="1:32" x14ac:dyDescent="0.2">
      <c r="A11" s="272">
        <v>7</v>
      </c>
      <c r="B11" s="323" t="s">
        <v>33</v>
      </c>
      <c r="C11" s="339" t="s">
        <v>31</v>
      </c>
      <c r="D11" s="303" t="s">
        <v>42</v>
      </c>
      <c r="E11" s="325"/>
      <c r="F11" s="326" t="s">
        <v>52</v>
      </c>
      <c r="G11" s="327">
        <f t="shared" si="0"/>
        <v>0.85987261146496818</v>
      </c>
      <c r="H11" s="327">
        <v>0.57999999999999996</v>
      </c>
      <c r="I11" s="328" t="s">
        <v>33</v>
      </c>
      <c r="J11" s="328" t="s">
        <v>34</v>
      </c>
      <c r="K11" s="328" t="s">
        <v>35</v>
      </c>
      <c r="L11" s="329" t="s">
        <v>37</v>
      </c>
      <c r="M11" s="330" t="s">
        <v>37</v>
      </c>
      <c r="N11" s="325" t="s">
        <v>37</v>
      </c>
      <c r="O11" s="325" t="s">
        <v>37</v>
      </c>
      <c r="P11" s="325"/>
      <c r="Q11" s="331" t="s">
        <v>36</v>
      </c>
      <c r="R11" s="332" t="s">
        <v>37</v>
      </c>
      <c r="S11" s="325" t="s">
        <v>38</v>
      </c>
      <c r="T11" s="325" t="s">
        <v>30</v>
      </c>
      <c r="U11" s="325" t="s">
        <v>30</v>
      </c>
      <c r="V11" s="325" t="s">
        <v>30</v>
      </c>
      <c r="W11" s="325" t="s">
        <v>37</v>
      </c>
      <c r="X11" s="325" t="s">
        <v>30</v>
      </c>
      <c r="Y11" s="325" t="s">
        <v>30</v>
      </c>
      <c r="Z11" s="333" t="s">
        <v>38</v>
      </c>
      <c r="AA11" s="333" t="s">
        <v>38</v>
      </c>
      <c r="AB11" s="334" t="s">
        <v>37</v>
      </c>
      <c r="AC11" s="335" t="s">
        <v>30</v>
      </c>
      <c r="AD11" s="336"/>
      <c r="AE11" s="337" t="s">
        <v>342</v>
      </c>
      <c r="AF11" s="338"/>
    </row>
    <row r="12" spans="1:32" x14ac:dyDescent="0.2">
      <c r="A12" s="272">
        <v>8</v>
      </c>
      <c r="B12" s="323" t="s">
        <v>53</v>
      </c>
      <c r="C12" s="339" t="s">
        <v>31</v>
      </c>
      <c r="D12" s="313" t="s">
        <v>42</v>
      </c>
      <c r="E12" s="325"/>
      <c r="F12" s="326" t="s">
        <v>43</v>
      </c>
      <c r="G12" s="327">
        <f t="shared" si="0"/>
        <v>0.74840764331210186</v>
      </c>
      <c r="H12" s="327">
        <v>0.89</v>
      </c>
      <c r="I12" s="328" t="s">
        <v>33</v>
      </c>
      <c r="J12" s="328" t="s">
        <v>34</v>
      </c>
      <c r="K12" s="328" t="s">
        <v>35</v>
      </c>
      <c r="L12" s="329" t="s">
        <v>38</v>
      </c>
      <c r="M12" s="330" t="s">
        <v>37</v>
      </c>
      <c r="N12" s="325" t="s">
        <v>36</v>
      </c>
      <c r="O12" s="325" t="s">
        <v>36</v>
      </c>
      <c r="P12" s="325"/>
      <c r="Q12" s="331" t="s">
        <v>38</v>
      </c>
      <c r="R12" s="332" t="s">
        <v>38</v>
      </c>
      <c r="S12" s="325" t="s">
        <v>38</v>
      </c>
      <c r="T12" s="325" t="s">
        <v>30</v>
      </c>
      <c r="U12" s="325" t="s">
        <v>30</v>
      </c>
      <c r="V12" s="325" t="s">
        <v>30</v>
      </c>
      <c r="W12" s="325" t="s">
        <v>37</v>
      </c>
      <c r="X12" s="325" t="s">
        <v>30</v>
      </c>
      <c r="Y12" s="325" t="s">
        <v>30</v>
      </c>
      <c r="Z12" s="333" t="s">
        <v>38</v>
      </c>
      <c r="AA12" s="333" t="s">
        <v>39</v>
      </c>
      <c r="AB12" s="334" t="s">
        <v>38</v>
      </c>
      <c r="AC12" s="335" t="s">
        <v>38</v>
      </c>
      <c r="AD12" s="336"/>
      <c r="AE12" s="337" t="s">
        <v>342</v>
      </c>
      <c r="AF12" s="338"/>
    </row>
    <row r="13" spans="1:32" ht="26.25" x14ac:dyDescent="0.25">
      <c r="A13" s="272">
        <v>9</v>
      </c>
      <c r="B13" s="301" t="s">
        <v>54</v>
      </c>
      <c r="C13" s="302" t="s">
        <v>31</v>
      </c>
      <c r="D13" s="313" t="s">
        <v>42</v>
      </c>
      <c r="E13" s="313" t="s">
        <v>290</v>
      </c>
      <c r="F13" s="314" t="s">
        <v>55</v>
      </c>
      <c r="G13" s="304">
        <f t="shared" si="0"/>
        <v>0.98726114649681529</v>
      </c>
      <c r="H13" s="304">
        <v>0.76</v>
      </c>
      <c r="I13" s="303" t="s">
        <v>33</v>
      </c>
      <c r="J13" s="303" t="s">
        <v>34</v>
      </c>
      <c r="K13" s="303" t="s">
        <v>35</v>
      </c>
      <c r="L13" s="315" t="s">
        <v>38</v>
      </c>
      <c r="M13" s="316" t="s">
        <v>36</v>
      </c>
      <c r="N13" s="313" t="s">
        <v>37</v>
      </c>
      <c r="O13" s="313" t="s">
        <v>37</v>
      </c>
      <c r="P13" s="313"/>
      <c r="Q13" s="317" t="s">
        <v>38</v>
      </c>
      <c r="R13" s="318" t="s">
        <v>38</v>
      </c>
      <c r="S13" s="313" t="s">
        <v>38</v>
      </c>
      <c r="T13" s="313" t="s">
        <v>30</v>
      </c>
      <c r="U13" s="313" t="s">
        <v>30</v>
      </c>
      <c r="V13" s="313" t="s">
        <v>30</v>
      </c>
      <c r="W13" s="313" t="s">
        <v>37</v>
      </c>
      <c r="X13" s="313" t="s">
        <v>30</v>
      </c>
      <c r="Y13" s="313" t="s">
        <v>30</v>
      </c>
      <c r="Z13" s="319" t="s">
        <v>39</v>
      </c>
      <c r="AA13" s="319" t="s">
        <v>39</v>
      </c>
      <c r="AB13" s="320" t="s">
        <v>34</v>
      </c>
      <c r="AC13" s="321" t="s">
        <v>50</v>
      </c>
      <c r="AD13" s="340" t="s">
        <v>346</v>
      </c>
      <c r="AE13" s="378" t="s">
        <v>341</v>
      </c>
      <c r="AF13" s="312" t="s">
        <v>342</v>
      </c>
    </row>
    <row r="14" spans="1:32" ht="13.5" x14ac:dyDescent="0.25">
      <c r="A14" s="272">
        <v>10</v>
      </c>
      <c r="B14" s="301" t="s">
        <v>56</v>
      </c>
      <c r="C14" s="302" t="s">
        <v>48</v>
      </c>
      <c r="D14" s="313" t="s">
        <v>42</v>
      </c>
      <c r="E14" s="313" t="s">
        <v>293</v>
      </c>
      <c r="F14" s="314" t="s">
        <v>57</v>
      </c>
      <c r="G14" s="304">
        <f t="shared" si="0"/>
        <v>0.6847133757961783</v>
      </c>
      <c r="H14" s="304">
        <v>0.37</v>
      </c>
      <c r="I14" s="303" t="s">
        <v>33</v>
      </c>
      <c r="J14" s="303" t="s">
        <v>34</v>
      </c>
      <c r="K14" s="303" t="s">
        <v>35</v>
      </c>
      <c r="L14" s="315" t="s">
        <v>37</v>
      </c>
      <c r="M14" s="316" t="s">
        <v>37</v>
      </c>
      <c r="N14" s="313" t="s">
        <v>36</v>
      </c>
      <c r="O14" s="313" t="s">
        <v>58</v>
      </c>
      <c r="P14" s="313"/>
      <c r="Q14" s="317" t="s">
        <v>36</v>
      </c>
      <c r="R14" s="318" t="s">
        <v>36</v>
      </c>
      <c r="S14" s="313" t="s">
        <v>37</v>
      </c>
      <c r="T14" s="313" t="s">
        <v>30</v>
      </c>
      <c r="U14" s="313" t="s">
        <v>30</v>
      </c>
      <c r="V14" s="313" t="s">
        <v>30</v>
      </c>
      <c r="W14" s="313" t="s">
        <v>37</v>
      </c>
      <c r="X14" s="313" t="s">
        <v>30</v>
      </c>
      <c r="Y14" s="313" t="s">
        <v>30</v>
      </c>
      <c r="Z14" s="319" t="s">
        <v>39</v>
      </c>
      <c r="AA14" s="319" t="s">
        <v>38</v>
      </c>
      <c r="AB14" s="320" t="s">
        <v>30</v>
      </c>
      <c r="AC14" s="321" t="s">
        <v>59</v>
      </c>
      <c r="AD14" s="252" t="s">
        <v>347</v>
      </c>
      <c r="AE14" s="378" t="s">
        <v>348</v>
      </c>
      <c r="AF14" s="312" t="s">
        <v>342</v>
      </c>
    </row>
    <row r="15" spans="1:32" ht="13.5" x14ac:dyDescent="0.25">
      <c r="A15" s="272">
        <v>11</v>
      </c>
      <c r="B15" s="301" t="s">
        <v>60</v>
      </c>
      <c r="C15" s="302" t="s">
        <v>31</v>
      </c>
      <c r="D15" s="313" t="s">
        <v>42</v>
      </c>
      <c r="E15" s="313" t="s">
        <v>297</v>
      </c>
      <c r="F15" s="314" t="s">
        <v>45</v>
      </c>
      <c r="G15" s="304">
        <f t="shared" si="0"/>
        <v>0.66878980891719741</v>
      </c>
      <c r="H15" s="304">
        <v>0.35</v>
      </c>
      <c r="I15" s="303" t="s">
        <v>33</v>
      </c>
      <c r="J15" s="303" t="s">
        <v>34</v>
      </c>
      <c r="K15" s="303" t="s">
        <v>35</v>
      </c>
      <c r="L15" s="315" t="s">
        <v>37</v>
      </c>
      <c r="M15" s="316" t="s">
        <v>36</v>
      </c>
      <c r="N15" s="313" t="s">
        <v>39</v>
      </c>
      <c r="O15" s="313" t="s">
        <v>37</v>
      </c>
      <c r="P15" s="313"/>
      <c r="Q15" s="317" t="s">
        <v>40</v>
      </c>
      <c r="R15" s="318" t="s">
        <v>37</v>
      </c>
      <c r="S15" s="313" t="s">
        <v>38</v>
      </c>
      <c r="T15" s="313" t="s">
        <v>30</v>
      </c>
      <c r="U15" s="313" t="s">
        <v>37</v>
      </c>
      <c r="V15" s="313" t="s">
        <v>30</v>
      </c>
      <c r="W15" s="313" t="s">
        <v>37</v>
      </c>
      <c r="X15" s="313" t="s">
        <v>30</v>
      </c>
      <c r="Y15" s="313" t="s">
        <v>30</v>
      </c>
      <c r="Z15" s="319" t="s">
        <v>38</v>
      </c>
      <c r="AA15" s="319" t="s">
        <v>38</v>
      </c>
      <c r="AB15" s="320" t="s">
        <v>37</v>
      </c>
      <c r="AC15" s="321" t="s">
        <v>30</v>
      </c>
      <c r="AD15" s="252" t="s">
        <v>349</v>
      </c>
      <c r="AE15" s="378" t="s">
        <v>341</v>
      </c>
      <c r="AF15" s="312" t="s">
        <v>342</v>
      </c>
    </row>
    <row r="16" spans="1:32" x14ac:dyDescent="0.2">
      <c r="A16" s="272">
        <v>12</v>
      </c>
      <c r="B16" s="323" t="s">
        <v>61</v>
      </c>
      <c r="C16" s="324" t="s">
        <v>31</v>
      </c>
      <c r="D16" s="313" t="s">
        <v>42</v>
      </c>
      <c r="E16" s="325"/>
      <c r="F16" s="326" t="s">
        <v>62</v>
      </c>
      <c r="G16" s="327">
        <f t="shared" si="0"/>
        <v>0.90764331210191085</v>
      </c>
      <c r="H16" s="327">
        <v>0.65</v>
      </c>
      <c r="I16" s="328" t="s">
        <v>33</v>
      </c>
      <c r="J16" s="328" t="s">
        <v>34</v>
      </c>
      <c r="K16" s="328" t="s">
        <v>35</v>
      </c>
      <c r="L16" s="329" t="s">
        <v>37</v>
      </c>
      <c r="M16" s="330" t="s">
        <v>37</v>
      </c>
      <c r="N16" s="325" t="s">
        <v>36</v>
      </c>
      <c r="O16" s="325" t="s">
        <v>36</v>
      </c>
      <c r="P16" s="325"/>
      <c r="Q16" s="331" t="s">
        <v>40</v>
      </c>
      <c r="R16" s="332" t="s">
        <v>38</v>
      </c>
      <c r="S16" s="325" t="s">
        <v>36</v>
      </c>
      <c r="T16" s="325" t="s">
        <v>30</v>
      </c>
      <c r="U16" s="325" t="s">
        <v>38</v>
      </c>
      <c r="V16" s="325" t="s">
        <v>37</v>
      </c>
      <c r="W16" s="325" t="s">
        <v>38</v>
      </c>
      <c r="X16" s="325" t="s">
        <v>30</v>
      </c>
      <c r="Y16" s="325" t="s">
        <v>30</v>
      </c>
      <c r="Z16" s="333" t="s">
        <v>39</v>
      </c>
      <c r="AA16" s="333" t="s">
        <v>39</v>
      </c>
      <c r="AB16" s="334" t="s">
        <v>37</v>
      </c>
      <c r="AC16" s="335" t="s">
        <v>30</v>
      </c>
      <c r="AD16" s="336" t="s">
        <v>350</v>
      </c>
      <c r="AE16" s="337" t="s">
        <v>342</v>
      </c>
      <c r="AF16" s="338"/>
    </row>
    <row r="17" spans="1:32" x14ac:dyDescent="0.2">
      <c r="A17" s="272">
        <v>13</v>
      </c>
      <c r="B17" s="323" t="s">
        <v>63</v>
      </c>
      <c r="C17" s="324" t="s">
        <v>31</v>
      </c>
      <c r="D17" s="325" t="s">
        <v>64</v>
      </c>
      <c r="E17" s="325"/>
      <c r="F17" s="326" t="s">
        <v>65</v>
      </c>
      <c r="G17" s="327">
        <f t="shared" si="0"/>
        <v>0.89171974522292985</v>
      </c>
      <c r="H17" s="327">
        <v>0.63</v>
      </c>
      <c r="I17" s="328" t="s">
        <v>33</v>
      </c>
      <c r="J17" s="328" t="s">
        <v>34</v>
      </c>
      <c r="K17" s="328" t="s">
        <v>35</v>
      </c>
      <c r="L17" s="329" t="s">
        <v>38</v>
      </c>
      <c r="M17" s="330" t="s">
        <v>38</v>
      </c>
      <c r="N17" s="325" t="s">
        <v>36</v>
      </c>
      <c r="O17" s="325" t="s">
        <v>38</v>
      </c>
      <c r="P17" s="325"/>
      <c r="Q17" s="331" t="s">
        <v>39</v>
      </c>
      <c r="R17" s="332" t="s">
        <v>38</v>
      </c>
      <c r="S17" s="325" t="s">
        <v>38</v>
      </c>
      <c r="T17" s="325" t="s">
        <v>30</v>
      </c>
      <c r="U17" s="325" t="s">
        <v>30</v>
      </c>
      <c r="V17" s="325" t="s">
        <v>30</v>
      </c>
      <c r="W17" s="325" t="s">
        <v>38</v>
      </c>
      <c r="X17" s="325" t="s">
        <v>30</v>
      </c>
      <c r="Y17" s="325" t="s">
        <v>30</v>
      </c>
      <c r="Z17" s="333" t="s">
        <v>38</v>
      </c>
      <c r="AA17" s="333" t="s">
        <v>39</v>
      </c>
      <c r="AB17" s="334" t="s">
        <v>38</v>
      </c>
      <c r="AC17" s="335" t="s">
        <v>37</v>
      </c>
      <c r="AD17" s="336" t="s">
        <v>351</v>
      </c>
      <c r="AE17" s="337" t="s">
        <v>342</v>
      </c>
      <c r="AF17" s="338"/>
    </row>
    <row r="18" spans="1:32" x14ac:dyDescent="0.2">
      <c r="A18" s="272">
        <v>14</v>
      </c>
      <c r="B18" s="323" t="s">
        <v>66</v>
      </c>
      <c r="C18" s="324" t="s">
        <v>31</v>
      </c>
      <c r="D18" s="325" t="s">
        <v>64</v>
      </c>
      <c r="E18" s="325"/>
      <c r="F18" s="326" t="s">
        <v>67</v>
      </c>
      <c r="G18" s="327">
        <f t="shared" si="0"/>
        <v>0.60509554140127386</v>
      </c>
      <c r="H18" s="327">
        <v>0.28999999999999998</v>
      </c>
      <c r="I18" s="328" t="s">
        <v>33</v>
      </c>
      <c r="J18" s="328" t="s">
        <v>34</v>
      </c>
      <c r="K18" s="328" t="s">
        <v>35</v>
      </c>
      <c r="L18" s="329" t="s">
        <v>38</v>
      </c>
      <c r="M18" s="330" t="s">
        <v>38</v>
      </c>
      <c r="N18" s="325" t="s">
        <v>37</v>
      </c>
      <c r="O18" s="325" t="s">
        <v>38</v>
      </c>
      <c r="P18" s="325"/>
      <c r="Q18" s="331" t="s">
        <v>39</v>
      </c>
      <c r="R18" s="332" t="s">
        <v>38</v>
      </c>
      <c r="S18" s="325" t="s">
        <v>38</v>
      </c>
      <c r="T18" s="325" t="s">
        <v>30</v>
      </c>
      <c r="U18" s="325" t="s">
        <v>30</v>
      </c>
      <c r="V18" s="325" t="s">
        <v>30</v>
      </c>
      <c r="W18" s="325" t="s">
        <v>38</v>
      </c>
      <c r="X18" s="325" t="s">
        <v>30</v>
      </c>
      <c r="Y18" s="325" t="s">
        <v>30</v>
      </c>
      <c r="Z18" s="333" t="s">
        <v>46</v>
      </c>
      <c r="AA18" s="333" t="s">
        <v>39</v>
      </c>
      <c r="AB18" s="334" t="s">
        <v>37</v>
      </c>
      <c r="AC18" s="335" t="s">
        <v>30</v>
      </c>
      <c r="AD18" s="336"/>
      <c r="AE18" s="337" t="s">
        <v>342</v>
      </c>
      <c r="AF18" s="338"/>
    </row>
    <row r="19" spans="1:32" x14ac:dyDescent="0.2">
      <c r="A19" s="272">
        <v>15</v>
      </c>
      <c r="B19" s="323" t="s">
        <v>68</v>
      </c>
      <c r="C19" s="324" t="s">
        <v>31</v>
      </c>
      <c r="D19" s="325" t="s">
        <v>64</v>
      </c>
      <c r="E19" s="325"/>
      <c r="F19" s="326" t="s">
        <v>69</v>
      </c>
      <c r="G19" s="327">
        <f t="shared" si="0"/>
        <v>0.76433121019108274</v>
      </c>
      <c r="H19" s="327">
        <v>0.9</v>
      </c>
      <c r="I19" s="328" t="s">
        <v>33</v>
      </c>
      <c r="J19" s="328" t="s">
        <v>34</v>
      </c>
      <c r="K19" s="328" t="s">
        <v>35</v>
      </c>
      <c r="L19" s="329" t="s">
        <v>36</v>
      </c>
      <c r="M19" s="330" t="s">
        <v>38</v>
      </c>
      <c r="N19" s="325" t="s">
        <v>44</v>
      </c>
      <c r="O19" s="325" t="s">
        <v>37</v>
      </c>
      <c r="P19" s="325"/>
      <c r="Q19" s="331" t="s">
        <v>39</v>
      </c>
      <c r="R19" s="332" t="s">
        <v>36</v>
      </c>
      <c r="S19" s="325" t="s">
        <v>38</v>
      </c>
      <c r="T19" s="325" t="s">
        <v>30</v>
      </c>
      <c r="U19" s="325" t="s">
        <v>30</v>
      </c>
      <c r="V19" s="325" t="s">
        <v>37</v>
      </c>
      <c r="W19" s="325" t="s">
        <v>38</v>
      </c>
      <c r="X19" s="325" t="s">
        <v>37</v>
      </c>
      <c r="Y19" s="325" t="s">
        <v>37</v>
      </c>
      <c r="Z19" s="333" t="s">
        <v>38</v>
      </c>
      <c r="AA19" s="333" t="s">
        <v>39</v>
      </c>
      <c r="AB19" s="334" t="s">
        <v>38</v>
      </c>
      <c r="AC19" s="335" t="s">
        <v>30</v>
      </c>
      <c r="AD19" s="341" t="s">
        <v>352</v>
      </c>
      <c r="AE19" s="337" t="s">
        <v>342</v>
      </c>
      <c r="AF19" s="338"/>
    </row>
    <row r="20" spans="1:32" x14ac:dyDescent="0.2">
      <c r="A20" s="272">
        <v>16</v>
      </c>
      <c r="B20" s="323" t="s">
        <v>70</v>
      </c>
      <c r="C20" s="324" t="s">
        <v>31</v>
      </c>
      <c r="D20" s="325" t="s">
        <v>64</v>
      </c>
      <c r="E20" s="325"/>
      <c r="F20" s="326" t="s">
        <v>71</v>
      </c>
      <c r="G20" s="327">
        <f t="shared" si="0"/>
        <v>0.62101910828025475</v>
      </c>
      <c r="H20" s="327">
        <v>0.28999999999999998</v>
      </c>
      <c r="I20" s="328" t="s">
        <v>33</v>
      </c>
      <c r="J20" s="328" t="s">
        <v>34</v>
      </c>
      <c r="K20" s="328" t="s">
        <v>35</v>
      </c>
      <c r="L20" s="329" t="s">
        <v>38</v>
      </c>
      <c r="M20" s="330" t="s">
        <v>38</v>
      </c>
      <c r="N20" s="325" t="s">
        <v>30</v>
      </c>
      <c r="O20" s="325" t="s">
        <v>37</v>
      </c>
      <c r="P20" s="325"/>
      <c r="Q20" s="331" t="s">
        <v>39</v>
      </c>
      <c r="R20" s="332" t="s">
        <v>36</v>
      </c>
      <c r="S20" s="325" t="s">
        <v>38</v>
      </c>
      <c r="T20" s="325" t="s">
        <v>30</v>
      </c>
      <c r="U20" s="325" t="s">
        <v>38</v>
      </c>
      <c r="V20" s="325" t="s">
        <v>37</v>
      </c>
      <c r="W20" s="325" t="s">
        <v>46</v>
      </c>
      <c r="X20" s="325" t="s">
        <v>30</v>
      </c>
      <c r="Y20" s="325" t="s">
        <v>30</v>
      </c>
      <c r="Z20" s="333" t="s">
        <v>46</v>
      </c>
      <c r="AA20" s="333" t="s">
        <v>34</v>
      </c>
      <c r="AB20" s="334" t="s">
        <v>38</v>
      </c>
      <c r="AC20" s="335" t="s">
        <v>30</v>
      </c>
      <c r="AD20" s="336" t="s">
        <v>353</v>
      </c>
      <c r="AE20" s="337" t="s">
        <v>342</v>
      </c>
      <c r="AF20" s="338"/>
    </row>
    <row r="21" spans="1:32" x14ac:dyDescent="0.2">
      <c r="A21" s="272">
        <v>17</v>
      </c>
      <c r="B21" s="323" t="s">
        <v>72</v>
      </c>
      <c r="C21" s="324" t="s">
        <v>48</v>
      </c>
      <c r="D21" s="325" t="s">
        <v>64</v>
      </c>
      <c r="E21" s="325"/>
      <c r="F21" s="326" t="s">
        <v>73</v>
      </c>
      <c r="G21" s="327">
        <f t="shared" si="0"/>
        <v>0.79617834394904452</v>
      </c>
      <c r="H21" s="327">
        <v>0.5</v>
      </c>
      <c r="I21" s="328" t="s">
        <v>33</v>
      </c>
      <c r="J21" s="328" t="s">
        <v>34</v>
      </c>
      <c r="K21" s="328" t="s">
        <v>35</v>
      </c>
      <c r="L21" s="329" t="s">
        <v>37</v>
      </c>
      <c r="M21" s="330" t="s">
        <v>37</v>
      </c>
      <c r="N21" s="325" t="s">
        <v>37</v>
      </c>
      <c r="O21" s="325" t="s">
        <v>37</v>
      </c>
      <c r="P21" s="325"/>
      <c r="Q21" s="331" t="s">
        <v>40</v>
      </c>
      <c r="R21" s="332" t="s">
        <v>38</v>
      </c>
      <c r="S21" s="325" t="s">
        <v>38</v>
      </c>
      <c r="T21" s="325" t="s">
        <v>36</v>
      </c>
      <c r="U21" s="325" t="s">
        <v>30</v>
      </c>
      <c r="V21" s="325" t="s">
        <v>30</v>
      </c>
      <c r="W21" s="325" t="s">
        <v>38</v>
      </c>
      <c r="X21" s="325" t="s">
        <v>30</v>
      </c>
      <c r="Y21" s="325" t="s">
        <v>30</v>
      </c>
      <c r="Z21" s="333" t="s">
        <v>38</v>
      </c>
      <c r="AA21" s="333" t="s">
        <v>38</v>
      </c>
      <c r="AB21" s="334" t="s">
        <v>37</v>
      </c>
      <c r="AC21" s="335"/>
      <c r="AD21" s="336"/>
      <c r="AE21" s="337" t="s">
        <v>342</v>
      </c>
      <c r="AF21" s="338"/>
    </row>
    <row r="22" spans="1:32" ht="25.5" x14ac:dyDescent="0.2">
      <c r="A22" s="272">
        <v>18</v>
      </c>
      <c r="B22" s="323" t="s">
        <v>74</v>
      </c>
      <c r="C22" s="324" t="s">
        <v>31</v>
      </c>
      <c r="D22" s="325" t="s">
        <v>42</v>
      </c>
      <c r="E22" s="325"/>
      <c r="F22" s="326" t="s">
        <v>75</v>
      </c>
      <c r="G22" s="327">
        <f t="shared" si="0"/>
        <v>1.0828025477707006</v>
      </c>
      <c r="H22" s="327">
        <v>0.92</v>
      </c>
      <c r="I22" s="328" t="s">
        <v>33</v>
      </c>
      <c r="J22" s="328" t="s">
        <v>34</v>
      </c>
      <c r="K22" s="328" t="s">
        <v>35</v>
      </c>
      <c r="L22" s="329" t="s">
        <v>37</v>
      </c>
      <c r="M22" s="330" t="s">
        <v>37</v>
      </c>
      <c r="N22" s="325" t="s">
        <v>46</v>
      </c>
      <c r="O22" s="325" t="s">
        <v>37</v>
      </c>
      <c r="P22" s="325"/>
      <c r="Q22" s="331" t="s">
        <v>58</v>
      </c>
      <c r="R22" s="332" t="s">
        <v>38</v>
      </c>
      <c r="S22" s="325" t="s">
        <v>38</v>
      </c>
      <c r="T22" s="325" t="s">
        <v>30</v>
      </c>
      <c r="U22" s="325" t="s">
        <v>38</v>
      </c>
      <c r="V22" s="325" t="s">
        <v>37</v>
      </c>
      <c r="W22" s="325" t="s">
        <v>38</v>
      </c>
      <c r="X22" s="325" t="s">
        <v>37</v>
      </c>
      <c r="Y22" s="325" t="s">
        <v>30</v>
      </c>
      <c r="Z22" s="333" t="s">
        <v>39</v>
      </c>
      <c r="AA22" s="333" t="s">
        <v>38</v>
      </c>
      <c r="AB22" s="334" t="s">
        <v>34</v>
      </c>
      <c r="AC22" s="335" t="s">
        <v>38</v>
      </c>
      <c r="AD22" s="341" t="s">
        <v>354</v>
      </c>
      <c r="AE22" s="337" t="s">
        <v>342</v>
      </c>
      <c r="AF22" s="338"/>
    </row>
    <row r="23" spans="1:32" x14ac:dyDescent="0.2">
      <c r="A23" s="272">
        <v>19</v>
      </c>
      <c r="B23" s="323" t="s">
        <v>76</v>
      </c>
      <c r="C23" s="324" t="s">
        <v>48</v>
      </c>
      <c r="D23" s="325" t="s">
        <v>42</v>
      </c>
      <c r="E23" s="325"/>
      <c r="F23" s="326" t="s">
        <v>32</v>
      </c>
      <c r="G23" s="327">
        <f t="shared" si="0"/>
        <v>0.73248407643312097</v>
      </c>
      <c r="H23" s="327">
        <v>0.42</v>
      </c>
      <c r="I23" s="328" t="s">
        <v>33</v>
      </c>
      <c r="J23" s="328" t="s">
        <v>34</v>
      </c>
      <c r="K23" s="328" t="s">
        <v>35</v>
      </c>
      <c r="L23" s="329" t="s">
        <v>37</v>
      </c>
      <c r="M23" s="330" t="s">
        <v>37</v>
      </c>
      <c r="N23" s="325" t="s">
        <v>36</v>
      </c>
      <c r="O23" s="325" t="s">
        <v>38</v>
      </c>
      <c r="P23" s="325"/>
      <c r="Q23" s="331" t="s">
        <v>40</v>
      </c>
      <c r="R23" s="332" t="s">
        <v>38</v>
      </c>
      <c r="S23" s="325" t="s">
        <v>38</v>
      </c>
      <c r="T23" s="325" t="s">
        <v>30</v>
      </c>
      <c r="U23" s="325" t="s">
        <v>30</v>
      </c>
      <c r="V23" s="325" t="s">
        <v>37</v>
      </c>
      <c r="W23" s="325" t="s">
        <v>38</v>
      </c>
      <c r="X23" s="325" t="s">
        <v>30</v>
      </c>
      <c r="Y23" s="325" t="s">
        <v>30</v>
      </c>
      <c r="Z23" s="333" t="s">
        <v>39</v>
      </c>
      <c r="AA23" s="333" t="s">
        <v>39</v>
      </c>
      <c r="AB23" s="334" t="s">
        <v>37</v>
      </c>
      <c r="AC23" s="335" t="s">
        <v>30</v>
      </c>
      <c r="AD23" s="336" t="s">
        <v>355</v>
      </c>
      <c r="AE23" s="337" t="s">
        <v>342</v>
      </c>
      <c r="AF23" s="338"/>
    </row>
    <row r="24" spans="1:32" x14ac:dyDescent="0.2">
      <c r="A24" s="272">
        <v>20</v>
      </c>
      <c r="B24" s="323" t="s">
        <v>77</v>
      </c>
      <c r="C24" s="324" t="s">
        <v>31</v>
      </c>
      <c r="D24" s="325" t="s">
        <v>42</v>
      </c>
      <c r="E24" s="325"/>
      <c r="F24" s="326" t="s">
        <v>78</v>
      </c>
      <c r="G24" s="327">
        <f t="shared" si="0"/>
        <v>0.65286624203821653</v>
      </c>
      <c r="H24" s="327">
        <v>0.34</v>
      </c>
      <c r="I24" s="328" t="s">
        <v>33</v>
      </c>
      <c r="J24" s="328" t="s">
        <v>34</v>
      </c>
      <c r="K24" s="328" t="s">
        <v>35</v>
      </c>
      <c r="L24" s="329" t="s">
        <v>46</v>
      </c>
      <c r="M24" s="330" t="s">
        <v>38</v>
      </c>
      <c r="N24" s="325" t="s">
        <v>37</v>
      </c>
      <c r="O24" s="325" t="s">
        <v>38</v>
      </c>
      <c r="P24" s="325"/>
      <c r="Q24" s="331" t="s">
        <v>34</v>
      </c>
      <c r="R24" s="332" t="s">
        <v>46</v>
      </c>
      <c r="S24" s="325" t="s">
        <v>37</v>
      </c>
      <c r="T24" s="325" t="s">
        <v>30</v>
      </c>
      <c r="U24" s="325" t="s">
        <v>37</v>
      </c>
      <c r="V24" s="325" t="s">
        <v>37</v>
      </c>
      <c r="W24" s="325" t="s">
        <v>38</v>
      </c>
      <c r="X24" s="325" t="s">
        <v>37</v>
      </c>
      <c r="Y24" s="325" t="s">
        <v>37</v>
      </c>
      <c r="Z24" s="333" t="s">
        <v>46</v>
      </c>
      <c r="AA24" s="333" t="s">
        <v>34</v>
      </c>
      <c r="AB24" s="334" t="s">
        <v>30</v>
      </c>
      <c r="AC24" s="335" t="s">
        <v>59</v>
      </c>
      <c r="AD24" s="336" t="s">
        <v>327</v>
      </c>
      <c r="AE24" s="337" t="s">
        <v>342</v>
      </c>
      <c r="AF24" s="338"/>
    </row>
    <row r="25" spans="1:32" x14ac:dyDescent="0.2">
      <c r="A25" s="272">
        <v>21</v>
      </c>
      <c r="B25" s="323" t="s">
        <v>79</v>
      </c>
      <c r="C25" s="324" t="s">
        <v>31</v>
      </c>
      <c r="D25" s="325" t="s">
        <v>42</v>
      </c>
      <c r="E25" s="325"/>
      <c r="F25" s="326" t="s">
        <v>49</v>
      </c>
      <c r="G25" s="327">
        <f t="shared" si="0"/>
        <v>0.71656050955414008</v>
      </c>
      <c r="H25" s="327">
        <v>0.72</v>
      </c>
      <c r="I25" s="328" t="s">
        <v>33</v>
      </c>
      <c r="J25" s="328" t="s">
        <v>34</v>
      </c>
      <c r="K25" s="328" t="s">
        <v>35</v>
      </c>
      <c r="L25" s="329" t="s">
        <v>38</v>
      </c>
      <c r="M25" s="330" t="s">
        <v>38</v>
      </c>
      <c r="N25" s="325" t="s">
        <v>37</v>
      </c>
      <c r="O25" s="325" t="s">
        <v>36</v>
      </c>
      <c r="P25" s="325"/>
      <c r="Q25" s="331" t="s">
        <v>38</v>
      </c>
      <c r="R25" s="332" t="s">
        <v>38</v>
      </c>
      <c r="S25" s="325" t="s">
        <v>38</v>
      </c>
      <c r="T25" s="325" t="s">
        <v>37</v>
      </c>
      <c r="U25" s="325" t="s">
        <v>30</v>
      </c>
      <c r="V25" s="325" t="s">
        <v>80</v>
      </c>
      <c r="W25" s="325" t="s">
        <v>38</v>
      </c>
      <c r="X25" s="325" t="s">
        <v>37</v>
      </c>
      <c r="Y25" s="325" t="s">
        <v>37</v>
      </c>
      <c r="Z25" s="333" t="s">
        <v>46</v>
      </c>
      <c r="AA25" s="333" t="s">
        <v>34</v>
      </c>
      <c r="AB25" s="334" t="s">
        <v>37</v>
      </c>
      <c r="AC25" s="335" t="s">
        <v>30</v>
      </c>
      <c r="AD25" s="336" t="s">
        <v>356</v>
      </c>
      <c r="AE25" s="337" t="s">
        <v>342</v>
      </c>
      <c r="AF25" s="338"/>
    </row>
    <row r="26" spans="1:32" x14ac:dyDescent="0.2">
      <c r="A26" s="272">
        <v>22</v>
      </c>
      <c r="B26" s="323" t="s">
        <v>81</v>
      </c>
      <c r="C26" s="324" t="s">
        <v>31</v>
      </c>
      <c r="D26" s="325" t="s">
        <v>42</v>
      </c>
      <c r="E26" s="325"/>
      <c r="F26" s="326" t="s">
        <v>69</v>
      </c>
      <c r="G26" s="327">
        <f t="shared" si="0"/>
        <v>0.76433121019108274</v>
      </c>
      <c r="H26" s="327">
        <v>0.9</v>
      </c>
      <c r="I26" s="328" t="s">
        <v>33</v>
      </c>
      <c r="J26" s="328" t="s">
        <v>34</v>
      </c>
      <c r="K26" s="328" t="s">
        <v>35</v>
      </c>
      <c r="L26" s="329" t="s">
        <v>38</v>
      </c>
      <c r="M26" s="330" t="s">
        <v>38</v>
      </c>
      <c r="N26" s="325" t="s">
        <v>38</v>
      </c>
      <c r="O26" s="325" t="s">
        <v>38</v>
      </c>
      <c r="P26" s="325"/>
      <c r="Q26" s="331" t="s">
        <v>39</v>
      </c>
      <c r="R26" s="332" t="s">
        <v>58</v>
      </c>
      <c r="S26" s="325" t="s">
        <v>36</v>
      </c>
      <c r="T26" s="325" t="s">
        <v>37</v>
      </c>
      <c r="U26" s="325" t="s">
        <v>36</v>
      </c>
      <c r="V26" s="325" t="s">
        <v>37</v>
      </c>
      <c r="W26" s="325" t="s">
        <v>39</v>
      </c>
      <c r="X26" s="325" t="s">
        <v>37</v>
      </c>
      <c r="Y26" s="325" t="s">
        <v>30</v>
      </c>
      <c r="Z26" s="333" t="s">
        <v>46</v>
      </c>
      <c r="AA26" s="333" t="s">
        <v>34</v>
      </c>
      <c r="AB26" s="334" t="s">
        <v>37</v>
      </c>
      <c r="AC26" s="335" t="s">
        <v>30</v>
      </c>
      <c r="AD26" s="341" t="s">
        <v>357</v>
      </c>
      <c r="AE26" s="337" t="s">
        <v>342</v>
      </c>
      <c r="AF26" s="338"/>
    </row>
    <row r="27" spans="1:32" x14ac:dyDescent="0.2">
      <c r="A27" s="272">
        <v>23</v>
      </c>
      <c r="B27" s="323" t="s">
        <v>82</v>
      </c>
      <c r="C27" s="324" t="s">
        <v>31</v>
      </c>
      <c r="D27" s="325" t="s">
        <v>42</v>
      </c>
      <c r="E27" s="325"/>
      <c r="F27" s="326" t="s">
        <v>67</v>
      </c>
      <c r="G27" s="327">
        <f>SUM(F27/3.14)</f>
        <v>0.60509554140127386</v>
      </c>
      <c r="H27" s="327">
        <v>0.28000000000000003</v>
      </c>
      <c r="I27" s="328" t="s">
        <v>33</v>
      </c>
      <c r="J27" s="328" t="s">
        <v>34</v>
      </c>
      <c r="K27" s="328" t="s">
        <v>35</v>
      </c>
      <c r="L27" s="329" t="s">
        <v>38</v>
      </c>
      <c r="M27" s="330" t="s">
        <v>38</v>
      </c>
      <c r="N27" s="325" t="s">
        <v>36</v>
      </c>
      <c r="O27" s="325" t="s">
        <v>46</v>
      </c>
      <c r="P27" s="325"/>
      <c r="Q27" s="331" t="s">
        <v>46</v>
      </c>
      <c r="R27" s="332" t="s">
        <v>58</v>
      </c>
      <c r="S27" s="325" t="s">
        <v>38</v>
      </c>
      <c r="T27" s="325" t="s">
        <v>37</v>
      </c>
      <c r="U27" s="325" t="s">
        <v>37</v>
      </c>
      <c r="V27" s="325" t="s">
        <v>37</v>
      </c>
      <c r="W27" s="325" t="s">
        <v>38</v>
      </c>
      <c r="X27" s="325" t="s">
        <v>30</v>
      </c>
      <c r="Y27" s="325" t="s">
        <v>30</v>
      </c>
      <c r="Z27" s="333" t="s">
        <v>39</v>
      </c>
      <c r="AA27" s="333" t="s">
        <v>34</v>
      </c>
      <c r="AB27" s="334" t="s">
        <v>30</v>
      </c>
      <c r="AC27" s="335" t="s">
        <v>59</v>
      </c>
      <c r="AD27" s="336" t="s">
        <v>358</v>
      </c>
      <c r="AE27" s="337" t="s">
        <v>342</v>
      </c>
      <c r="AF27" s="338"/>
    </row>
    <row r="28" spans="1:32" ht="13.5" x14ac:dyDescent="0.25">
      <c r="A28" s="272">
        <v>24</v>
      </c>
      <c r="B28" s="301" t="s">
        <v>83</v>
      </c>
      <c r="C28" s="302" t="s">
        <v>31</v>
      </c>
      <c r="D28" s="313" t="s">
        <v>83</v>
      </c>
      <c r="E28" s="313" t="s">
        <v>300</v>
      </c>
      <c r="F28" s="314" t="s">
        <v>55</v>
      </c>
      <c r="G28" s="304">
        <f>SUM(F28/3.14)</f>
        <v>0.98726114649681529</v>
      </c>
      <c r="H28" s="304">
        <v>0.99</v>
      </c>
      <c r="I28" s="303" t="s">
        <v>33</v>
      </c>
      <c r="J28" s="303" t="s">
        <v>34</v>
      </c>
      <c r="K28" s="303" t="s">
        <v>35</v>
      </c>
      <c r="L28" s="315" t="s">
        <v>36</v>
      </c>
      <c r="M28" s="316" t="s">
        <v>36</v>
      </c>
      <c r="N28" s="313" t="s">
        <v>37</v>
      </c>
      <c r="O28" s="313" t="s">
        <v>36</v>
      </c>
      <c r="P28" s="313"/>
      <c r="Q28" s="317" t="s">
        <v>38</v>
      </c>
      <c r="R28" s="318" t="s">
        <v>38</v>
      </c>
      <c r="S28" s="313" t="s">
        <v>38</v>
      </c>
      <c r="T28" s="313" t="s">
        <v>30</v>
      </c>
      <c r="U28" s="313" t="s">
        <v>30</v>
      </c>
      <c r="V28" s="313" t="s">
        <v>37</v>
      </c>
      <c r="W28" s="313" t="s">
        <v>38</v>
      </c>
      <c r="X28" s="313" t="s">
        <v>51</v>
      </c>
      <c r="Y28" s="313" t="s">
        <v>30</v>
      </c>
      <c r="Z28" s="319" t="s">
        <v>38</v>
      </c>
      <c r="AA28" s="319" t="s">
        <v>39</v>
      </c>
      <c r="AB28" s="320" t="s">
        <v>34</v>
      </c>
      <c r="AC28" s="321" t="s">
        <v>38</v>
      </c>
      <c r="AD28" s="252" t="s">
        <v>359</v>
      </c>
      <c r="AE28" s="378" t="s">
        <v>341</v>
      </c>
      <c r="AF28" s="312" t="s">
        <v>342</v>
      </c>
    </row>
    <row r="29" spans="1:32" ht="13.5" x14ac:dyDescent="0.25">
      <c r="A29" s="272">
        <v>25</v>
      </c>
      <c r="B29" s="342" t="s">
        <v>84</v>
      </c>
      <c r="C29" s="343" t="s">
        <v>31</v>
      </c>
      <c r="D29" s="344" t="s">
        <v>82</v>
      </c>
      <c r="E29" s="344" t="s">
        <v>303</v>
      </c>
      <c r="F29" s="345" t="s">
        <v>304</v>
      </c>
      <c r="G29" s="346">
        <f t="shared" ref="G29:G37" si="1">SUM(F29/3.14)</f>
        <v>1.2738853503184713</v>
      </c>
      <c r="H29" s="346"/>
      <c r="I29" s="344"/>
      <c r="J29" s="344"/>
      <c r="K29" s="344" t="s">
        <v>85</v>
      </c>
      <c r="L29" s="347" t="s">
        <v>44</v>
      </c>
      <c r="M29" s="348" t="s">
        <v>37</v>
      </c>
      <c r="N29" s="344" t="s">
        <v>38</v>
      </c>
      <c r="O29" s="344" t="s">
        <v>37</v>
      </c>
      <c r="P29" s="344"/>
      <c r="Q29" s="349" t="s">
        <v>36</v>
      </c>
      <c r="R29" s="350" t="s">
        <v>37</v>
      </c>
      <c r="S29" s="344" t="s">
        <v>38</v>
      </c>
      <c r="T29" s="344" t="s">
        <v>30</v>
      </c>
      <c r="U29" s="344" t="s">
        <v>30</v>
      </c>
      <c r="V29" s="344" t="s">
        <v>30</v>
      </c>
      <c r="W29" s="344" t="s">
        <v>37</v>
      </c>
      <c r="X29" s="344" t="s">
        <v>30</v>
      </c>
      <c r="Y29" s="344" t="s">
        <v>30</v>
      </c>
      <c r="Z29" s="351" t="s">
        <v>38</v>
      </c>
      <c r="AA29" s="351" t="s">
        <v>40</v>
      </c>
      <c r="AB29" s="352" t="s">
        <v>38</v>
      </c>
      <c r="AC29" s="353" t="s">
        <v>38</v>
      </c>
      <c r="AD29" s="260" t="s">
        <v>360</v>
      </c>
      <c r="AE29" s="378" t="s">
        <v>341</v>
      </c>
      <c r="AF29" s="338"/>
    </row>
    <row r="30" spans="1:32" ht="13.5" x14ac:dyDescent="0.25">
      <c r="A30" s="272">
        <v>26</v>
      </c>
      <c r="B30" s="342" t="s">
        <v>42</v>
      </c>
      <c r="C30" s="343" t="s">
        <v>31</v>
      </c>
      <c r="D30" s="344" t="s">
        <v>81</v>
      </c>
      <c r="E30" s="344" t="s">
        <v>307</v>
      </c>
      <c r="F30" s="345" t="s">
        <v>308</v>
      </c>
      <c r="G30" s="346">
        <f t="shared" si="1"/>
        <v>1.2101910828025477</v>
      </c>
      <c r="H30" s="346"/>
      <c r="I30" s="344"/>
      <c r="J30" s="344"/>
      <c r="K30" s="344" t="s">
        <v>85</v>
      </c>
      <c r="L30" s="347" t="s">
        <v>37</v>
      </c>
      <c r="M30" s="348" t="s">
        <v>38</v>
      </c>
      <c r="N30" s="344" t="s">
        <v>38</v>
      </c>
      <c r="O30" s="344" t="s">
        <v>36</v>
      </c>
      <c r="P30" s="344"/>
      <c r="Q30" s="349" t="s">
        <v>38</v>
      </c>
      <c r="R30" s="350" t="s">
        <v>37</v>
      </c>
      <c r="S30" s="344" t="s">
        <v>38</v>
      </c>
      <c r="T30" s="344" t="s">
        <v>30</v>
      </c>
      <c r="U30" s="344" t="s">
        <v>37</v>
      </c>
      <c r="V30" s="344" t="s">
        <v>37</v>
      </c>
      <c r="W30" s="344" t="s">
        <v>38</v>
      </c>
      <c r="X30" s="344" t="s">
        <v>30</v>
      </c>
      <c r="Y30" s="344" t="s">
        <v>30</v>
      </c>
      <c r="Z30" s="351" t="s">
        <v>38</v>
      </c>
      <c r="AA30" s="351" t="s">
        <v>38</v>
      </c>
      <c r="AB30" s="352" t="s">
        <v>34</v>
      </c>
      <c r="AC30" s="353" t="s">
        <v>37</v>
      </c>
      <c r="AD30" s="354" t="s">
        <v>361</v>
      </c>
      <c r="AE30" s="378" t="s">
        <v>341</v>
      </c>
      <c r="AF30" s="338"/>
    </row>
    <row r="31" spans="1:32" ht="13.5" x14ac:dyDescent="0.25">
      <c r="A31" s="272">
        <v>27</v>
      </c>
      <c r="B31" s="301" t="s">
        <v>64</v>
      </c>
      <c r="C31" s="302" t="s">
        <v>31</v>
      </c>
      <c r="D31" s="313" t="s">
        <v>42</v>
      </c>
      <c r="E31" s="313" t="s">
        <v>311</v>
      </c>
      <c r="F31" s="314" t="s">
        <v>43</v>
      </c>
      <c r="G31" s="304">
        <f t="shared" si="1"/>
        <v>0.74840764331210186</v>
      </c>
      <c r="H31" s="304">
        <v>0.89</v>
      </c>
      <c r="I31" s="303" t="s">
        <v>33</v>
      </c>
      <c r="J31" s="303" t="s">
        <v>34</v>
      </c>
      <c r="K31" s="303" t="s">
        <v>35</v>
      </c>
      <c r="L31" s="315" t="s">
        <v>37</v>
      </c>
      <c r="M31" s="316" t="s">
        <v>36</v>
      </c>
      <c r="N31" s="313" t="s">
        <v>37</v>
      </c>
      <c r="O31" s="313" t="s">
        <v>36</v>
      </c>
      <c r="P31" s="313"/>
      <c r="Q31" s="317" t="s">
        <v>40</v>
      </c>
      <c r="R31" s="318" t="s">
        <v>37</v>
      </c>
      <c r="S31" s="313" t="s">
        <v>38</v>
      </c>
      <c r="T31" s="313" t="s">
        <v>30</v>
      </c>
      <c r="U31" s="313" t="s">
        <v>30</v>
      </c>
      <c r="V31" s="313" t="s">
        <v>30</v>
      </c>
      <c r="W31" s="313" t="s">
        <v>38</v>
      </c>
      <c r="X31" s="313" t="s">
        <v>30</v>
      </c>
      <c r="Y31" s="313" t="s">
        <v>30</v>
      </c>
      <c r="Z31" s="319" t="s">
        <v>38</v>
      </c>
      <c r="AA31" s="319" t="s">
        <v>38</v>
      </c>
      <c r="AB31" s="320" t="s">
        <v>38</v>
      </c>
      <c r="AC31" s="321" t="s">
        <v>38</v>
      </c>
      <c r="AD31" s="252" t="s">
        <v>362</v>
      </c>
      <c r="AE31" s="378" t="s">
        <v>341</v>
      </c>
      <c r="AF31" s="312" t="s">
        <v>342</v>
      </c>
    </row>
    <row r="32" spans="1:32" x14ac:dyDescent="0.2">
      <c r="A32" s="272">
        <v>28</v>
      </c>
      <c r="B32" s="323" t="s">
        <v>86</v>
      </c>
      <c r="C32" s="324" t="s">
        <v>31</v>
      </c>
      <c r="D32" s="325" t="s">
        <v>42</v>
      </c>
      <c r="E32" s="325"/>
      <c r="F32" s="326" t="s">
        <v>69</v>
      </c>
      <c r="G32" s="327">
        <f t="shared" si="1"/>
        <v>0.76433121019108274</v>
      </c>
      <c r="H32" s="327">
        <v>0.9</v>
      </c>
      <c r="I32" s="328" t="s">
        <v>33</v>
      </c>
      <c r="J32" s="328" t="s">
        <v>34</v>
      </c>
      <c r="K32" s="328" t="s">
        <v>35</v>
      </c>
      <c r="L32" s="329" t="s">
        <v>36</v>
      </c>
      <c r="M32" s="330" t="s">
        <v>37</v>
      </c>
      <c r="N32" s="325" t="s">
        <v>30</v>
      </c>
      <c r="O32" s="325" t="s">
        <v>38</v>
      </c>
      <c r="P32" s="325"/>
      <c r="Q32" s="331" t="s">
        <v>39</v>
      </c>
      <c r="R32" s="332" t="s">
        <v>38</v>
      </c>
      <c r="S32" s="325" t="s">
        <v>37</v>
      </c>
      <c r="T32" s="325" t="s">
        <v>37</v>
      </c>
      <c r="U32" s="325" t="s">
        <v>37</v>
      </c>
      <c r="V32" s="325" t="s">
        <v>37</v>
      </c>
      <c r="W32" s="325" t="s">
        <v>39</v>
      </c>
      <c r="X32" s="325" t="s">
        <v>30</v>
      </c>
      <c r="Y32" s="325" t="s">
        <v>30</v>
      </c>
      <c r="Z32" s="333" t="s">
        <v>46</v>
      </c>
      <c r="AA32" s="333" t="s">
        <v>34</v>
      </c>
      <c r="AB32" s="334" t="s">
        <v>30</v>
      </c>
      <c r="AC32" s="335" t="s">
        <v>59</v>
      </c>
      <c r="AD32" s="336" t="s">
        <v>363</v>
      </c>
      <c r="AE32" s="337" t="s">
        <v>342</v>
      </c>
      <c r="AF32" s="338"/>
    </row>
    <row r="33" spans="1:36" x14ac:dyDescent="0.2">
      <c r="A33" s="272">
        <v>29</v>
      </c>
      <c r="B33" s="323" t="s">
        <v>87</v>
      </c>
      <c r="C33" s="324" t="s">
        <v>31</v>
      </c>
      <c r="D33" s="325" t="s">
        <v>42</v>
      </c>
      <c r="E33" s="325"/>
      <c r="F33" s="326" t="s">
        <v>88</v>
      </c>
      <c r="G33" s="327">
        <f t="shared" si="1"/>
        <v>0.81210191082802541</v>
      </c>
      <c r="H33" s="327">
        <v>0.52</v>
      </c>
      <c r="I33" s="328" t="s">
        <v>33</v>
      </c>
      <c r="J33" s="328" t="s">
        <v>34</v>
      </c>
      <c r="K33" s="328" t="s">
        <v>35</v>
      </c>
      <c r="L33" s="329" t="s">
        <v>36</v>
      </c>
      <c r="M33" s="330" t="s">
        <v>38</v>
      </c>
      <c r="N33" s="325" t="s">
        <v>36</v>
      </c>
      <c r="O33" s="325" t="s">
        <v>36</v>
      </c>
      <c r="P33" s="325"/>
      <c r="Q33" s="331" t="s">
        <v>38</v>
      </c>
      <c r="R33" s="332" t="s">
        <v>46</v>
      </c>
      <c r="S33" s="325" t="s">
        <v>38</v>
      </c>
      <c r="T33" s="325" t="s">
        <v>30</v>
      </c>
      <c r="U33" s="325" t="s">
        <v>37</v>
      </c>
      <c r="V33" s="325" t="s">
        <v>37</v>
      </c>
      <c r="W33" s="325" t="s">
        <v>38</v>
      </c>
      <c r="X33" s="325" t="s">
        <v>37</v>
      </c>
      <c r="Y33" s="325" t="s">
        <v>30</v>
      </c>
      <c r="Z33" s="333" t="s">
        <v>46</v>
      </c>
      <c r="AA33" s="333" t="s">
        <v>34</v>
      </c>
      <c r="AB33" s="334" t="s">
        <v>37</v>
      </c>
      <c r="AC33" s="335" t="s">
        <v>30</v>
      </c>
      <c r="AD33" s="336" t="s">
        <v>364</v>
      </c>
      <c r="AE33" s="337" t="s">
        <v>342</v>
      </c>
      <c r="AF33" s="338"/>
    </row>
    <row r="34" spans="1:36" x14ac:dyDescent="0.2">
      <c r="A34" s="272">
        <v>30</v>
      </c>
      <c r="B34" s="323" t="s">
        <v>89</v>
      </c>
      <c r="C34" s="324" t="s">
        <v>31</v>
      </c>
      <c r="D34" s="325" t="s">
        <v>42</v>
      </c>
      <c r="E34" s="325"/>
      <c r="F34" s="326" t="s">
        <v>69</v>
      </c>
      <c r="G34" s="327">
        <f t="shared" si="1"/>
        <v>0.76433121019108274</v>
      </c>
      <c r="H34" s="327">
        <v>0.9</v>
      </c>
      <c r="I34" s="328" t="s">
        <v>33</v>
      </c>
      <c r="J34" s="328" t="s">
        <v>34</v>
      </c>
      <c r="K34" s="328" t="s">
        <v>35</v>
      </c>
      <c r="L34" s="329" t="s">
        <v>38</v>
      </c>
      <c r="M34" s="330" t="s">
        <v>38</v>
      </c>
      <c r="N34" s="325" t="s">
        <v>44</v>
      </c>
      <c r="O34" s="325" t="s">
        <v>38</v>
      </c>
      <c r="P34" s="325"/>
      <c r="Q34" s="331" t="s">
        <v>46</v>
      </c>
      <c r="R34" s="332" t="s">
        <v>38</v>
      </c>
      <c r="S34" s="325" t="s">
        <v>37</v>
      </c>
      <c r="T34" s="325" t="s">
        <v>30</v>
      </c>
      <c r="U34" s="325" t="s">
        <v>30</v>
      </c>
      <c r="V34" s="325" t="s">
        <v>37</v>
      </c>
      <c r="W34" s="325" t="s">
        <v>36</v>
      </c>
      <c r="X34" s="325" t="s">
        <v>30</v>
      </c>
      <c r="Y34" s="325" t="s">
        <v>30</v>
      </c>
      <c r="Z34" s="333" t="s">
        <v>36</v>
      </c>
      <c r="AA34" s="333" t="s">
        <v>39</v>
      </c>
      <c r="AB34" s="334" t="s">
        <v>30</v>
      </c>
      <c r="AC34" s="335" t="s">
        <v>59</v>
      </c>
      <c r="AD34" s="336"/>
      <c r="AE34" s="337" t="s">
        <v>342</v>
      </c>
      <c r="AF34" s="338"/>
    </row>
    <row r="35" spans="1:36" x14ac:dyDescent="0.2">
      <c r="A35" s="272">
        <v>31</v>
      </c>
      <c r="B35" s="323" t="s">
        <v>90</v>
      </c>
      <c r="C35" s="324" t="s">
        <v>31</v>
      </c>
      <c r="D35" s="325" t="s">
        <v>42</v>
      </c>
      <c r="E35" s="325"/>
      <c r="F35" s="326" t="s">
        <v>52</v>
      </c>
      <c r="G35" s="327">
        <f t="shared" si="1"/>
        <v>0.85987261146496818</v>
      </c>
      <c r="H35" s="327">
        <v>0.57999999999999996</v>
      </c>
      <c r="I35" s="328" t="s">
        <v>33</v>
      </c>
      <c r="J35" s="328" t="s">
        <v>34</v>
      </c>
      <c r="K35" s="328" t="s">
        <v>35</v>
      </c>
      <c r="L35" s="329" t="s">
        <v>37</v>
      </c>
      <c r="M35" s="330" t="s">
        <v>37</v>
      </c>
      <c r="N35" s="325" t="s">
        <v>36</v>
      </c>
      <c r="O35" s="325" t="s">
        <v>37</v>
      </c>
      <c r="P35" s="325"/>
      <c r="Q35" s="331" t="s">
        <v>40</v>
      </c>
      <c r="R35" s="332" t="s">
        <v>38</v>
      </c>
      <c r="S35" s="325" t="s">
        <v>38</v>
      </c>
      <c r="T35" s="325" t="s">
        <v>30</v>
      </c>
      <c r="U35" s="325" t="s">
        <v>37</v>
      </c>
      <c r="V35" s="325" t="s">
        <v>44</v>
      </c>
      <c r="W35" s="325" t="s">
        <v>37</v>
      </c>
      <c r="X35" s="325" t="s">
        <v>30</v>
      </c>
      <c r="Y35" s="325" t="s">
        <v>30</v>
      </c>
      <c r="Z35" s="333" t="s">
        <v>46</v>
      </c>
      <c r="AA35" s="333" t="s">
        <v>34</v>
      </c>
      <c r="AB35" s="334" t="s">
        <v>34</v>
      </c>
      <c r="AC35" s="335" t="s">
        <v>37</v>
      </c>
      <c r="AD35" s="336" t="s">
        <v>365</v>
      </c>
      <c r="AE35" s="337" t="s">
        <v>342</v>
      </c>
      <c r="AF35" s="338"/>
    </row>
    <row r="36" spans="1:36" ht="13.5" x14ac:dyDescent="0.25">
      <c r="A36" s="272">
        <v>32</v>
      </c>
      <c r="B36" s="342" t="s">
        <v>92</v>
      </c>
      <c r="C36" s="343" t="s">
        <v>48</v>
      </c>
      <c r="D36" s="344" t="s">
        <v>93</v>
      </c>
      <c r="E36" s="344" t="s">
        <v>64</v>
      </c>
      <c r="F36" s="345" t="s">
        <v>313</v>
      </c>
      <c r="G36" s="346">
        <f t="shared" si="1"/>
        <v>0.38216560509554137</v>
      </c>
      <c r="H36" s="346"/>
      <c r="I36" s="344"/>
      <c r="J36" s="344" t="s">
        <v>38</v>
      </c>
      <c r="K36" s="344" t="s">
        <v>94</v>
      </c>
      <c r="L36" s="347" t="s">
        <v>30</v>
      </c>
      <c r="M36" s="348" t="s">
        <v>30</v>
      </c>
      <c r="N36" s="344" t="s">
        <v>30</v>
      </c>
      <c r="O36" s="344" t="s">
        <v>30</v>
      </c>
      <c r="P36" s="344" t="s">
        <v>44</v>
      </c>
      <c r="Q36" s="349" t="s">
        <v>30</v>
      </c>
      <c r="R36" s="350" t="s">
        <v>30</v>
      </c>
      <c r="S36" s="344" t="s">
        <v>36</v>
      </c>
      <c r="T36" s="344" t="s">
        <v>30</v>
      </c>
      <c r="U36" s="344" t="s">
        <v>30</v>
      </c>
      <c r="V36" s="344" t="s">
        <v>30</v>
      </c>
      <c r="W36" s="344" t="s">
        <v>30</v>
      </c>
      <c r="X36" s="344" t="s">
        <v>30</v>
      </c>
      <c r="Y36" s="344" t="s">
        <v>30</v>
      </c>
      <c r="Z36" s="351" t="s">
        <v>37</v>
      </c>
      <c r="AA36" s="351" t="s">
        <v>37</v>
      </c>
      <c r="AB36" s="352"/>
      <c r="AC36" s="353"/>
      <c r="AD36" s="260" t="s">
        <v>366</v>
      </c>
      <c r="AE36" s="379" t="s">
        <v>41</v>
      </c>
      <c r="AF36" s="338"/>
    </row>
    <row r="37" spans="1:36" ht="26.25" x14ac:dyDescent="0.25">
      <c r="A37" s="272">
        <v>33</v>
      </c>
      <c r="B37" s="342" t="s">
        <v>91</v>
      </c>
      <c r="C37" s="343" t="s">
        <v>31</v>
      </c>
      <c r="D37" s="344" t="s">
        <v>96</v>
      </c>
      <c r="E37" s="344" t="s">
        <v>89</v>
      </c>
      <c r="F37" s="345" t="s">
        <v>316</v>
      </c>
      <c r="G37" s="346">
        <f t="shared" si="1"/>
        <v>0.4140127388535032</v>
      </c>
      <c r="H37" s="346"/>
      <c r="I37" s="344"/>
      <c r="J37" s="344" t="s">
        <v>38</v>
      </c>
      <c r="K37" s="344" t="s">
        <v>94</v>
      </c>
      <c r="L37" s="347" t="s">
        <v>44</v>
      </c>
      <c r="M37" s="348" t="s">
        <v>44</v>
      </c>
      <c r="N37" s="344" t="s">
        <v>30</v>
      </c>
      <c r="O37" s="344" t="s">
        <v>36</v>
      </c>
      <c r="P37" s="344" t="s">
        <v>38</v>
      </c>
      <c r="Q37" s="349" t="s">
        <v>36</v>
      </c>
      <c r="R37" s="350" t="s">
        <v>30</v>
      </c>
      <c r="S37" s="344" t="s">
        <v>37</v>
      </c>
      <c r="T37" s="344" t="s">
        <v>30</v>
      </c>
      <c r="U37" s="344" t="s">
        <v>30</v>
      </c>
      <c r="V37" s="344" t="s">
        <v>30</v>
      </c>
      <c r="W37" s="344" t="s">
        <v>30</v>
      </c>
      <c r="X37" s="344" t="s">
        <v>44</v>
      </c>
      <c r="Y37" s="344" t="s">
        <v>30</v>
      </c>
      <c r="Z37" s="351" t="s">
        <v>37</v>
      </c>
      <c r="AA37" s="351" t="s">
        <v>37</v>
      </c>
      <c r="AB37" s="352"/>
      <c r="AC37" s="353"/>
      <c r="AD37" s="266" t="s">
        <v>367</v>
      </c>
      <c r="AE37" s="379" t="s">
        <v>41</v>
      </c>
      <c r="AF37" s="338"/>
    </row>
    <row r="38" spans="1:36" ht="13.5" x14ac:dyDescent="0.25">
      <c r="A38" s="272">
        <v>34</v>
      </c>
      <c r="B38" s="342" t="s">
        <v>95</v>
      </c>
      <c r="C38" s="343" t="s">
        <v>31</v>
      </c>
      <c r="D38" s="344" t="s">
        <v>72</v>
      </c>
      <c r="E38" s="344" t="s">
        <v>178</v>
      </c>
      <c r="F38" s="345"/>
      <c r="G38" s="346"/>
      <c r="H38" s="346"/>
      <c r="I38" s="355" t="s">
        <v>56</v>
      </c>
      <c r="J38" s="355" t="s">
        <v>34</v>
      </c>
      <c r="K38" s="355" t="s">
        <v>35</v>
      </c>
      <c r="L38" s="347" t="s">
        <v>30</v>
      </c>
      <c r="M38" s="348" t="s">
        <v>37</v>
      </c>
      <c r="N38" s="344" t="s">
        <v>37</v>
      </c>
      <c r="O38" s="344" t="s">
        <v>37</v>
      </c>
      <c r="P38" s="344"/>
      <c r="Q38" s="349" t="s">
        <v>37</v>
      </c>
      <c r="R38" s="350" t="s">
        <v>58</v>
      </c>
      <c r="S38" s="344" t="s">
        <v>37</v>
      </c>
      <c r="T38" s="344" t="s">
        <v>37</v>
      </c>
      <c r="U38" s="344" t="s">
        <v>37</v>
      </c>
      <c r="V38" s="344" t="s">
        <v>37</v>
      </c>
      <c r="W38" s="344" t="s">
        <v>38</v>
      </c>
      <c r="X38" s="344" t="s">
        <v>37</v>
      </c>
      <c r="Y38" s="344" t="s">
        <v>37</v>
      </c>
      <c r="Z38" s="351" t="s">
        <v>36</v>
      </c>
      <c r="AA38" s="351" t="s">
        <v>38</v>
      </c>
      <c r="AB38" s="352" t="s">
        <v>30</v>
      </c>
      <c r="AC38" s="353"/>
      <c r="AD38" s="266" t="s">
        <v>317</v>
      </c>
      <c r="AE38" s="379" t="s">
        <v>368</v>
      </c>
      <c r="AF38" s="338"/>
    </row>
    <row r="39" spans="1:36" ht="13.5" x14ac:dyDescent="0.25">
      <c r="A39" s="272">
        <v>35</v>
      </c>
      <c r="B39" s="356" t="s">
        <v>97</v>
      </c>
      <c r="C39" s="357" t="s">
        <v>31</v>
      </c>
      <c r="D39" s="358" t="s">
        <v>77</v>
      </c>
      <c r="E39" s="358" t="s">
        <v>318</v>
      </c>
      <c r="F39" s="359"/>
      <c r="G39" s="360"/>
      <c r="H39" s="360"/>
      <c r="I39" s="361" t="s">
        <v>54</v>
      </c>
      <c r="J39" s="361" t="s">
        <v>34</v>
      </c>
      <c r="K39" s="361" t="s">
        <v>35</v>
      </c>
      <c r="L39" s="362" t="s">
        <v>30</v>
      </c>
      <c r="M39" s="363" t="s">
        <v>37</v>
      </c>
      <c r="N39" s="358" t="s">
        <v>37</v>
      </c>
      <c r="O39" s="358" t="s">
        <v>37</v>
      </c>
      <c r="P39" s="358"/>
      <c r="Q39" s="364" t="s">
        <v>37</v>
      </c>
      <c r="R39" s="365" t="s">
        <v>30</v>
      </c>
      <c r="S39" s="358" t="s">
        <v>36</v>
      </c>
      <c r="T39" s="358" t="s">
        <v>37</v>
      </c>
      <c r="U39" s="358" t="s">
        <v>30</v>
      </c>
      <c r="V39" s="358" t="s">
        <v>30</v>
      </c>
      <c r="W39" s="358" t="s">
        <v>44</v>
      </c>
      <c r="X39" s="358" t="s">
        <v>30</v>
      </c>
      <c r="Y39" s="358" t="s">
        <v>30</v>
      </c>
      <c r="Z39" s="366" t="s">
        <v>37</v>
      </c>
      <c r="AA39" s="366" t="s">
        <v>37</v>
      </c>
      <c r="AB39" s="367" t="s">
        <v>30</v>
      </c>
      <c r="AC39" s="368"/>
      <c r="AD39" s="369"/>
      <c r="AE39" s="380" t="s">
        <v>41</v>
      </c>
      <c r="AF39" s="370"/>
    </row>
    <row r="40" spans="1:36" ht="13.5" thickBot="1" x14ac:dyDescent="0.25">
      <c r="A40" s="127">
        <v>36</v>
      </c>
      <c r="B40" s="356" t="s">
        <v>369</v>
      </c>
      <c r="C40" s="371" t="s">
        <v>370</v>
      </c>
      <c r="D40" s="371">
        <v>25</v>
      </c>
      <c r="E40" s="371">
        <v>80</v>
      </c>
      <c r="F40" s="371"/>
      <c r="G40" s="371"/>
      <c r="H40" s="371"/>
      <c r="I40" s="371">
        <v>10</v>
      </c>
      <c r="J40" s="372" t="s">
        <v>46</v>
      </c>
      <c r="K40" s="371"/>
      <c r="L40" s="371"/>
      <c r="M40" s="371"/>
      <c r="N40" s="371"/>
      <c r="O40" s="371"/>
      <c r="P40" s="371"/>
      <c r="Q40" s="371">
        <v>1</v>
      </c>
      <c r="R40" s="371"/>
      <c r="S40" s="371"/>
      <c r="T40" s="371"/>
      <c r="U40" s="371"/>
      <c r="V40" s="371"/>
      <c r="W40" s="371"/>
      <c r="X40" s="371"/>
      <c r="Y40" s="371"/>
      <c r="Z40" s="371"/>
      <c r="AA40" s="371" t="s">
        <v>39</v>
      </c>
      <c r="AB40" s="371"/>
      <c r="AC40" s="371"/>
      <c r="AD40" s="371" t="s">
        <v>371</v>
      </c>
      <c r="AE40" s="373"/>
      <c r="AF40" s="374" t="s">
        <v>372</v>
      </c>
    </row>
    <row r="42" spans="1:36" s="123" customFormat="1" x14ac:dyDescent="0.2">
      <c r="C42" s="123" t="s">
        <v>373</v>
      </c>
      <c r="H42" s="270">
        <f>H7+H8+H11+H12+H16+H17+H18+H19+H20+H21+H22+H23+H24+H25+H26+H27+H32+H33+H34+H35</f>
        <v>12.45</v>
      </c>
      <c r="J42" s="271"/>
      <c r="AE42" s="377"/>
      <c r="AF42" s="377"/>
    </row>
    <row r="43" spans="1:36" ht="12.75" customHeight="1" x14ac:dyDescent="0.2">
      <c r="AF43" s="127"/>
    </row>
    <row r="44" spans="1:36" ht="12.75" customHeight="1" x14ac:dyDescent="0.25">
      <c r="Z44" s="148" t="s">
        <v>262</v>
      </c>
      <c r="AA44" s="148"/>
      <c r="AB44" s="228"/>
      <c r="AC44" s="148"/>
      <c r="AD44" s="148"/>
      <c r="AE44" s="148"/>
      <c r="AF44" s="148"/>
      <c r="AG44" s="148"/>
      <c r="AH44" s="148"/>
      <c r="AI44" s="148"/>
      <c r="AJ44" s="148"/>
    </row>
    <row r="45" spans="1:36" ht="12.75" customHeight="1" x14ac:dyDescent="0.25">
      <c r="B45" s="127" t="s">
        <v>342</v>
      </c>
      <c r="C45" s="127" t="s">
        <v>374</v>
      </c>
      <c r="Z45" s="148" t="s">
        <v>267</v>
      </c>
      <c r="AA45" s="148"/>
      <c r="AD45" s="148"/>
      <c r="AE45" s="148"/>
      <c r="AF45" s="148"/>
      <c r="AG45" s="148"/>
      <c r="AH45" s="148"/>
      <c r="AI45" s="148"/>
      <c r="AJ45" s="148"/>
    </row>
    <row r="46" spans="1:36" ht="12.75" customHeight="1" x14ac:dyDescent="0.25">
      <c r="B46" s="127" t="s">
        <v>372</v>
      </c>
      <c r="C46" s="127" t="s">
        <v>375</v>
      </c>
      <c r="Z46" s="148" t="s">
        <v>268</v>
      </c>
      <c r="AA46" s="148"/>
      <c r="AC46" s="228">
        <v>2</v>
      </c>
      <c r="AD46" s="148" t="s">
        <v>269</v>
      </c>
      <c r="AE46" s="148"/>
      <c r="AF46" s="148"/>
      <c r="AG46" s="148"/>
      <c r="AH46" s="148"/>
      <c r="AI46" s="148"/>
      <c r="AJ46" s="148"/>
    </row>
    <row r="47" spans="1:36" ht="12.75" customHeight="1" x14ac:dyDescent="0.25">
      <c r="B47" s="127" t="s">
        <v>41</v>
      </c>
      <c r="C47" s="127" t="s">
        <v>323</v>
      </c>
      <c r="Z47" s="148"/>
      <c r="AA47" s="148"/>
      <c r="AC47" s="228">
        <v>3</v>
      </c>
      <c r="AD47" s="148" t="s">
        <v>270</v>
      </c>
      <c r="AE47" s="148"/>
      <c r="AF47" s="148"/>
      <c r="AG47" s="148"/>
      <c r="AH47" s="148"/>
      <c r="AI47" s="148"/>
      <c r="AJ47" s="148"/>
    </row>
    <row r="48" spans="1:36" ht="12.75" customHeight="1" x14ac:dyDescent="0.25">
      <c r="B48" s="127" t="s">
        <v>376</v>
      </c>
      <c r="C48" s="127" t="s">
        <v>377</v>
      </c>
      <c r="Z48" s="148"/>
      <c r="AA48" s="148"/>
      <c r="AB48" s="228"/>
      <c r="AC48" s="228">
        <v>4</v>
      </c>
      <c r="AD48" s="148" t="s">
        <v>271</v>
      </c>
      <c r="AE48" s="148"/>
      <c r="AF48" s="148"/>
      <c r="AG48" s="148"/>
      <c r="AH48" s="148"/>
      <c r="AI48" s="148"/>
      <c r="AJ48" s="148"/>
    </row>
    <row r="49" spans="2:36" ht="14.25" thickBot="1" x14ac:dyDescent="0.3">
      <c r="C49" s="127" t="s">
        <v>378</v>
      </c>
      <c r="Z49" s="148" t="s">
        <v>391</v>
      </c>
      <c r="AA49" s="148" t="s">
        <v>392</v>
      </c>
      <c r="AB49" s="228"/>
      <c r="AC49" s="148"/>
      <c r="AD49" s="148"/>
      <c r="AE49" s="148"/>
      <c r="AF49" s="148"/>
      <c r="AG49" s="120"/>
      <c r="AH49" s="120"/>
      <c r="AI49" s="120"/>
      <c r="AJ49" s="120"/>
    </row>
    <row r="50" spans="2:36" x14ac:dyDescent="0.2">
      <c r="B50" s="127" t="s">
        <v>28</v>
      </c>
      <c r="C50" s="127" t="s">
        <v>266</v>
      </c>
      <c r="Z50" s="416"/>
      <c r="AA50" s="416"/>
      <c r="AB50" s="416"/>
      <c r="AC50" s="416"/>
      <c r="AD50" s="416"/>
      <c r="AE50" s="417"/>
      <c r="AF50" s="417"/>
    </row>
    <row r="51" spans="2:36" x14ac:dyDescent="0.2">
      <c r="B51" s="127" t="s">
        <v>335</v>
      </c>
      <c r="C51" s="127" t="s">
        <v>379</v>
      </c>
      <c r="Z51" s="416"/>
      <c r="AA51" s="416"/>
      <c r="AB51" s="416"/>
      <c r="AC51" s="416"/>
      <c r="AD51" s="416"/>
      <c r="AE51" s="417"/>
      <c r="AF51" s="417"/>
    </row>
    <row r="53" spans="2:36" ht="15.75" x14ac:dyDescent="0.25">
      <c r="C53" s="390" t="s">
        <v>380</v>
      </c>
    </row>
  </sheetData>
  <mergeCells count="6">
    <mergeCell ref="AE3:AF3"/>
    <mergeCell ref="AD1:AF1"/>
    <mergeCell ref="C2:I2"/>
    <mergeCell ref="L2:Q2"/>
    <mergeCell ref="R2:Z2"/>
    <mergeCell ref="AE2:AF2"/>
  </mergeCells>
  <pageMargins left="0.7" right="0.7" top="0.78740157499999996" bottom="0.78740157499999996" header="0.3" footer="0.3"/>
  <pageSetup paperSize="8" orientation="landscape" horizontalDpi="4294967294" verticalDpi="4294967294" r:id="rId1"/>
  <headerFooter>
    <oddHeader>&amp;L&amp;F&amp;R&amp;A</oddHeader>
    <oddFooter>&amp;LIng. Gabriela Čížková&amp;R&amp;D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view="pageLayout" zoomScaleNormal="100" workbookViewId="0">
      <selection activeCell="AD15" sqref="AD15"/>
    </sheetView>
  </sheetViews>
  <sheetFormatPr defaultRowHeight="12.75" x14ac:dyDescent="0.2"/>
  <cols>
    <col min="1" max="1" width="3" style="127" bestFit="1" customWidth="1"/>
    <col min="2" max="2" width="4" style="127" bestFit="1" customWidth="1"/>
    <col min="3" max="3" width="12.28515625" style="127" customWidth="1"/>
    <col min="4" max="4" width="4.5703125" style="127" customWidth="1"/>
    <col min="5" max="6" width="5" style="127" bestFit="1" customWidth="1"/>
    <col min="7" max="7" width="6.140625" style="127" bestFit="1" customWidth="1"/>
    <col min="8" max="8" width="3.28515625" style="127" bestFit="1" customWidth="1"/>
    <col min="9" max="9" width="3.140625" style="127" bestFit="1" customWidth="1"/>
    <col min="10" max="10" width="4.140625" style="127" bestFit="1" customWidth="1"/>
    <col min="11" max="11" width="3.28515625" style="127" bestFit="1" customWidth="1"/>
    <col min="12" max="12" width="4.28515625" style="127" bestFit="1" customWidth="1"/>
    <col min="13" max="13" width="5.28515625" style="127" bestFit="1" customWidth="1"/>
    <col min="14" max="14" width="5.42578125" style="127" bestFit="1" customWidth="1"/>
    <col min="15" max="15" width="3.28515625" style="127" bestFit="1" customWidth="1"/>
    <col min="16" max="16" width="3.85546875" style="127" bestFit="1" customWidth="1"/>
    <col min="17" max="17" width="4" style="127" bestFit="1" customWidth="1"/>
    <col min="18" max="21" width="3.5703125" style="127" bestFit="1" customWidth="1"/>
    <col min="22" max="22" width="6" style="127" bestFit="1" customWidth="1"/>
    <col min="23" max="23" width="5.5703125" style="127" bestFit="1" customWidth="1"/>
    <col min="24" max="24" width="4.7109375" style="127" customWidth="1"/>
    <col min="25" max="25" width="3.140625" style="127" bestFit="1" customWidth="1"/>
    <col min="26" max="26" width="20.5703125" style="127" customWidth="1"/>
    <col min="27" max="27" width="7" style="376" bestFit="1" customWidth="1"/>
    <col min="28" max="16384" width="9.140625" style="127"/>
  </cols>
  <sheetData>
    <row r="1" spans="1:27" ht="24" customHeight="1" thickBot="1" x14ac:dyDescent="0.3">
      <c r="A1" s="269"/>
      <c r="B1" s="229"/>
      <c r="C1" s="230" t="s">
        <v>382</v>
      </c>
      <c r="D1" s="123"/>
      <c r="E1" s="270"/>
      <c r="F1" s="270"/>
      <c r="G1" s="270"/>
      <c r="H1" s="123"/>
      <c r="I1" s="123"/>
      <c r="J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475" t="s">
        <v>383</v>
      </c>
      <c r="Z1" s="475"/>
      <c r="AA1" s="475"/>
    </row>
    <row r="2" spans="1:27" ht="20.25" customHeight="1" thickBot="1" x14ac:dyDescent="0.25">
      <c r="A2" s="272"/>
      <c r="B2" s="234" t="s">
        <v>0</v>
      </c>
      <c r="C2" s="476" t="s">
        <v>1</v>
      </c>
      <c r="D2" s="477"/>
      <c r="E2" s="478"/>
      <c r="F2" s="478"/>
      <c r="G2" s="478"/>
      <c r="H2" s="479"/>
      <c r="I2" s="391"/>
      <c r="J2" s="274"/>
      <c r="K2" s="476" t="s">
        <v>2</v>
      </c>
      <c r="L2" s="477"/>
      <c r="M2" s="477"/>
      <c r="N2" s="477"/>
      <c r="O2" s="479"/>
      <c r="P2" s="480" t="s">
        <v>3</v>
      </c>
      <c r="Q2" s="481"/>
      <c r="R2" s="481"/>
      <c r="S2" s="481"/>
      <c r="T2" s="481"/>
      <c r="U2" s="481"/>
      <c r="V2" s="481"/>
      <c r="W2" s="481"/>
      <c r="X2" s="481"/>
      <c r="Y2" s="275" t="s">
        <v>5</v>
      </c>
      <c r="Z2" s="290" t="s">
        <v>384</v>
      </c>
      <c r="AA2" s="392" t="s">
        <v>385</v>
      </c>
    </row>
    <row r="3" spans="1:27" ht="20.25" customHeight="1" thickBot="1" x14ac:dyDescent="0.25">
      <c r="A3" s="272"/>
      <c r="B3" s="239" t="s">
        <v>275</v>
      </c>
      <c r="C3" s="240" t="s">
        <v>6</v>
      </c>
      <c r="D3" s="279" t="s">
        <v>7</v>
      </c>
      <c r="E3" s="280" t="s">
        <v>276</v>
      </c>
      <c r="F3" s="280" t="s">
        <v>277</v>
      </c>
      <c r="G3" s="280" t="s">
        <v>9</v>
      </c>
      <c r="H3" s="279" t="s">
        <v>10</v>
      </c>
      <c r="I3" s="391" t="s">
        <v>11</v>
      </c>
      <c r="J3" s="274" t="s">
        <v>12</v>
      </c>
      <c r="K3" s="279" t="s">
        <v>13</v>
      </c>
      <c r="L3" s="279" t="s">
        <v>14</v>
      </c>
      <c r="M3" s="279" t="s">
        <v>15</v>
      </c>
      <c r="N3" s="279" t="s">
        <v>16</v>
      </c>
      <c r="O3" s="285" t="s">
        <v>18</v>
      </c>
      <c r="P3" s="286" t="s">
        <v>19</v>
      </c>
      <c r="Q3" s="287" t="s">
        <v>20</v>
      </c>
      <c r="R3" s="287" t="s">
        <v>21</v>
      </c>
      <c r="S3" s="287" t="s">
        <v>22</v>
      </c>
      <c r="T3" s="287" t="s">
        <v>23</v>
      </c>
      <c r="U3" s="287" t="s">
        <v>24</v>
      </c>
      <c r="V3" s="287" t="s">
        <v>25</v>
      </c>
      <c r="W3" s="287" t="s">
        <v>26</v>
      </c>
      <c r="X3" s="288" t="s">
        <v>27</v>
      </c>
      <c r="Y3" s="288"/>
      <c r="Z3" s="290" t="s">
        <v>386</v>
      </c>
      <c r="AA3" s="393" t="s">
        <v>338</v>
      </c>
    </row>
    <row r="4" spans="1:27" x14ac:dyDescent="0.2">
      <c r="A4" s="272"/>
      <c r="B4" s="394"/>
      <c r="C4" s="395"/>
      <c r="D4" s="396"/>
      <c r="E4" s="397"/>
      <c r="F4" s="397"/>
      <c r="G4" s="397" t="s">
        <v>98</v>
      </c>
      <c r="H4" s="396"/>
      <c r="I4" s="398"/>
      <c r="J4" s="399"/>
      <c r="K4" s="396"/>
      <c r="L4" s="396"/>
      <c r="M4" s="396"/>
      <c r="N4" s="396"/>
      <c r="O4" s="392"/>
      <c r="P4" s="400"/>
      <c r="Q4" s="396"/>
      <c r="R4" s="396"/>
      <c r="S4" s="396"/>
      <c r="T4" s="396"/>
      <c r="U4" s="396"/>
      <c r="V4" s="396"/>
      <c r="W4" s="396"/>
      <c r="X4" s="401"/>
      <c r="Y4" s="401"/>
      <c r="Z4" s="402"/>
      <c r="AA4" s="403"/>
    </row>
    <row r="5" spans="1:27" x14ac:dyDescent="0.2">
      <c r="A5" s="272">
        <v>1</v>
      </c>
      <c r="B5" s="323" t="s">
        <v>38</v>
      </c>
      <c r="C5" s="339" t="s">
        <v>31</v>
      </c>
      <c r="D5" s="325" t="s">
        <v>42</v>
      </c>
      <c r="E5" s="326" t="s">
        <v>45</v>
      </c>
      <c r="F5" s="327">
        <f t="shared" ref="F5:F19" si="0">SUM(E5/3.14)</f>
        <v>0.66878980891719741</v>
      </c>
      <c r="G5" s="327">
        <v>0.35</v>
      </c>
      <c r="H5" s="328" t="s">
        <v>33</v>
      </c>
      <c r="I5" s="328" t="s">
        <v>34</v>
      </c>
      <c r="J5" s="328" t="s">
        <v>35</v>
      </c>
      <c r="K5" s="325" t="s">
        <v>38</v>
      </c>
      <c r="L5" s="325" t="s">
        <v>38</v>
      </c>
      <c r="M5" s="325" t="s">
        <v>38</v>
      </c>
      <c r="N5" s="325" t="s">
        <v>38</v>
      </c>
      <c r="O5" s="331" t="s">
        <v>39</v>
      </c>
      <c r="P5" s="332" t="s">
        <v>36</v>
      </c>
      <c r="Q5" s="325" t="s">
        <v>38</v>
      </c>
      <c r="R5" s="325" t="s">
        <v>30</v>
      </c>
      <c r="S5" s="325" t="s">
        <v>37</v>
      </c>
      <c r="T5" s="325" t="s">
        <v>30</v>
      </c>
      <c r="U5" s="325" t="s">
        <v>37</v>
      </c>
      <c r="V5" s="325" t="s">
        <v>30</v>
      </c>
      <c r="W5" s="325" t="s">
        <v>30</v>
      </c>
      <c r="X5" s="333" t="s">
        <v>38</v>
      </c>
      <c r="Y5" s="333" t="s">
        <v>39</v>
      </c>
      <c r="Z5" s="336"/>
      <c r="AA5" s="404" t="s">
        <v>342</v>
      </c>
    </row>
    <row r="6" spans="1:27" x14ac:dyDescent="0.2">
      <c r="A6" s="272">
        <v>2</v>
      </c>
      <c r="B6" s="323" t="s">
        <v>34</v>
      </c>
      <c r="C6" s="339" t="s">
        <v>31</v>
      </c>
      <c r="D6" s="325" t="s">
        <v>42</v>
      </c>
      <c r="E6" s="326" t="s">
        <v>43</v>
      </c>
      <c r="F6" s="327">
        <f t="shared" si="0"/>
        <v>0.74840764331210186</v>
      </c>
      <c r="G6" s="327">
        <v>0.89</v>
      </c>
      <c r="H6" s="328" t="s">
        <v>33</v>
      </c>
      <c r="I6" s="328" t="s">
        <v>34</v>
      </c>
      <c r="J6" s="328" t="s">
        <v>35</v>
      </c>
      <c r="K6" s="325" t="s">
        <v>38</v>
      </c>
      <c r="L6" s="325" t="s">
        <v>38</v>
      </c>
      <c r="M6" s="325" t="s">
        <v>38</v>
      </c>
      <c r="N6" s="325" t="s">
        <v>37</v>
      </c>
      <c r="O6" s="331" t="s">
        <v>38</v>
      </c>
      <c r="P6" s="332" t="s">
        <v>46</v>
      </c>
      <c r="Q6" s="325" t="s">
        <v>38</v>
      </c>
      <c r="R6" s="325" t="s">
        <v>30</v>
      </c>
      <c r="S6" s="325" t="s">
        <v>37</v>
      </c>
      <c r="T6" s="325" t="s">
        <v>30</v>
      </c>
      <c r="U6" s="325" t="s">
        <v>38</v>
      </c>
      <c r="V6" s="325" t="s">
        <v>37</v>
      </c>
      <c r="W6" s="325" t="s">
        <v>30</v>
      </c>
      <c r="X6" s="333" t="s">
        <v>46</v>
      </c>
      <c r="Y6" s="333" t="s">
        <v>34</v>
      </c>
      <c r="Z6" s="336" t="s">
        <v>344</v>
      </c>
      <c r="AA6" s="404" t="s">
        <v>342</v>
      </c>
    </row>
    <row r="7" spans="1:27" x14ac:dyDescent="0.2">
      <c r="A7" s="272">
        <v>3</v>
      </c>
      <c r="B7" s="323" t="s">
        <v>33</v>
      </c>
      <c r="C7" s="339" t="s">
        <v>31</v>
      </c>
      <c r="D7" s="325" t="s">
        <v>42</v>
      </c>
      <c r="E7" s="326" t="s">
        <v>52</v>
      </c>
      <c r="F7" s="327">
        <f t="shared" si="0"/>
        <v>0.85987261146496818</v>
      </c>
      <c r="G7" s="327">
        <v>0.57999999999999996</v>
      </c>
      <c r="H7" s="328" t="s">
        <v>33</v>
      </c>
      <c r="I7" s="328" t="s">
        <v>34</v>
      </c>
      <c r="J7" s="328" t="s">
        <v>35</v>
      </c>
      <c r="K7" s="325" t="s">
        <v>37</v>
      </c>
      <c r="L7" s="325" t="s">
        <v>37</v>
      </c>
      <c r="M7" s="325" t="s">
        <v>37</v>
      </c>
      <c r="N7" s="325" t="s">
        <v>37</v>
      </c>
      <c r="O7" s="331" t="s">
        <v>36</v>
      </c>
      <c r="P7" s="332" t="s">
        <v>37</v>
      </c>
      <c r="Q7" s="325" t="s">
        <v>38</v>
      </c>
      <c r="R7" s="325" t="s">
        <v>30</v>
      </c>
      <c r="S7" s="325" t="s">
        <v>30</v>
      </c>
      <c r="T7" s="325" t="s">
        <v>30</v>
      </c>
      <c r="U7" s="325" t="s">
        <v>37</v>
      </c>
      <c r="V7" s="325" t="s">
        <v>30</v>
      </c>
      <c r="W7" s="325" t="s">
        <v>30</v>
      </c>
      <c r="X7" s="333" t="s">
        <v>38</v>
      </c>
      <c r="Y7" s="333" t="s">
        <v>38</v>
      </c>
      <c r="Z7" s="336"/>
      <c r="AA7" s="404" t="s">
        <v>342</v>
      </c>
    </row>
    <row r="8" spans="1:27" x14ac:dyDescent="0.2">
      <c r="A8" s="272">
        <v>4</v>
      </c>
      <c r="B8" s="323" t="s">
        <v>53</v>
      </c>
      <c r="C8" s="339" t="s">
        <v>31</v>
      </c>
      <c r="D8" s="325" t="s">
        <v>42</v>
      </c>
      <c r="E8" s="326" t="s">
        <v>43</v>
      </c>
      <c r="F8" s="327">
        <f t="shared" si="0"/>
        <v>0.74840764331210186</v>
      </c>
      <c r="G8" s="327">
        <v>0.89</v>
      </c>
      <c r="H8" s="328" t="s">
        <v>33</v>
      </c>
      <c r="I8" s="328" t="s">
        <v>34</v>
      </c>
      <c r="J8" s="328" t="s">
        <v>35</v>
      </c>
      <c r="K8" s="325" t="s">
        <v>38</v>
      </c>
      <c r="L8" s="325" t="s">
        <v>37</v>
      </c>
      <c r="M8" s="325" t="s">
        <v>36</v>
      </c>
      <c r="N8" s="325" t="s">
        <v>36</v>
      </c>
      <c r="O8" s="331" t="s">
        <v>38</v>
      </c>
      <c r="P8" s="332" t="s">
        <v>38</v>
      </c>
      <c r="Q8" s="325" t="s">
        <v>38</v>
      </c>
      <c r="R8" s="325" t="s">
        <v>30</v>
      </c>
      <c r="S8" s="325" t="s">
        <v>30</v>
      </c>
      <c r="T8" s="325" t="s">
        <v>30</v>
      </c>
      <c r="U8" s="325" t="s">
        <v>37</v>
      </c>
      <c r="V8" s="325" t="s">
        <v>30</v>
      </c>
      <c r="W8" s="325" t="s">
        <v>30</v>
      </c>
      <c r="X8" s="333" t="s">
        <v>38</v>
      </c>
      <c r="Y8" s="333" t="s">
        <v>39</v>
      </c>
      <c r="Z8" s="336"/>
      <c r="AA8" s="404" t="s">
        <v>342</v>
      </c>
    </row>
    <row r="9" spans="1:27" x14ac:dyDescent="0.2">
      <c r="A9" s="272">
        <v>5</v>
      </c>
      <c r="B9" s="323" t="s">
        <v>61</v>
      </c>
      <c r="C9" s="339" t="s">
        <v>31</v>
      </c>
      <c r="D9" s="325" t="s">
        <v>42</v>
      </c>
      <c r="E9" s="326" t="s">
        <v>62</v>
      </c>
      <c r="F9" s="327">
        <f t="shared" si="0"/>
        <v>0.90764331210191085</v>
      </c>
      <c r="G9" s="327">
        <v>0.65</v>
      </c>
      <c r="H9" s="328" t="s">
        <v>33</v>
      </c>
      <c r="I9" s="328" t="s">
        <v>34</v>
      </c>
      <c r="J9" s="328" t="s">
        <v>35</v>
      </c>
      <c r="K9" s="325" t="s">
        <v>37</v>
      </c>
      <c r="L9" s="325" t="s">
        <v>37</v>
      </c>
      <c r="M9" s="325" t="s">
        <v>36</v>
      </c>
      <c r="N9" s="325" t="s">
        <v>36</v>
      </c>
      <c r="O9" s="331" t="s">
        <v>40</v>
      </c>
      <c r="P9" s="332" t="s">
        <v>38</v>
      </c>
      <c r="Q9" s="325" t="s">
        <v>36</v>
      </c>
      <c r="R9" s="325" t="s">
        <v>30</v>
      </c>
      <c r="S9" s="325" t="s">
        <v>38</v>
      </c>
      <c r="T9" s="325" t="s">
        <v>37</v>
      </c>
      <c r="U9" s="325" t="s">
        <v>38</v>
      </c>
      <c r="V9" s="325" t="s">
        <v>30</v>
      </c>
      <c r="W9" s="325" t="s">
        <v>30</v>
      </c>
      <c r="X9" s="333" t="s">
        <v>39</v>
      </c>
      <c r="Y9" s="333" t="s">
        <v>39</v>
      </c>
      <c r="Z9" s="336" t="s">
        <v>350</v>
      </c>
      <c r="AA9" s="404" t="s">
        <v>342</v>
      </c>
    </row>
    <row r="10" spans="1:27" x14ac:dyDescent="0.2">
      <c r="A10" s="272">
        <v>6</v>
      </c>
      <c r="B10" s="323" t="s">
        <v>63</v>
      </c>
      <c r="C10" s="339" t="s">
        <v>31</v>
      </c>
      <c r="D10" s="325" t="s">
        <v>64</v>
      </c>
      <c r="E10" s="326" t="s">
        <v>65</v>
      </c>
      <c r="F10" s="327">
        <f t="shared" si="0"/>
        <v>0.89171974522292985</v>
      </c>
      <c r="G10" s="327">
        <v>0.63</v>
      </c>
      <c r="H10" s="328" t="s">
        <v>33</v>
      </c>
      <c r="I10" s="328" t="s">
        <v>34</v>
      </c>
      <c r="J10" s="328" t="s">
        <v>35</v>
      </c>
      <c r="K10" s="325" t="s">
        <v>38</v>
      </c>
      <c r="L10" s="325" t="s">
        <v>38</v>
      </c>
      <c r="M10" s="325" t="s">
        <v>36</v>
      </c>
      <c r="N10" s="325" t="s">
        <v>38</v>
      </c>
      <c r="O10" s="331" t="s">
        <v>39</v>
      </c>
      <c r="P10" s="332" t="s">
        <v>38</v>
      </c>
      <c r="Q10" s="325" t="s">
        <v>38</v>
      </c>
      <c r="R10" s="325" t="s">
        <v>30</v>
      </c>
      <c r="S10" s="325" t="s">
        <v>30</v>
      </c>
      <c r="T10" s="325" t="s">
        <v>30</v>
      </c>
      <c r="U10" s="325" t="s">
        <v>38</v>
      </c>
      <c r="V10" s="325" t="s">
        <v>30</v>
      </c>
      <c r="W10" s="325" t="s">
        <v>30</v>
      </c>
      <c r="X10" s="333" t="s">
        <v>38</v>
      </c>
      <c r="Y10" s="333" t="s">
        <v>39</v>
      </c>
      <c r="Z10" s="336" t="s">
        <v>351</v>
      </c>
      <c r="AA10" s="404" t="s">
        <v>342</v>
      </c>
    </row>
    <row r="11" spans="1:27" x14ac:dyDescent="0.2">
      <c r="A11" s="272">
        <v>7</v>
      </c>
      <c r="B11" s="323" t="s">
        <v>66</v>
      </c>
      <c r="C11" s="339" t="s">
        <v>31</v>
      </c>
      <c r="D11" s="325" t="s">
        <v>64</v>
      </c>
      <c r="E11" s="326" t="s">
        <v>67</v>
      </c>
      <c r="F11" s="327">
        <f t="shared" si="0"/>
        <v>0.60509554140127386</v>
      </c>
      <c r="G11" s="327">
        <v>0.28999999999999998</v>
      </c>
      <c r="H11" s="328" t="s">
        <v>33</v>
      </c>
      <c r="I11" s="328" t="s">
        <v>34</v>
      </c>
      <c r="J11" s="328" t="s">
        <v>35</v>
      </c>
      <c r="K11" s="325" t="s">
        <v>38</v>
      </c>
      <c r="L11" s="325" t="s">
        <v>38</v>
      </c>
      <c r="M11" s="325" t="s">
        <v>37</v>
      </c>
      <c r="N11" s="325" t="s">
        <v>38</v>
      </c>
      <c r="O11" s="331" t="s">
        <v>39</v>
      </c>
      <c r="P11" s="332" t="s">
        <v>38</v>
      </c>
      <c r="Q11" s="325" t="s">
        <v>38</v>
      </c>
      <c r="R11" s="325" t="s">
        <v>30</v>
      </c>
      <c r="S11" s="325" t="s">
        <v>30</v>
      </c>
      <c r="T11" s="325" t="s">
        <v>30</v>
      </c>
      <c r="U11" s="325" t="s">
        <v>38</v>
      </c>
      <c r="V11" s="325" t="s">
        <v>30</v>
      </c>
      <c r="W11" s="325" t="s">
        <v>30</v>
      </c>
      <c r="X11" s="333" t="s">
        <v>46</v>
      </c>
      <c r="Y11" s="333" t="s">
        <v>39</v>
      </c>
      <c r="Z11" s="336"/>
      <c r="AA11" s="404" t="s">
        <v>342</v>
      </c>
    </row>
    <row r="12" spans="1:27" ht="25.5" x14ac:dyDescent="0.2">
      <c r="A12" s="272">
        <v>8</v>
      </c>
      <c r="B12" s="323" t="s">
        <v>68</v>
      </c>
      <c r="C12" s="339" t="s">
        <v>31</v>
      </c>
      <c r="D12" s="325" t="s">
        <v>64</v>
      </c>
      <c r="E12" s="326" t="s">
        <v>69</v>
      </c>
      <c r="F12" s="327">
        <f t="shared" si="0"/>
        <v>0.76433121019108274</v>
      </c>
      <c r="G12" s="327">
        <v>0.9</v>
      </c>
      <c r="H12" s="328" t="s">
        <v>33</v>
      </c>
      <c r="I12" s="328" t="s">
        <v>34</v>
      </c>
      <c r="J12" s="328" t="s">
        <v>35</v>
      </c>
      <c r="K12" s="325" t="s">
        <v>36</v>
      </c>
      <c r="L12" s="325" t="s">
        <v>38</v>
      </c>
      <c r="M12" s="325" t="s">
        <v>44</v>
      </c>
      <c r="N12" s="325" t="s">
        <v>37</v>
      </c>
      <c r="O12" s="331" t="s">
        <v>39</v>
      </c>
      <c r="P12" s="332" t="s">
        <v>36</v>
      </c>
      <c r="Q12" s="325" t="s">
        <v>38</v>
      </c>
      <c r="R12" s="325" t="s">
        <v>30</v>
      </c>
      <c r="S12" s="325" t="s">
        <v>30</v>
      </c>
      <c r="T12" s="325" t="s">
        <v>37</v>
      </c>
      <c r="U12" s="325" t="s">
        <v>38</v>
      </c>
      <c r="V12" s="325" t="s">
        <v>37</v>
      </c>
      <c r="W12" s="325" t="s">
        <v>37</v>
      </c>
      <c r="X12" s="333" t="s">
        <v>38</v>
      </c>
      <c r="Y12" s="333" t="s">
        <v>39</v>
      </c>
      <c r="Z12" s="341" t="s">
        <v>352</v>
      </c>
      <c r="AA12" s="404" t="s">
        <v>342</v>
      </c>
    </row>
    <row r="13" spans="1:27" x14ac:dyDescent="0.2">
      <c r="A13" s="272">
        <v>9</v>
      </c>
      <c r="B13" s="323" t="s">
        <v>70</v>
      </c>
      <c r="C13" s="339" t="s">
        <v>31</v>
      </c>
      <c r="D13" s="325" t="s">
        <v>64</v>
      </c>
      <c r="E13" s="326" t="s">
        <v>71</v>
      </c>
      <c r="F13" s="327">
        <f t="shared" si="0"/>
        <v>0.62101910828025475</v>
      </c>
      <c r="G13" s="327">
        <v>0.28999999999999998</v>
      </c>
      <c r="H13" s="328" t="s">
        <v>33</v>
      </c>
      <c r="I13" s="328" t="s">
        <v>34</v>
      </c>
      <c r="J13" s="328" t="s">
        <v>35</v>
      </c>
      <c r="K13" s="325" t="s">
        <v>38</v>
      </c>
      <c r="L13" s="325" t="s">
        <v>38</v>
      </c>
      <c r="M13" s="325" t="s">
        <v>30</v>
      </c>
      <c r="N13" s="325" t="s">
        <v>37</v>
      </c>
      <c r="O13" s="331" t="s">
        <v>39</v>
      </c>
      <c r="P13" s="332" t="s">
        <v>36</v>
      </c>
      <c r="Q13" s="325" t="s">
        <v>38</v>
      </c>
      <c r="R13" s="325" t="s">
        <v>30</v>
      </c>
      <c r="S13" s="325" t="s">
        <v>38</v>
      </c>
      <c r="T13" s="325" t="s">
        <v>37</v>
      </c>
      <c r="U13" s="325" t="s">
        <v>46</v>
      </c>
      <c r="V13" s="325" t="s">
        <v>30</v>
      </c>
      <c r="W13" s="325" t="s">
        <v>30</v>
      </c>
      <c r="X13" s="333" t="s">
        <v>46</v>
      </c>
      <c r="Y13" s="333" t="s">
        <v>34</v>
      </c>
      <c r="Z13" s="336" t="s">
        <v>353</v>
      </c>
      <c r="AA13" s="404" t="s">
        <v>342</v>
      </c>
    </row>
    <row r="14" spans="1:27" x14ac:dyDescent="0.2">
      <c r="A14" s="272">
        <v>10</v>
      </c>
      <c r="B14" s="323" t="s">
        <v>72</v>
      </c>
      <c r="C14" s="339" t="s">
        <v>48</v>
      </c>
      <c r="D14" s="325" t="s">
        <v>64</v>
      </c>
      <c r="E14" s="326" t="s">
        <v>73</v>
      </c>
      <c r="F14" s="327">
        <f t="shared" si="0"/>
        <v>0.79617834394904452</v>
      </c>
      <c r="G14" s="327">
        <v>0.5</v>
      </c>
      <c r="H14" s="328" t="s">
        <v>33</v>
      </c>
      <c r="I14" s="328" t="s">
        <v>34</v>
      </c>
      <c r="J14" s="328" t="s">
        <v>35</v>
      </c>
      <c r="K14" s="325" t="s">
        <v>37</v>
      </c>
      <c r="L14" s="325" t="s">
        <v>37</v>
      </c>
      <c r="M14" s="325" t="s">
        <v>37</v>
      </c>
      <c r="N14" s="325" t="s">
        <v>37</v>
      </c>
      <c r="O14" s="331" t="s">
        <v>40</v>
      </c>
      <c r="P14" s="332" t="s">
        <v>38</v>
      </c>
      <c r="Q14" s="325" t="s">
        <v>38</v>
      </c>
      <c r="R14" s="325" t="s">
        <v>36</v>
      </c>
      <c r="S14" s="325" t="s">
        <v>30</v>
      </c>
      <c r="T14" s="325" t="s">
        <v>30</v>
      </c>
      <c r="U14" s="325" t="s">
        <v>38</v>
      </c>
      <c r="V14" s="325" t="s">
        <v>30</v>
      </c>
      <c r="W14" s="325" t="s">
        <v>30</v>
      </c>
      <c r="X14" s="333" t="s">
        <v>38</v>
      </c>
      <c r="Y14" s="333" t="s">
        <v>38</v>
      </c>
      <c r="Z14" s="336"/>
      <c r="AA14" s="404" t="s">
        <v>342</v>
      </c>
    </row>
    <row r="15" spans="1:27" ht="25.5" x14ac:dyDescent="0.2">
      <c r="A15" s="272">
        <v>11</v>
      </c>
      <c r="B15" s="323" t="s">
        <v>74</v>
      </c>
      <c r="C15" s="339" t="s">
        <v>31</v>
      </c>
      <c r="D15" s="325" t="s">
        <v>42</v>
      </c>
      <c r="E15" s="326" t="s">
        <v>75</v>
      </c>
      <c r="F15" s="327">
        <f t="shared" si="0"/>
        <v>1.0828025477707006</v>
      </c>
      <c r="G15" s="327">
        <v>0.92</v>
      </c>
      <c r="H15" s="328" t="s">
        <v>33</v>
      </c>
      <c r="I15" s="328" t="s">
        <v>34</v>
      </c>
      <c r="J15" s="328" t="s">
        <v>35</v>
      </c>
      <c r="K15" s="325" t="s">
        <v>37</v>
      </c>
      <c r="L15" s="325" t="s">
        <v>37</v>
      </c>
      <c r="M15" s="325" t="s">
        <v>46</v>
      </c>
      <c r="N15" s="325" t="s">
        <v>37</v>
      </c>
      <c r="O15" s="331" t="s">
        <v>58</v>
      </c>
      <c r="P15" s="332" t="s">
        <v>38</v>
      </c>
      <c r="Q15" s="325" t="s">
        <v>38</v>
      </c>
      <c r="R15" s="325" t="s">
        <v>30</v>
      </c>
      <c r="S15" s="325" t="s">
        <v>38</v>
      </c>
      <c r="T15" s="325" t="s">
        <v>37</v>
      </c>
      <c r="U15" s="325" t="s">
        <v>38</v>
      </c>
      <c r="V15" s="325" t="s">
        <v>37</v>
      </c>
      <c r="W15" s="325" t="s">
        <v>30</v>
      </c>
      <c r="X15" s="333" t="s">
        <v>39</v>
      </c>
      <c r="Y15" s="333" t="s">
        <v>38</v>
      </c>
      <c r="Z15" s="341" t="s">
        <v>354</v>
      </c>
      <c r="AA15" s="404" t="s">
        <v>342</v>
      </c>
    </row>
    <row r="16" spans="1:27" x14ac:dyDescent="0.2">
      <c r="A16" s="272">
        <v>12</v>
      </c>
      <c r="B16" s="323" t="s">
        <v>76</v>
      </c>
      <c r="C16" s="339" t="s">
        <v>48</v>
      </c>
      <c r="D16" s="325" t="s">
        <v>42</v>
      </c>
      <c r="E16" s="326" t="s">
        <v>32</v>
      </c>
      <c r="F16" s="327">
        <f t="shared" si="0"/>
        <v>0.73248407643312097</v>
      </c>
      <c r="G16" s="327">
        <v>0.42</v>
      </c>
      <c r="H16" s="328" t="s">
        <v>33</v>
      </c>
      <c r="I16" s="328" t="s">
        <v>34</v>
      </c>
      <c r="J16" s="328" t="s">
        <v>35</v>
      </c>
      <c r="K16" s="325" t="s">
        <v>37</v>
      </c>
      <c r="L16" s="325" t="s">
        <v>37</v>
      </c>
      <c r="M16" s="325" t="s">
        <v>36</v>
      </c>
      <c r="N16" s="325" t="s">
        <v>38</v>
      </c>
      <c r="O16" s="331" t="s">
        <v>40</v>
      </c>
      <c r="P16" s="332" t="s">
        <v>38</v>
      </c>
      <c r="Q16" s="325" t="s">
        <v>38</v>
      </c>
      <c r="R16" s="325" t="s">
        <v>30</v>
      </c>
      <c r="S16" s="325" t="s">
        <v>30</v>
      </c>
      <c r="T16" s="325" t="s">
        <v>37</v>
      </c>
      <c r="U16" s="325" t="s">
        <v>38</v>
      </c>
      <c r="V16" s="325" t="s">
        <v>30</v>
      </c>
      <c r="W16" s="325" t="s">
        <v>30</v>
      </c>
      <c r="X16" s="333" t="s">
        <v>39</v>
      </c>
      <c r="Y16" s="333" t="s">
        <v>39</v>
      </c>
      <c r="Z16" s="336" t="s">
        <v>355</v>
      </c>
      <c r="AA16" s="404" t="s">
        <v>342</v>
      </c>
    </row>
    <row r="17" spans="1:27" x14ac:dyDescent="0.2">
      <c r="A17" s="272">
        <v>13</v>
      </c>
      <c r="B17" s="323" t="s">
        <v>77</v>
      </c>
      <c r="C17" s="339" t="s">
        <v>31</v>
      </c>
      <c r="D17" s="325" t="s">
        <v>42</v>
      </c>
      <c r="E17" s="326" t="s">
        <v>78</v>
      </c>
      <c r="F17" s="327">
        <f t="shared" si="0"/>
        <v>0.65286624203821653</v>
      </c>
      <c r="G17" s="327">
        <v>0.34</v>
      </c>
      <c r="H17" s="328" t="s">
        <v>33</v>
      </c>
      <c r="I17" s="328" t="s">
        <v>34</v>
      </c>
      <c r="J17" s="328" t="s">
        <v>35</v>
      </c>
      <c r="K17" s="325" t="s">
        <v>46</v>
      </c>
      <c r="L17" s="325" t="s">
        <v>38</v>
      </c>
      <c r="M17" s="325" t="s">
        <v>37</v>
      </c>
      <c r="N17" s="325" t="s">
        <v>38</v>
      </c>
      <c r="O17" s="331" t="s">
        <v>34</v>
      </c>
      <c r="P17" s="332" t="s">
        <v>46</v>
      </c>
      <c r="Q17" s="325" t="s">
        <v>37</v>
      </c>
      <c r="R17" s="325" t="s">
        <v>30</v>
      </c>
      <c r="S17" s="325" t="s">
        <v>37</v>
      </c>
      <c r="T17" s="325" t="s">
        <v>37</v>
      </c>
      <c r="U17" s="325" t="s">
        <v>38</v>
      </c>
      <c r="V17" s="325" t="s">
        <v>37</v>
      </c>
      <c r="W17" s="325" t="s">
        <v>37</v>
      </c>
      <c r="X17" s="333" t="s">
        <v>46</v>
      </c>
      <c r="Y17" s="333" t="s">
        <v>34</v>
      </c>
      <c r="Z17" s="336" t="s">
        <v>327</v>
      </c>
      <c r="AA17" s="404" t="s">
        <v>342</v>
      </c>
    </row>
    <row r="18" spans="1:27" x14ac:dyDescent="0.2">
      <c r="A18" s="272">
        <v>14</v>
      </c>
      <c r="B18" s="323" t="s">
        <v>79</v>
      </c>
      <c r="C18" s="339" t="s">
        <v>31</v>
      </c>
      <c r="D18" s="325" t="s">
        <v>42</v>
      </c>
      <c r="E18" s="326" t="s">
        <v>49</v>
      </c>
      <c r="F18" s="327">
        <f t="shared" si="0"/>
        <v>0.71656050955414008</v>
      </c>
      <c r="G18" s="327">
        <v>0.72</v>
      </c>
      <c r="H18" s="328" t="s">
        <v>33</v>
      </c>
      <c r="I18" s="328" t="s">
        <v>34</v>
      </c>
      <c r="J18" s="328" t="s">
        <v>35</v>
      </c>
      <c r="K18" s="325" t="s">
        <v>38</v>
      </c>
      <c r="L18" s="325" t="s">
        <v>38</v>
      </c>
      <c r="M18" s="325" t="s">
        <v>37</v>
      </c>
      <c r="N18" s="325" t="s">
        <v>36</v>
      </c>
      <c r="O18" s="331" t="s">
        <v>38</v>
      </c>
      <c r="P18" s="332" t="s">
        <v>38</v>
      </c>
      <c r="Q18" s="325" t="s">
        <v>38</v>
      </c>
      <c r="R18" s="325" t="s">
        <v>37</v>
      </c>
      <c r="S18" s="325" t="s">
        <v>30</v>
      </c>
      <c r="T18" s="325" t="s">
        <v>80</v>
      </c>
      <c r="U18" s="325" t="s">
        <v>38</v>
      </c>
      <c r="V18" s="325" t="s">
        <v>37</v>
      </c>
      <c r="W18" s="325" t="s">
        <v>37</v>
      </c>
      <c r="X18" s="333" t="s">
        <v>46</v>
      </c>
      <c r="Y18" s="333" t="s">
        <v>34</v>
      </c>
      <c r="Z18" s="336" t="s">
        <v>356</v>
      </c>
      <c r="AA18" s="404" t="s">
        <v>342</v>
      </c>
    </row>
    <row r="19" spans="1:27" ht="25.5" x14ac:dyDescent="0.2">
      <c r="A19" s="272">
        <v>15</v>
      </c>
      <c r="B19" s="323" t="s">
        <v>81</v>
      </c>
      <c r="C19" s="339" t="s">
        <v>31</v>
      </c>
      <c r="D19" s="325" t="s">
        <v>42</v>
      </c>
      <c r="E19" s="326" t="s">
        <v>69</v>
      </c>
      <c r="F19" s="327">
        <f t="shared" si="0"/>
        <v>0.76433121019108274</v>
      </c>
      <c r="G19" s="327">
        <v>0.9</v>
      </c>
      <c r="H19" s="328" t="s">
        <v>33</v>
      </c>
      <c r="I19" s="328" t="s">
        <v>34</v>
      </c>
      <c r="J19" s="328" t="s">
        <v>35</v>
      </c>
      <c r="K19" s="325" t="s">
        <v>38</v>
      </c>
      <c r="L19" s="325" t="s">
        <v>38</v>
      </c>
      <c r="M19" s="325" t="s">
        <v>38</v>
      </c>
      <c r="N19" s="325" t="s">
        <v>38</v>
      </c>
      <c r="O19" s="331" t="s">
        <v>39</v>
      </c>
      <c r="P19" s="332" t="s">
        <v>58</v>
      </c>
      <c r="Q19" s="325" t="s">
        <v>36</v>
      </c>
      <c r="R19" s="325" t="s">
        <v>37</v>
      </c>
      <c r="S19" s="325" t="s">
        <v>36</v>
      </c>
      <c r="T19" s="325" t="s">
        <v>37</v>
      </c>
      <c r="U19" s="325" t="s">
        <v>39</v>
      </c>
      <c r="V19" s="325" t="s">
        <v>37</v>
      </c>
      <c r="W19" s="325" t="s">
        <v>30</v>
      </c>
      <c r="X19" s="333" t="s">
        <v>46</v>
      </c>
      <c r="Y19" s="333" t="s">
        <v>34</v>
      </c>
      <c r="Z19" s="341" t="s">
        <v>357</v>
      </c>
      <c r="AA19" s="404" t="s">
        <v>342</v>
      </c>
    </row>
    <row r="20" spans="1:27" x14ac:dyDescent="0.2">
      <c r="A20" s="272">
        <v>16</v>
      </c>
      <c r="B20" s="323" t="s">
        <v>82</v>
      </c>
      <c r="C20" s="339" t="s">
        <v>31</v>
      </c>
      <c r="D20" s="325" t="s">
        <v>42</v>
      </c>
      <c r="E20" s="326" t="s">
        <v>67</v>
      </c>
      <c r="F20" s="327">
        <f>SUM(E20/3.14)</f>
        <v>0.60509554140127386</v>
      </c>
      <c r="G20" s="327">
        <v>0.28000000000000003</v>
      </c>
      <c r="H20" s="328" t="s">
        <v>33</v>
      </c>
      <c r="I20" s="328" t="s">
        <v>34</v>
      </c>
      <c r="J20" s="328" t="s">
        <v>35</v>
      </c>
      <c r="K20" s="325" t="s">
        <v>38</v>
      </c>
      <c r="L20" s="325" t="s">
        <v>38</v>
      </c>
      <c r="M20" s="325" t="s">
        <v>36</v>
      </c>
      <c r="N20" s="325" t="s">
        <v>46</v>
      </c>
      <c r="O20" s="331" t="s">
        <v>46</v>
      </c>
      <c r="P20" s="332" t="s">
        <v>58</v>
      </c>
      <c r="Q20" s="325" t="s">
        <v>38</v>
      </c>
      <c r="R20" s="325" t="s">
        <v>37</v>
      </c>
      <c r="S20" s="325" t="s">
        <v>37</v>
      </c>
      <c r="T20" s="325" t="s">
        <v>37</v>
      </c>
      <c r="U20" s="325" t="s">
        <v>38</v>
      </c>
      <c r="V20" s="325" t="s">
        <v>30</v>
      </c>
      <c r="W20" s="325" t="s">
        <v>30</v>
      </c>
      <c r="X20" s="333" t="s">
        <v>39</v>
      </c>
      <c r="Y20" s="333" t="s">
        <v>34</v>
      </c>
      <c r="Z20" s="336" t="s">
        <v>358</v>
      </c>
      <c r="AA20" s="404" t="s">
        <v>342</v>
      </c>
    </row>
    <row r="21" spans="1:27" x14ac:dyDescent="0.2">
      <c r="A21" s="272">
        <v>17</v>
      </c>
      <c r="B21" s="323" t="s">
        <v>86</v>
      </c>
      <c r="C21" s="339" t="s">
        <v>31</v>
      </c>
      <c r="D21" s="325" t="s">
        <v>42</v>
      </c>
      <c r="E21" s="326" t="s">
        <v>69</v>
      </c>
      <c r="F21" s="327">
        <f>SUM(E21/3.14)</f>
        <v>0.76433121019108274</v>
      </c>
      <c r="G21" s="327">
        <v>0.9</v>
      </c>
      <c r="H21" s="328" t="s">
        <v>33</v>
      </c>
      <c r="I21" s="328" t="s">
        <v>34</v>
      </c>
      <c r="J21" s="328" t="s">
        <v>35</v>
      </c>
      <c r="K21" s="325" t="s">
        <v>36</v>
      </c>
      <c r="L21" s="325" t="s">
        <v>37</v>
      </c>
      <c r="M21" s="325" t="s">
        <v>30</v>
      </c>
      <c r="N21" s="325" t="s">
        <v>38</v>
      </c>
      <c r="O21" s="331" t="s">
        <v>39</v>
      </c>
      <c r="P21" s="332" t="s">
        <v>38</v>
      </c>
      <c r="Q21" s="325" t="s">
        <v>37</v>
      </c>
      <c r="R21" s="325" t="s">
        <v>37</v>
      </c>
      <c r="S21" s="325" t="s">
        <v>37</v>
      </c>
      <c r="T21" s="325" t="s">
        <v>37</v>
      </c>
      <c r="U21" s="325" t="s">
        <v>39</v>
      </c>
      <c r="V21" s="325" t="s">
        <v>30</v>
      </c>
      <c r="W21" s="325" t="s">
        <v>30</v>
      </c>
      <c r="X21" s="333" t="s">
        <v>46</v>
      </c>
      <c r="Y21" s="333" t="s">
        <v>34</v>
      </c>
      <c r="Z21" s="336" t="s">
        <v>363</v>
      </c>
      <c r="AA21" s="404" t="s">
        <v>342</v>
      </c>
    </row>
    <row r="22" spans="1:27" x14ac:dyDescent="0.2">
      <c r="A22" s="272">
        <v>18</v>
      </c>
      <c r="B22" s="323" t="s">
        <v>87</v>
      </c>
      <c r="C22" s="339" t="s">
        <v>31</v>
      </c>
      <c r="D22" s="325" t="s">
        <v>42</v>
      </c>
      <c r="E22" s="326" t="s">
        <v>88</v>
      </c>
      <c r="F22" s="327">
        <f>SUM(E22/3.14)</f>
        <v>0.81210191082802541</v>
      </c>
      <c r="G22" s="327">
        <v>0.52</v>
      </c>
      <c r="H22" s="328" t="s">
        <v>33</v>
      </c>
      <c r="I22" s="328" t="s">
        <v>34</v>
      </c>
      <c r="J22" s="328" t="s">
        <v>35</v>
      </c>
      <c r="K22" s="325" t="s">
        <v>36</v>
      </c>
      <c r="L22" s="325" t="s">
        <v>38</v>
      </c>
      <c r="M22" s="325" t="s">
        <v>36</v>
      </c>
      <c r="N22" s="325" t="s">
        <v>36</v>
      </c>
      <c r="O22" s="331" t="s">
        <v>38</v>
      </c>
      <c r="P22" s="332" t="s">
        <v>46</v>
      </c>
      <c r="Q22" s="325" t="s">
        <v>38</v>
      </c>
      <c r="R22" s="325" t="s">
        <v>30</v>
      </c>
      <c r="S22" s="325" t="s">
        <v>37</v>
      </c>
      <c r="T22" s="325" t="s">
        <v>37</v>
      </c>
      <c r="U22" s="325" t="s">
        <v>38</v>
      </c>
      <c r="V22" s="325" t="s">
        <v>37</v>
      </c>
      <c r="W22" s="325" t="s">
        <v>30</v>
      </c>
      <c r="X22" s="333" t="s">
        <v>46</v>
      </c>
      <c r="Y22" s="333" t="s">
        <v>34</v>
      </c>
      <c r="Z22" s="336" t="s">
        <v>364</v>
      </c>
      <c r="AA22" s="404" t="s">
        <v>342</v>
      </c>
    </row>
    <row r="23" spans="1:27" x14ac:dyDescent="0.2">
      <c r="A23" s="272">
        <v>19</v>
      </c>
      <c r="B23" s="323" t="s">
        <v>89</v>
      </c>
      <c r="C23" s="339" t="s">
        <v>31</v>
      </c>
      <c r="D23" s="325" t="s">
        <v>42</v>
      </c>
      <c r="E23" s="326" t="s">
        <v>69</v>
      </c>
      <c r="F23" s="327">
        <f>SUM(E23/3.14)</f>
        <v>0.76433121019108274</v>
      </c>
      <c r="G23" s="327">
        <v>0.9</v>
      </c>
      <c r="H23" s="328" t="s">
        <v>33</v>
      </c>
      <c r="I23" s="328" t="s">
        <v>34</v>
      </c>
      <c r="J23" s="328" t="s">
        <v>35</v>
      </c>
      <c r="K23" s="325" t="s">
        <v>38</v>
      </c>
      <c r="L23" s="325" t="s">
        <v>38</v>
      </c>
      <c r="M23" s="325" t="s">
        <v>44</v>
      </c>
      <c r="N23" s="325" t="s">
        <v>38</v>
      </c>
      <c r="O23" s="331" t="s">
        <v>46</v>
      </c>
      <c r="P23" s="332" t="s">
        <v>38</v>
      </c>
      <c r="Q23" s="325" t="s">
        <v>37</v>
      </c>
      <c r="R23" s="325" t="s">
        <v>30</v>
      </c>
      <c r="S23" s="325" t="s">
        <v>30</v>
      </c>
      <c r="T23" s="325" t="s">
        <v>37</v>
      </c>
      <c r="U23" s="325" t="s">
        <v>36</v>
      </c>
      <c r="V23" s="325" t="s">
        <v>30</v>
      </c>
      <c r="W23" s="325" t="s">
        <v>30</v>
      </c>
      <c r="X23" s="333" t="s">
        <v>36</v>
      </c>
      <c r="Y23" s="333" t="s">
        <v>39</v>
      </c>
      <c r="Z23" s="336"/>
      <c r="AA23" s="404" t="s">
        <v>342</v>
      </c>
    </row>
    <row r="24" spans="1:27" ht="13.5" thickBot="1" x14ac:dyDescent="0.25">
      <c r="A24" s="272">
        <v>20</v>
      </c>
      <c r="B24" s="405" t="s">
        <v>90</v>
      </c>
      <c r="C24" s="406" t="s">
        <v>31</v>
      </c>
      <c r="D24" s="325" t="s">
        <v>42</v>
      </c>
      <c r="E24" s="407" t="s">
        <v>52</v>
      </c>
      <c r="F24" s="408">
        <f>SUM(E24/3.14)</f>
        <v>0.85987261146496818</v>
      </c>
      <c r="G24" s="408">
        <v>0.57999999999999996</v>
      </c>
      <c r="H24" s="409" t="s">
        <v>33</v>
      </c>
      <c r="I24" s="409" t="s">
        <v>34</v>
      </c>
      <c r="J24" s="409" t="s">
        <v>35</v>
      </c>
      <c r="K24" s="410" t="s">
        <v>37</v>
      </c>
      <c r="L24" s="410" t="s">
        <v>37</v>
      </c>
      <c r="M24" s="410" t="s">
        <v>36</v>
      </c>
      <c r="N24" s="410" t="s">
        <v>37</v>
      </c>
      <c r="O24" s="411" t="s">
        <v>40</v>
      </c>
      <c r="P24" s="412" t="s">
        <v>38</v>
      </c>
      <c r="Q24" s="410" t="s">
        <v>38</v>
      </c>
      <c r="R24" s="410" t="s">
        <v>30</v>
      </c>
      <c r="S24" s="410" t="s">
        <v>37</v>
      </c>
      <c r="T24" s="410" t="s">
        <v>44</v>
      </c>
      <c r="U24" s="410" t="s">
        <v>37</v>
      </c>
      <c r="V24" s="410" t="s">
        <v>30</v>
      </c>
      <c r="W24" s="410" t="s">
        <v>30</v>
      </c>
      <c r="X24" s="413" t="s">
        <v>46</v>
      </c>
      <c r="Y24" s="413" t="s">
        <v>34</v>
      </c>
      <c r="Z24" s="414" t="s">
        <v>365</v>
      </c>
      <c r="AA24" s="415" t="s">
        <v>342</v>
      </c>
    </row>
    <row r="25" spans="1:27" s="123" customFormat="1" x14ac:dyDescent="0.2">
      <c r="C25" s="123" t="s">
        <v>373</v>
      </c>
      <c r="G25" s="270">
        <f>SUM(G5:G24)</f>
        <v>12.45</v>
      </c>
      <c r="K25" s="127"/>
      <c r="L25" s="127"/>
      <c r="AA25" s="377"/>
    </row>
    <row r="29" spans="1:27" x14ac:dyDescent="0.2">
      <c r="B29" s="127" t="s">
        <v>342</v>
      </c>
      <c r="C29" s="127" t="s">
        <v>387</v>
      </c>
    </row>
    <row r="30" spans="1:27" x14ac:dyDescent="0.2">
      <c r="B30" s="127" t="s">
        <v>335</v>
      </c>
      <c r="C30" s="127" t="s">
        <v>379</v>
      </c>
    </row>
    <row r="31" spans="1:27" ht="15.75" x14ac:dyDescent="0.25">
      <c r="B31" s="390" t="s">
        <v>388</v>
      </c>
      <c r="C31" s="390" t="s">
        <v>389</v>
      </c>
    </row>
    <row r="33" spans="2:23" x14ac:dyDescent="0.2">
      <c r="B33" s="474" t="s">
        <v>189</v>
      </c>
      <c r="C33" s="474"/>
      <c r="D33" s="474"/>
      <c r="E33" s="474"/>
      <c r="F33" s="474"/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</row>
    <row r="34" spans="2:23" x14ac:dyDescent="0.2">
      <c r="B34" s="124" t="s">
        <v>190</v>
      </c>
      <c r="C34" s="14"/>
      <c r="D34" s="125"/>
      <c r="E34" s="126"/>
      <c r="F34" s="14"/>
      <c r="G34" s="14"/>
      <c r="H34" s="14"/>
      <c r="I34" s="14"/>
      <c r="L34" s="14"/>
      <c r="M34" s="14"/>
      <c r="N34" s="123"/>
      <c r="O34" s="14"/>
      <c r="P34" s="14"/>
      <c r="Q34" s="14"/>
      <c r="R34" s="14"/>
      <c r="S34" s="14"/>
      <c r="T34" s="14"/>
      <c r="U34" s="14"/>
      <c r="V34" s="123"/>
      <c r="W34" s="123"/>
    </row>
    <row r="35" spans="2:23" x14ac:dyDescent="0.2">
      <c r="B35" s="14" t="s">
        <v>191</v>
      </c>
      <c r="C35" s="14"/>
      <c r="D35" s="125"/>
      <c r="E35" s="126"/>
      <c r="F35" s="125"/>
      <c r="G35" s="14"/>
      <c r="H35" s="14"/>
      <c r="I35" s="14"/>
      <c r="L35" s="14"/>
      <c r="M35" s="14"/>
      <c r="N35" s="123"/>
      <c r="O35" s="14"/>
      <c r="P35" s="14"/>
      <c r="Q35" s="14"/>
      <c r="R35" s="14"/>
      <c r="S35" s="14"/>
      <c r="T35" s="14"/>
      <c r="U35" s="14"/>
      <c r="V35" s="123"/>
      <c r="W35" s="123"/>
    </row>
    <row r="36" spans="2:23" x14ac:dyDescent="0.2">
      <c r="B36" s="474" t="s">
        <v>390</v>
      </c>
      <c r="C36" s="474"/>
      <c r="D36" s="474"/>
      <c r="E36" s="474"/>
      <c r="F36" s="474"/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</row>
  </sheetData>
  <mergeCells count="6">
    <mergeCell ref="B33:W33"/>
    <mergeCell ref="B36:W36"/>
    <mergeCell ref="Y1:AA1"/>
    <mergeCell ref="C2:H2"/>
    <mergeCell ref="K2:O2"/>
    <mergeCell ref="P2:X2"/>
  </mergeCells>
  <pageMargins left="0.25" right="0.25" top="0.75" bottom="0.75" header="0.3" footer="0.3"/>
  <pageSetup paperSize="9" orientation="landscape" horizontalDpi="4294967294" verticalDpi="4294967294" r:id="rId1"/>
  <headerFooter>
    <oddHeader>&amp;L&amp;F&amp;R&amp;A</oddHeader>
    <oddFooter>&amp;LIng. Gabriela Čížková&amp;R&amp;D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topLeftCell="A19" zoomScaleNormal="100" workbookViewId="0">
      <selection activeCell="G20" sqref="G20"/>
    </sheetView>
  </sheetViews>
  <sheetFormatPr defaultRowHeight="13.5" x14ac:dyDescent="0.25"/>
  <cols>
    <col min="1" max="1" width="4.140625" style="15" customWidth="1"/>
    <col min="2" max="2" width="8.5703125" style="15" customWidth="1"/>
    <col min="3" max="3" width="39.85546875" style="16" customWidth="1"/>
    <col min="4" max="4" width="5.85546875" style="15" customWidth="1"/>
    <col min="5" max="5" width="6.7109375" style="143" customWidth="1"/>
    <col min="6" max="6" width="11.5703125" style="17" customWidth="1"/>
    <col min="7" max="7" width="10.5703125" style="17" bestFit="1" customWidth="1"/>
    <col min="8" max="16384" width="9.140625" style="16"/>
  </cols>
  <sheetData>
    <row r="1" spans="1:7" x14ac:dyDescent="0.25">
      <c r="A1" s="466" t="s">
        <v>142</v>
      </c>
      <c r="B1" s="467"/>
      <c r="C1" s="467"/>
      <c r="D1" s="74"/>
      <c r="E1" s="19"/>
      <c r="F1" s="20"/>
      <c r="G1" s="21"/>
    </row>
    <row r="2" spans="1:7" x14ac:dyDescent="0.25">
      <c r="A2" s="468" t="s">
        <v>145</v>
      </c>
      <c r="B2" s="469"/>
      <c r="C2" s="469"/>
      <c r="D2" s="97"/>
      <c r="E2" s="144"/>
      <c r="F2" s="96"/>
      <c r="G2" s="22"/>
    </row>
    <row r="3" spans="1:7" x14ac:dyDescent="0.25">
      <c r="A3" s="468" t="s">
        <v>141</v>
      </c>
      <c r="B3" s="469"/>
      <c r="C3" s="469"/>
      <c r="D3" s="97"/>
      <c r="E3" s="144"/>
      <c r="F3" s="96"/>
      <c r="G3" s="22"/>
    </row>
    <row r="4" spans="1:7" x14ac:dyDescent="0.25">
      <c r="A4" s="470" t="s">
        <v>146</v>
      </c>
      <c r="B4" s="471"/>
      <c r="C4" s="471"/>
      <c r="D4" s="97"/>
      <c r="E4" s="471"/>
      <c r="F4" s="471"/>
      <c r="G4" s="482"/>
    </row>
    <row r="5" spans="1:7" x14ac:dyDescent="0.25">
      <c r="A5" s="472" t="s">
        <v>140</v>
      </c>
      <c r="B5" s="473"/>
      <c r="C5" s="94"/>
      <c r="D5" s="97"/>
      <c r="E5" s="471"/>
      <c r="F5" s="471"/>
      <c r="G5" s="22"/>
    </row>
    <row r="6" spans="1:7" ht="14.25" thickBot="1" x14ac:dyDescent="0.3">
      <c r="A6" s="24"/>
      <c r="B6" s="97"/>
      <c r="C6" s="94"/>
      <c r="D6" s="97"/>
      <c r="E6" s="144"/>
      <c r="F6" s="96"/>
      <c r="G6" s="22"/>
    </row>
    <row r="7" spans="1:7" ht="27.75" thickBot="1" x14ac:dyDescent="0.3">
      <c r="A7" s="25" t="s">
        <v>139</v>
      </c>
      <c r="B7" s="26" t="s">
        <v>138</v>
      </c>
      <c r="C7" s="26" t="s">
        <v>137</v>
      </c>
      <c r="D7" s="26" t="s">
        <v>127</v>
      </c>
      <c r="E7" s="27" t="s">
        <v>136</v>
      </c>
      <c r="F7" s="28" t="s">
        <v>135</v>
      </c>
      <c r="G7" s="28" t="s">
        <v>134</v>
      </c>
    </row>
    <row r="8" spans="1:7" s="31" customFormat="1" ht="14.25" thickBot="1" x14ac:dyDescent="0.3">
      <c r="A8" s="29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 s="30">
        <v>7</v>
      </c>
    </row>
    <row r="9" spans="1:7" x14ac:dyDescent="0.25">
      <c r="A9" s="98"/>
      <c r="B9" s="99"/>
      <c r="C9" s="100" t="s">
        <v>133</v>
      </c>
      <c r="D9" s="99"/>
      <c r="E9" s="101"/>
      <c r="F9" s="102"/>
      <c r="G9" s="103"/>
    </row>
    <row r="10" spans="1:7" ht="14.25" thickBot="1" x14ac:dyDescent="0.3">
      <c r="A10" s="98"/>
      <c r="B10" s="104" t="s">
        <v>218</v>
      </c>
      <c r="C10" s="100" t="s">
        <v>132</v>
      </c>
      <c r="D10" s="99"/>
      <c r="E10" s="101"/>
      <c r="F10" s="102"/>
      <c r="G10" s="103"/>
    </row>
    <row r="11" spans="1:7" ht="33" customHeight="1" x14ac:dyDescent="0.25">
      <c r="A11" s="53">
        <v>1</v>
      </c>
      <c r="B11" s="54">
        <v>111212111</v>
      </c>
      <c r="C11" s="55" t="s">
        <v>147</v>
      </c>
      <c r="D11" s="54" t="s">
        <v>98</v>
      </c>
      <c r="E11" s="56">
        <v>90</v>
      </c>
      <c r="F11" s="57"/>
      <c r="G11" s="58">
        <f t="shared" ref="G11:G18" si="0">SUM(E11*F11)</f>
        <v>0</v>
      </c>
    </row>
    <row r="12" spans="1:7" ht="33" customHeight="1" x14ac:dyDescent="0.25">
      <c r="A12" s="59">
        <v>2</v>
      </c>
      <c r="B12" s="49">
        <v>111212351</v>
      </c>
      <c r="C12" s="50" t="s">
        <v>131</v>
      </c>
      <c r="D12" s="49" t="s">
        <v>98</v>
      </c>
      <c r="E12" s="51">
        <v>10</v>
      </c>
      <c r="F12" s="52"/>
      <c r="G12" s="60">
        <f t="shared" si="0"/>
        <v>0</v>
      </c>
    </row>
    <row r="13" spans="1:7" ht="32.25" customHeight="1" x14ac:dyDescent="0.25">
      <c r="A13" s="59">
        <v>3</v>
      </c>
      <c r="B13" s="1" t="s">
        <v>116</v>
      </c>
      <c r="C13" s="115" t="s">
        <v>170</v>
      </c>
      <c r="D13" s="75" t="s">
        <v>98</v>
      </c>
      <c r="E13" s="51">
        <v>3</v>
      </c>
      <c r="F13" s="52"/>
      <c r="G13" s="60">
        <f t="shared" si="0"/>
        <v>0</v>
      </c>
    </row>
    <row r="14" spans="1:7" ht="45" customHeight="1" x14ac:dyDescent="0.25">
      <c r="A14" s="59">
        <v>4</v>
      </c>
      <c r="B14" s="49">
        <v>112151356</v>
      </c>
      <c r="C14" s="50" t="s">
        <v>151</v>
      </c>
      <c r="D14" s="49" t="s">
        <v>130</v>
      </c>
      <c r="E14" s="51">
        <v>5</v>
      </c>
      <c r="F14" s="52"/>
      <c r="G14" s="60">
        <f t="shared" si="0"/>
        <v>0</v>
      </c>
    </row>
    <row r="15" spans="1:7" ht="45" customHeight="1" x14ac:dyDescent="0.25">
      <c r="A15" s="59">
        <v>5</v>
      </c>
      <c r="B15" s="49">
        <v>112151357</v>
      </c>
      <c r="C15" s="50" t="s">
        <v>148</v>
      </c>
      <c r="D15" s="49" t="s">
        <v>130</v>
      </c>
      <c r="E15" s="51">
        <v>10</v>
      </c>
      <c r="F15" s="52"/>
      <c r="G15" s="60">
        <f t="shared" si="0"/>
        <v>0</v>
      </c>
    </row>
    <row r="16" spans="1:7" ht="45" customHeight="1" x14ac:dyDescent="0.25">
      <c r="A16" s="59">
        <v>6</v>
      </c>
      <c r="B16" s="49">
        <v>112151358</v>
      </c>
      <c r="C16" s="50" t="s">
        <v>149</v>
      </c>
      <c r="D16" s="49" t="s">
        <v>130</v>
      </c>
      <c r="E16" s="51">
        <v>4</v>
      </c>
      <c r="F16" s="52"/>
      <c r="G16" s="60">
        <f t="shared" si="0"/>
        <v>0</v>
      </c>
    </row>
    <row r="17" spans="1:7" ht="45" customHeight="1" x14ac:dyDescent="0.25">
      <c r="A17" s="59">
        <v>7</v>
      </c>
      <c r="B17" s="49">
        <v>112151359</v>
      </c>
      <c r="C17" s="50" t="s">
        <v>150</v>
      </c>
      <c r="D17" s="49" t="s">
        <v>130</v>
      </c>
      <c r="E17" s="51">
        <v>1</v>
      </c>
      <c r="F17" s="52"/>
      <c r="G17" s="60">
        <f t="shared" si="0"/>
        <v>0</v>
      </c>
    </row>
    <row r="18" spans="1:7" ht="29.25" customHeight="1" x14ac:dyDescent="0.25">
      <c r="A18" s="59">
        <v>8</v>
      </c>
      <c r="B18" s="49">
        <v>111251111</v>
      </c>
      <c r="C18" s="50" t="s">
        <v>169</v>
      </c>
      <c r="D18" s="49" t="s">
        <v>110</v>
      </c>
      <c r="E18" s="51">
        <v>25</v>
      </c>
      <c r="F18" s="52"/>
      <c r="G18" s="60">
        <f t="shared" si="0"/>
        <v>0</v>
      </c>
    </row>
    <row r="19" spans="1:7" ht="29.25" customHeight="1" thickBot="1" x14ac:dyDescent="0.3">
      <c r="A19" s="81"/>
      <c r="B19" s="76"/>
      <c r="C19" s="77" t="s">
        <v>240</v>
      </c>
      <c r="D19" s="76"/>
      <c r="E19" s="78"/>
      <c r="F19" s="79"/>
      <c r="G19" s="80"/>
    </row>
    <row r="20" spans="1:7" s="40" customFormat="1" ht="24" customHeight="1" thickBot="1" x14ac:dyDescent="0.3">
      <c r="A20" s="69"/>
      <c r="B20" s="70"/>
      <c r="C20" s="71" t="s">
        <v>154</v>
      </c>
      <c r="D20" s="70"/>
      <c r="E20" s="145">
        <f>SUM(E14:E18)</f>
        <v>45</v>
      </c>
      <c r="F20" s="72"/>
      <c r="G20" s="73">
        <f>SUM(G11:G18)</f>
        <v>0</v>
      </c>
    </row>
    <row r="21" spans="1:7" s="40" customFormat="1" ht="24" customHeight="1" thickBot="1" x14ac:dyDescent="0.3">
      <c r="A21" s="64"/>
      <c r="B21" s="65"/>
      <c r="C21" s="66" t="s">
        <v>155</v>
      </c>
      <c r="D21" s="65"/>
      <c r="E21" s="146"/>
      <c r="F21" s="67"/>
      <c r="G21" s="68"/>
    </row>
    <row r="22" spans="1:7" ht="51.75" customHeight="1" x14ac:dyDescent="0.25">
      <c r="A22" s="24" t="s">
        <v>152</v>
      </c>
      <c r="B22" s="97" t="s">
        <v>167</v>
      </c>
      <c r="C22" s="105" t="s">
        <v>153</v>
      </c>
      <c r="D22" s="97"/>
      <c r="E22" s="144"/>
      <c r="F22" s="96"/>
      <c r="G22" s="106"/>
    </row>
    <row r="23" spans="1:7" x14ac:dyDescent="0.25">
      <c r="A23" s="24"/>
      <c r="B23" s="118" t="s">
        <v>168</v>
      </c>
      <c r="C23" s="94" t="s">
        <v>156</v>
      </c>
      <c r="D23" s="97"/>
      <c r="E23" s="144"/>
      <c r="F23" s="96"/>
      <c r="G23" s="106"/>
    </row>
    <row r="24" spans="1:7" x14ac:dyDescent="0.25">
      <c r="A24" s="24"/>
      <c r="B24" s="97"/>
      <c r="C24" s="94" t="s">
        <v>157</v>
      </c>
      <c r="D24" s="97"/>
      <c r="E24" s="144"/>
      <c r="F24" s="96"/>
      <c r="G24" s="106"/>
    </row>
    <row r="25" spans="1:7" x14ac:dyDescent="0.25">
      <c r="A25" s="24"/>
      <c r="B25" s="97"/>
      <c r="C25" s="94" t="s">
        <v>158</v>
      </c>
      <c r="D25" s="97"/>
      <c r="E25" s="144"/>
      <c r="F25" s="96"/>
      <c r="G25" s="106"/>
    </row>
    <row r="26" spans="1:7" x14ac:dyDescent="0.25">
      <c r="A26" s="24"/>
      <c r="B26" s="97"/>
      <c r="C26" s="94" t="s">
        <v>159</v>
      </c>
      <c r="D26" s="97"/>
      <c r="E26" s="144"/>
      <c r="F26" s="96"/>
      <c r="G26" s="106"/>
    </row>
    <row r="27" spans="1:7" x14ac:dyDescent="0.25">
      <c r="A27" s="24"/>
      <c r="B27" s="97">
        <v>9</v>
      </c>
      <c r="C27" s="94" t="s">
        <v>176</v>
      </c>
      <c r="D27" s="97"/>
      <c r="E27" s="144"/>
      <c r="F27" s="96"/>
      <c r="G27" s="106"/>
    </row>
    <row r="28" spans="1:7" x14ac:dyDescent="0.25">
      <c r="A28" s="24"/>
      <c r="B28" s="97"/>
      <c r="C28" s="94" t="s">
        <v>177</v>
      </c>
      <c r="D28" s="97"/>
      <c r="E28" s="144"/>
      <c r="F28" s="96"/>
      <c r="G28" s="106"/>
    </row>
    <row r="29" spans="1:7" x14ac:dyDescent="0.25">
      <c r="A29" s="24"/>
      <c r="B29" s="97"/>
      <c r="C29" s="94"/>
      <c r="D29" s="97"/>
      <c r="E29" s="144"/>
      <c r="F29" s="96"/>
      <c r="G29" s="106"/>
    </row>
    <row r="30" spans="1:7" ht="14.25" thickBot="1" x14ac:dyDescent="0.3">
      <c r="A30" s="108"/>
      <c r="B30" s="119"/>
      <c r="C30" s="120"/>
      <c r="D30" s="119"/>
      <c r="E30" s="119"/>
      <c r="F30" s="121"/>
      <c r="G30" s="122"/>
    </row>
    <row r="31" spans="1:7" x14ac:dyDescent="0.25">
      <c r="C31" s="17"/>
      <c r="E31" s="15"/>
      <c r="F31" s="16"/>
      <c r="G31" s="16"/>
    </row>
    <row r="32" spans="1:7" x14ac:dyDescent="0.25">
      <c r="A32" s="16"/>
      <c r="B32" s="16"/>
      <c r="D32" s="16"/>
      <c r="E32" s="16"/>
      <c r="F32" s="16"/>
      <c r="G32" s="16"/>
    </row>
    <row r="33" spans="1:7" x14ac:dyDescent="0.25">
      <c r="A33" s="16"/>
      <c r="B33" s="16"/>
      <c r="D33" s="16"/>
      <c r="E33" s="16"/>
      <c r="F33" s="16"/>
      <c r="G33" s="16"/>
    </row>
    <row r="34" spans="1:7" x14ac:dyDescent="0.25">
      <c r="A34" s="16"/>
      <c r="B34" s="16"/>
      <c r="D34" s="16"/>
      <c r="E34" s="16"/>
      <c r="F34" s="16"/>
      <c r="G34" s="16"/>
    </row>
    <row r="35" spans="1:7" x14ac:dyDescent="0.25">
      <c r="A35" s="16"/>
      <c r="B35" s="16"/>
      <c r="D35" s="16"/>
      <c r="E35" s="16"/>
      <c r="F35" s="16"/>
      <c r="G35" s="16"/>
    </row>
    <row r="36" spans="1:7" ht="20.25" customHeight="1" x14ac:dyDescent="0.25">
      <c r="A36" s="16"/>
      <c r="B36" s="16"/>
      <c r="D36" s="16"/>
      <c r="E36" s="16"/>
      <c r="F36" s="16"/>
      <c r="G36" s="16"/>
    </row>
    <row r="37" spans="1:7" x14ac:dyDescent="0.25">
      <c r="A37" s="16"/>
      <c r="B37" s="16"/>
      <c r="D37" s="16"/>
      <c r="E37" s="16"/>
      <c r="F37" s="16"/>
      <c r="G37" s="16"/>
    </row>
    <row r="38" spans="1:7" ht="18" customHeight="1" x14ac:dyDescent="0.25">
      <c r="A38" s="16"/>
      <c r="B38" s="16"/>
      <c r="D38" s="16"/>
      <c r="E38" s="16"/>
      <c r="F38" s="16"/>
      <c r="G38" s="16"/>
    </row>
    <row r="39" spans="1:7" ht="18" customHeight="1" x14ac:dyDescent="0.25">
      <c r="A39" s="16"/>
      <c r="B39" s="16"/>
      <c r="D39" s="16"/>
      <c r="E39" s="16"/>
      <c r="F39" s="16"/>
      <c r="G39" s="16"/>
    </row>
    <row r="40" spans="1:7" ht="18" customHeight="1" x14ac:dyDescent="0.25">
      <c r="A40" s="16"/>
      <c r="B40" s="16"/>
      <c r="D40" s="16"/>
      <c r="E40" s="16"/>
      <c r="F40" s="16"/>
      <c r="G40" s="16"/>
    </row>
    <row r="41" spans="1:7" ht="18" customHeight="1" x14ac:dyDescent="0.25">
      <c r="A41" s="16"/>
      <c r="B41" s="16"/>
      <c r="D41" s="16"/>
      <c r="E41" s="16"/>
      <c r="F41" s="16"/>
      <c r="G41" s="16"/>
    </row>
    <row r="42" spans="1:7" ht="18" customHeight="1" x14ac:dyDescent="0.25">
      <c r="A42" s="16"/>
      <c r="B42" s="16"/>
      <c r="D42" s="16"/>
      <c r="E42" s="16"/>
      <c r="F42" s="16"/>
      <c r="G42" s="16"/>
    </row>
  </sheetData>
  <mergeCells count="7">
    <mergeCell ref="A5:B5"/>
    <mergeCell ref="E5:F5"/>
    <mergeCell ref="A1:C1"/>
    <mergeCell ref="A2:C2"/>
    <mergeCell ref="A3:C3"/>
    <mergeCell ref="A4:C4"/>
    <mergeCell ref="E4:G4"/>
  </mergeCells>
  <pageMargins left="0.7" right="0.7" top="0.75" bottom="0.75" header="0.3" footer="0.3"/>
  <pageSetup paperSize="9" orientation="portrait" horizontalDpi="4294967294" verticalDpi="4294967294" r:id="rId1"/>
  <headerFooter>
    <oddHeader>&amp;L&amp;F&amp;R&amp;A</oddHeader>
    <oddFooter>&amp;LIng. Gabriela Čížková
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Layout" zoomScaleNormal="100" workbookViewId="0">
      <selection activeCell="C21" sqref="C21"/>
    </sheetView>
  </sheetViews>
  <sheetFormatPr defaultRowHeight="13.5" x14ac:dyDescent="0.25"/>
  <cols>
    <col min="1" max="1" width="4.28515625" style="15" bestFit="1" customWidth="1"/>
    <col min="2" max="2" width="8.5703125" style="15" bestFit="1" customWidth="1"/>
    <col min="3" max="3" width="42.42578125" style="16" customWidth="1"/>
    <col min="4" max="4" width="4.28515625" style="16" customWidth="1"/>
    <col min="5" max="5" width="7" style="16" bestFit="1" customWidth="1"/>
    <col min="6" max="6" width="9.140625" style="16" bestFit="1" customWidth="1"/>
    <col min="7" max="7" width="11.28515625" style="16" customWidth="1"/>
    <col min="8" max="16384" width="9.140625" style="16"/>
  </cols>
  <sheetData>
    <row r="1" spans="1:7" ht="14.25" thickBot="1" x14ac:dyDescent="0.3"/>
    <row r="2" spans="1:7" x14ac:dyDescent="0.25">
      <c r="A2" s="466" t="s">
        <v>145</v>
      </c>
      <c r="B2" s="467"/>
      <c r="C2" s="467"/>
      <c r="D2" s="18"/>
      <c r="E2" s="92"/>
      <c r="F2" s="93"/>
      <c r="G2" s="21"/>
    </row>
    <row r="3" spans="1:7" x14ac:dyDescent="0.25">
      <c r="A3" s="468" t="s">
        <v>141</v>
      </c>
      <c r="B3" s="469"/>
      <c r="C3" s="469"/>
      <c r="D3" s="94"/>
      <c r="E3" s="95"/>
      <c r="F3" s="96"/>
      <c r="G3" s="22"/>
    </row>
    <row r="4" spans="1:7" x14ac:dyDescent="0.25">
      <c r="A4" s="470" t="s">
        <v>146</v>
      </c>
      <c r="B4" s="471"/>
      <c r="C4" s="471"/>
      <c r="D4" s="94"/>
      <c r="E4" s="471"/>
      <c r="F4" s="471"/>
      <c r="G4" s="482"/>
    </row>
    <row r="5" spans="1:7" x14ac:dyDescent="0.25">
      <c r="A5" s="472" t="s">
        <v>140</v>
      </c>
      <c r="B5" s="473"/>
      <c r="C5" s="94"/>
      <c r="D5" s="94"/>
      <c r="E5" s="471"/>
      <c r="F5" s="471"/>
      <c r="G5" s="22"/>
    </row>
    <row r="6" spans="1:7" ht="14.25" thickBot="1" x14ac:dyDescent="0.3">
      <c r="A6" s="24"/>
      <c r="B6" s="97"/>
      <c r="C6" s="94"/>
      <c r="D6" s="94"/>
      <c r="E6" s="95"/>
      <c r="F6" s="96"/>
      <c r="G6" s="22"/>
    </row>
    <row r="7" spans="1:7" s="40" customFormat="1" ht="27.75" thickBot="1" x14ac:dyDescent="0.3">
      <c r="A7" s="109" t="s">
        <v>139</v>
      </c>
      <c r="B7" s="110" t="s">
        <v>138</v>
      </c>
      <c r="C7" s="110" t="s">
        <v>137</v>
      </c>
      <c r="D7" s="110" t="s">
        <v>127</v>
      </c>
      <c r="E7" s="111" t="s">
        <v>136</v>
      </c>
      <c r="F7" s="112" t="s">
        <v>135</v>
      </c>
      <c r="G7" s="112" t="s">
        <v>134</v>
      </c>
    </row>
    <row r="8" spans="1:7" s="40" customFormat="1" ht="14.25" thickBot="1" x14ac:dyDescent="0.3">
      <c r="A8" s="113">
        <v>1</v>
      </c>
      <c r="B8" s="114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</row>
    <row r="9" spans="1:7" x14ac:dyDescent="0.25">
      <c r="A9" s="98"/>
      <c r="B9" s="99"/>
      <c r="C9" s="100" t="s">
        <v>133</v>
      </c>
      <c r="D9" s="99"/>
      <c r="E9" s="101"/>
      <c r="F9" s="102"/>
      <c r="G9" s="103"/>
    </row>
    <row r="10" spans="1:7" ht="14.25" thickBot="1" x14ac:dyDescent="0.3">
      <c r="A10" s="98"/>
      <c r="B10" s="104" t="s">
        <v>217</v>
      </c>
      <c r="C10" s="100" t="s">
        <v>144</v>
      </c>
      <c r="D10" s="99"/>
      <c r="E10" s="101"/>
      <c r="F10" s="102"/>
      <c r="G10" s="103"/>
    </row>
    <row r="11" spans="1:7" ht="27.75" thickBot="1" x14ac:dyDescent="0.3">
      <c r="A11" s="32">
        <v>1</v>
      </c>
      <c r="B11" s="33">
        <v>112251211</v>
      </c>
      <c r="C11" s="34" t="s">
        <v>160</v>
      </c>
      <c r="D11" s="33" t="s">
        <v>98</v>
      </c>
      <c r="E11" s="33">
        <v>17.5</v>
      </c>
      <c r="F11" s="35"/>
      <c r="G11" s="36">
        <f>SUM(E11*F11)</f>
        <v>0</v>
      </c>
    </row>
    <row r="12" spans="1:7" ht="27.75" thickBot="1" x14ac:dyDescent="0.3">
      <c r="A12" s="32">
        <v>2</v>
      </c>
      <c r="B12" s="33">
        <v>112251211</v>
      </c>
      <c r="C12" s="34" t="s">
        <v>193</v>
      </c>
      <c r="D12" s="33" t="s">
        <v>98</v>
      </c>
      <c r="E12" s="33">
        <v>0.5</v>
      </c>
      <c r="F12" s="35"/>
      <c r="G12" s="36">
        <f>SUM(E12*F12)</f>
        <v>0</v>
      </c>
    </row>
    <row r="13" spans="1:7" ht="21.75" customHeight="1" x14ac:dyDescent="0.25">
      <c r="A13" s="41"/>
      <c r="B13" s="37"/>
      <c r="C13" s="2" t="s">
        <v>154</v>
      </c>
      <c r="D13" s="2"/>
      <c r="E13" s="38"/>
      <c r="F13" s="39"/>
      <c r="G13" s="42">
        <f>SUM(G11:G12)</f>
        <v>0</v>
      </c>
    </row>
    <row r="14" spans="1:7" ht="21.75" customHeight="1" thickBot="1" x14ac:dyDescent="0.3">
      <c r="A14" s="43"/>
      <c r="B14" s="44"/>
      <c r="C14" s="45" t="s">
        <v>155</v>
      </c>
      <c r="D14" s="45"/>
      <c r="E14" s="46"/>
      <c r="F14" s="47"/>
      <c r="G14" s="48"/>
    </row>
    <row r="15" spans="1:7" ht="66.75" customHeight="1" x14ac:dyDescent="0.25">
      <c r="A15" s="24" t="s">
        <v>152</v>
      </c>
      <c r="B15" s="97">
        <v>3</v>
      </c>
      <c r="C15" s="105" t="s">
        <v>163</v>
      </c>
      <c r="D15" s="94"/>
      <c r="E15" s="95"/>
      <c r="F15" s="96"/>
      <c r="G15" s="106"/>
    </row>
    <row r="16" spans="1:7" x14ac:dyDescent="0.25">
      <c r="A16" s="24"/>
      <c r="B16" s="97"/>
      <c r="C16" s="94"/>
      <c r="D16" s="94"/>
      <c r="E16" s="95"/>
      <c r="F16" s="96"/>
      <c r="G16" s="106"/>
    </row>
    <row r="17" spans="1:7" ht="18.75" customHeight="1" x14ac:dyDescent="0.25">
      <c r="A17" s="24"/>
      <c r="B17" s="97">
        <v>2</v>
      </c>
      <c r="C17" s="94" t="s">
        <v>162</v>
      </c>
      <c r="D17" s="94"/>
      <c r="E17" s="94"/>
      <c r="F17" s="94"/>
      <c r="G17" s="107"/>
    </row>
    <row r="18" spans="1:7" ht="35.25" customHeight="1" thickBot="1" x14ac:dyDescent="0.3">
      <c r="A18" s="108"/>
      <c r="B18" s="119"/>
      <c r="C18" s="461" t="s">
        <v>408</v>
      </c>
      <c r="D18" s="120"/>
      <c r="E18" s="120"/>
      <c r="F18" s="120"/>
      <c r="G18" s="135"/>
    </row>
  </sheetData>
  <mergeCells count="6">
    <mergeCell ref="A2:C2"/>
    <mergeCell ref="A3:C3"/>
    <mergeCell ref="A4:C4"/>
    <mergeCell ref="E4:G4"/>
    <mergeCell ref="A5:B5"/>
    <mergeCell ref="E5:F5"/>
  </mergeCells>
  <pageMargins left="0.7" right="0.7" top="0.75" bottom="0.75" header="0.3" footer="0.3"/>
  <pageSetup paperSize="9" orientation="portrait" horizontalDpi="4294967294" verticalDpi="4294967294" r:id="rId1"/>
  <headerFooter>
    <oddHeader>&amp;L&amp;F&amp;R&amp;A</oddHeader>
    <oddFooter>&amp;LIng. Gabriela Čížková&amp;R&amp;D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view="pageLayout" topLeftCell="A7" zoomScaleNormal="100" workbookViewId="0">
      <selection activeCell="X29" sqref="X29:X31"/>
    </sheetView>
  </sheetViews>
  <sheetFormatPr defaultRowHeight="13.5" x14ac:dyDescent="0.25"/>
  <cols>
    <col min="1" max="1" width="4" style="127" bestFit="1" customWidth="1"/>
    <col min="2" max="2" width="14.28515625" style="127" customWidth="1"/>
    <col min="3" max="3" width="3.7109375" style="267" customWidth="1"/>
    <col min="4" max="4" width="4.28515625" style="267" bestFit="1" customWidth="1"/>
    <col min="5" max="5" width="3" style="267" bestFit="1" customWidth="1"/>
    <col min="6" max="6" width="3" style="268" bestFit="1" customWidth="1"/>
    <col min="7" max="7" width="3" style="267" bestFit="1" customWidth="1"/>
    <col min="8" max="8" width="4" style="267" bestFit="1" customWidth="1"/>
    <col min="9" max="10" width="5.140625" style="267" bestFit="1" customWidth="1"/>
    <col min="11" max="11" width="3" style="267" bestFit="1" customWidth="1"/>
    <col min="12" max="12" width="3.7109375" style="267" bestFit="1" customWidth="1"/>
    <col min="13" max="13" width="3.85546875" style="267" bestFit="1" customWidth="1"/>
    <col min="14" max="14" width="3" style="267" bestFit="1" customWidth="1"/>
    <col min="15" max="15" width="3.140625" style="267" bestFit="1" customWidth="1"/>
    <col min="16" max="16" width="3" style="267" bestFit="1" customWidth="1"/>
    <col min="17" max="17" width="3.5703125" style="267" bestFit="1" customWidth="1"/>
    <col min="18" max="19" width="5.5703125" style="267" bestFit="1" customWidth="1"/>
    <col min="20" max="20" width="3" style="267" bestFit="1" customWidth="1"/>
    <col min="21" max="21" width="2.85546875" style="267" bestFit="1" customWidth="1"/>
    <col min="22" max="22" width="3.5703125" style="267" bestFit="1" customWidth="1"/>
    <col min="23" max="23" width="18.5703125" style="127" customWidth="1"/>
    <col min="24" max="25" width="27" style="127" customWidth="1"/>
    <col min="26" max="16384" width="9.140625" style="127"/>
  </cols>
  <sheetData>
    <row r="1" spans="1:25" ht="42" customHeight="1" thickBot="1" x14ac:dyDescent="0.3">
      <c r="A1" s="229"/>
      <c r="B1" s="383" t="s">
        <v>273</v>
      </c>
      <c r="C1" s="231"/>
      <c r="D1" s="231"/>
      <c r="E1" s="231"/>
      <c r="F1" s="232"/>
      <c r="G1" s="233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475"/>
      <c r="X1" s="475"/>
      <c r="Y1" s="475"/>
    </row>
    <row r="2" spans="1:25" ht="20.25" customHeight="1" thickBot="1" x14ac:dyDescent="0.3">
      <c r="A2" s="234" t="s">
        <v>0</v>
      </c>
      <c r="B2" s="476" t="s">
        <v>1</v>
      </c>
      <c r="C2" s="477"/>
      <c r="D2" s="477"/>
      <c r="E2" s="479"/>
      <c r="F2" s="235"/>
      <c r="G2" s="483" t="s">
        <v>2</v>
      </c>
      <c r="H2" s="484"/>
      <c r="I2" s="484"/>
      <c r="J2" s="484"/>
      <c r="K2" s="485"/>
      <c r="L2" s="486" t="s">
        <v>3</v>
      </c>
      <c r="M2" s="487"/>
      <c r="N2" s="487"/>
      <c r="O2" s="487"/>
      <c r="P2" s="487"/>
      <c r="Q2" s="487"/>
      <c r="R2" s="487"/>
      <c r="S2" s="487"/>
      <c r="T2" s="487"/>
      <c r="U2" s="236" t="s">
        <v>5</v>
      </c>
      <c r="V2" s="237" t="s">
        <v>4</v>
      </c>
      <c r="W2" s="238"/>
      <c r="X2" s="488" t="s">
        <v>274</v>
      </c>
      <c r="Y2" s="432"/>
    </row>
    <row r="3" spans="1:25" ht="20.25" customHeight="1" thickBot="1" x14ac:dyDescent="0.3">
      <c r="A3" s="239"/>
      <c r="B3" s="240" t="s">
        <v>6</v>
      </c>
      <c r="C3" s="241" t="s">
        <v>7</v>
      </c>
      <c r="D3" s="241" t="s">
        <v>8</v>
      </c>
      <c r="E3" s="241" t="s">
        <v>10</v>
      </c>
      <c r="F3" s="242" t="s">
        <v>11</v>
      </c>
      <c r="G3" s="243" t="s">
        <v>13</v>
      </c>
      <c r="H3" s="244" t="s">
        <v>14</v>
      </c>
      <c r="I3" s="241" t="s">
        <v>15</v>
      </c>
      <c r="J3" s="241" t="s">
        <v>16</v>
      </c>
      <c r="K3" s="245" t="s">
        <v>18</v>
      </c>
      <c r="L3" s="246" t="s">
        <v>19</v>
      </c>
      <c r="M3" s="247" t="s">
        <v>20</v>
      </c>
      <c r="N3" s="247" t="s">
        <v>21</v>
      </c>
      <c r="O3" s="247" t="s">
        <v>22</v>
      </c>
      <c r="P3" s="247" t="s">
        <v>23</v>
      </c>
      <c r="Q3" s="247" t="s">
        <v>24</v>
      </c>
      <c r="R3" s="247" t="s">
        <v>25</v>
      </c>
      <c r="S3" s="247" t="s">
        <v>26</v>
      </c>
      <c r="T3" s="248" t="s">
        <v>27</v>
      </c>
      <c r="U3" s="248"/>
      <c r="V3" s="247" t="s">
        <v>28</v>
      </c>
      <c r="W3" s="249" t="s">
        <v>278</v>
      </c>
      <c r="X3" s="489"/>
      <c r="Y3" s="432" t="s">
        <v>279</v>
      </c>
    </row>
    <row r="4" spans="1:25" ht="38.25" x14ac:dyDescent="0.25">
      <c r="A4" s="433" t="s">
        <v>30</v>
      </c>
      <c r="B4" s="434" t="s">
        <v>31</v>
      </c>
      <c r="C4" s="435" t="s">
        <v>42</v>
      </c>
      <c r="D4" s="435" t="s">
        <v>280</v>
      </c>
      <c r="E4" s="435" t="s">
        <v>33</v>
      </c>
      <c r="F4" s="435" t="s">
        <v>34</v>
      </c>
      <c r="G4" s="436" t="s">
        <v>36</v>
      </c>
      <c r="H4" s="437" t="s">
        <v>37</v>
      </c>
      <c r="I4" s="435" t="s">
        <v>37</v>
      </c>
      <c r="J4" s="435" t="s">
        <v>38</v>
      </c>
      <c r="K4" s="438" t="s">
        <v>39</v>
      </c>
      <c r="L4" s="435" t="s">
        <v>36</v>
      </c>
      <c r="M4" s="435" t="s">
        <v>37</v>
      </c>
      <c r="N4" s="435" t="s">
        <v>30</v>
      </c>
      <c r="O4" s="435" t="s">
        <v>36</v>
      </c>
      <c r="P4" s="435" t="s">
        <v>30</v>
      </c>
      <c r="Q4" s="435" t="s">
        <v>30</v>
      </c>
      <c r="R4" s="435" t="s">
        <v>30</v>
      </c>
      <c r="S4" s="435" t="s">
        <v>30</v>
      </c>
      <c r="T4" s="438" t="s">
        <v>40</v>
      </c>
      <c r="U4" s="438" t="s">
        <v>39</v>
      </c>
      <c r="V4" s="439" t="s">
        <v>38</v>
      </c>
      <c r="W4" s="440" t="s">
        <v>281</v>
      </c>
      <c r="X4" s="441" t="s">
        <v>282</v>
      </c>
      <c r="Y4" s="442" t="s">
        <v>409</v>
      </c>
    </row>
    <row r="5" spans="1:25" ht="54" customHeight="1" x14ac:dyDescent="0.25">
      <c r="A5" s="443" t="s">
        <v>37</v>
      </c>
      <c r="B5" s="252" t="s">
        <v>31</v>
      </c>
      <c r="C5" s="253" t="s">
        <v>42</v>
      </c>
      <c r="D5" s="253" t="s">
        <v>283</v>
      </c>
      <c r="E5" s="253" t="s">
        <v>33</v>
      </c>
      <c r="F5" s="253" t="s">
        <v>34</v>
      </c>
      <c r="G5" s="254" t="s">
        <v>38</v>
      </c>
      <c r="H5" s="255" t="s">
        <v>38</v>
      </c>
      <c r="I5" s="253" t="s">
        <v>38</v>
      </c>
      <c r="J5" s="253" t="s">
        <v>38</v>
      </c>
      <c r="K5" s="256" t="s">
        <v>39</v>
      </c>
      <c r="L5" s="253" t="s">
        <v>37</v>
      </c>
      <c r="M5" s="253" t="s">
        <v>38</v>
      </c>
      <c r="N5" s="253" t="s">
        <v>30</v>
      </c>
      <c r="O5" s="253" t="s">
        <v>44</v>
      </c>
      <c r="P5" s="253" t="s">
        <v>30</v>
      </c>
      <c r="Q5" s="253" t="s">
        <v>37</v>
      </c>
      <c r="R5" s="253" t="s">
        <v>30</v>
      </c>
      <c r="S5" s="253" t="s">
        <v>30</v>
      </c>
      <c r="T5" s="256" t="s">
        <v>38</v>
      </c>
      <c r="U5" s="256" t="s">
        <v>39</v>
      </c>
      <c r="V5" s="257" t="s">
        <v>34</v>
      </c>
      <c r="W5" s="258" t="s">
        <v>284</v>
      </c>
      <c r="X5" s="259" t="s">
        <v>282</v>
      </c>
      <c r="Y5" s="444" t="s">
        <v>410</v>
      </c>
    </row>
    <row r="6" spans="1:25" ht="54" customHeight="1" x14ac:dyDescent="0.25">
      <c r="A6" s="443" t="s">
        <v>47</v>
      </c>
      <c r="B6" s="252" t="s">
        <v>48</v>
      </c>
      <c r="C6" s="253" t="s">
        <v>42</v>
      </c>
      <c r="D6" s="253" t="s">
        <v>285</v>
      </c>
      <c r="E6" s="253" t="s">
        <v>33</v>
      </c>
      <c r="F6" s="253" t="s">
        <v>34</v>
      </c>
      <c r="G6" s="254" t="s">
        <v>30</v>
      </c>
      <c r="H6" s="255" t="s">
        <v>37</v>
      </c>
      <c r="I6" s="253" t="s">
        <v>30</v>
      </c>
      <c r="J6" s="253" t="s">
        <v>37</v>
      </c>
      <c r="K6" s="256" t="s">
        <v>36</v>
      </c>
      <c r="L6" s="253" t="s">
        <v>37</v>
      </c>
      <c r="M6" s="253" t="s">
        <v>38</v>
      </c>
      <c r="N6" s="253" t="s">
        <v>30</v>
      </c>
      <c r="O6" s="253" t="s">
        <v>37</v>
      </c>
      <c r="P6" s="253" t="s">
        <v>30</v>
      </c>
      <c r="Q6" s="253" t="s">
        <v>30</v>
      </c>
      <c r="R6" s="253" t="s">
        <v>30</v>
      </c>
      <c r="S6" s="253" t="s">
        <v>30</v>
      </c>
      <c r="T6" s="256" t="s">
        <v>38</v>
      </c>
      <c r="U6" s="256" t="s">
        <v>38</v>
      </c>
      <c r="V6" s="257" t="s">
        <v>34</v>
      </c>
      <c r="W6" s="258" t="s">
        <v>284</v>
      </c>
      <c r="X6" s="259" t="s">
        <v>286</v>
      </c>
      <c r="Y6" s="444" t="s">
        <v>411</v>
      </c>
    </row>
    <row r="7" spans="1:25" ht="25.5" x14ac:dyDescent="0.25">
      <c r="A7" s="443" t="s">
        <v>50</v>
      </c>
      <c r="B7" s="252" t="s">
        <v>31</v>
      </c>
      <c r="C7" s="253" t="s">
        <v>42</v>
      </c>
      <c r="D7" s="253" t="s">
        <v>287</v>
      </c>
      <c r="E7" s="253" t="s">
        <v>33</v>
      </c>
      <c r="F7" s="253" t="s">
        <v>34</v>
      </c>
      <c r="G7" s="254" t="s">
        <v>38</v>
      </c>
      <c r="H7" s="255" t="s">
        <v>36</v>
      </c>
      <c r="I7" s="253" t="s">
        <v>38</v>
      </c>
      <c r="J7" s="253" t="s">
        <v>36</v>
      </c>
      <c r="K7" s="256" t="s">
        <v>38</v>
      </c>
      <c r="L7" s="253" t="s">
        <v>38</v>
      </c>
      <c r="M7" s="253" t="s">
        <v>38</v>
      </c>
      <c r="N7" s="253" t="s">
        <v>30</v>
      </c>
      <c r="O7" s="253" t="s">
        <v>30</v>
      </c>
      <c r="P7" s="253" t="s">
        <v>37</v>
      </c>
      <c r="Q7" s="253" t="s">
        <v>37</v>
      </c>
      <c r="R7" s="253" t="s">
        <v>51</v>
      </c>
      <c r="S7" s="253" t="s">
        <v>30</v>
      </c>
      <c r="T7" s="256" t="s">
        <v>38</v>
      </c>
      <c r="U7" s="256" t="s">
        <v>38</v>
      </c>
      <c r="V7" s="257" t="s">
        <v>37</v>
      </c>
      <c r="W7" s="258" t="s">
        <v>288</v>
      </c>
      <c r="X7" s="259" t="s">
        <v>289</v>
      </c>
      <c r="Y7" s="444" t="s">
        <v>412</v>
      </c>
    </row>
    <row r="8" spans="1:25" x14ac:dyDescent="0.25">
      <c r="A8" s="443" t="s">
        <v>54</v>
      </c>
      <c r="B8" s="252" t="s">
        <v>31</v>
      </c>
      <c r="C8" s="253" t="s">
        <v>42</v>
      </c>
      <c r="D8" s="253" t="s">
        <v>290</v>
      </c>
      <c r="E8" s="253" t="s">
        <v>33</v>
      </c>
      <c r="F8" s="253" t="s">
        <v>34</v>
      </c>
      <c r="G8" s="254" t="s">
        <v>38</v>
      </c>
      <c r="H8" s="255" t="s">
        <v>36</v>
      </c>
      <c r="I8" s="253" t="s">
        <v>37</v>
      </c>
      <c r="J8" s="253" t="s">
        <v>37</v>
      </c>
      <c r="K8" s="256" t="s">
        <v>38</v>
      </c>
      <c r="L8" s="253" t="s">
        <v>38</v>
      </c>
      <c r="M8" s="253" t="s">
        <v>38</v>
      </c>
      <c r="N8" s="253" t="s">
        <v>30</v>
      </c>
      <c r="O8" s="253" t="s">
        <v>30</v>
      </c>
      <c r="P8" s="253" t="s">
        <v>30</v>
      </c>
      <c r="Q8" s="253" t="s">
        <v>37</v>
      </c>
      <c r="R8" s="253" t="s">
        <v>30</v>
      </c>
      <c r="S8" s="253" t="s">
        <v>30</v>
      </c>
      <c r="T8" s="256" t="s">
        <v>39</v>
      </c>
      <c r="U8" s="256" t="s">
        <v>39</v>
      </c>
      <c r="V8" s="257" t="s">
        <v>34</v>
      </c>
      <c r="W8" s="258" t="s">
        <v>291</v>
      </c>
      <c r="X8" s="259" t="s">
        <v>292</v>
      </c>
      <c r="Y8" s="444" t="s">
        <v>413</v>
      </c>
    </row>
    <row r="9" spans="1:25" ht="40.5" customHeight="1" x14ac:dyDescent="0.25">
      <c r="A9" s="443" t="s">
        <v>56</v>
      </c>
      <c r="B9" s="252" t="s">
        <v>48</v>
      </c>
      <c r="C9" s="253" t="s">
        <v>42</v>
      </c>
      <c r="D9" s="253" t="s">
        <v>293</v>
      </c>
      <c r="E9" s="253" t="s">
        <v>33</v>
      </c>
      <c r="F9" s="253" t="s">
        <v>34</v>
      </c>
      <c r="G9" s="254" t="s">
        <v>37</v>
      </c>
      <c r="H9" s="255" t="s">
        <v>37</v>
      </c>
      <c r="I9" s="253" t="s">
        <v>36</v>
      </c>
      <c r="J9" s="253" t="s">
        <v>58</v>
      </c>
      <c r="K9" s="256" t="s">
        <v>36</v>
      </c>
      <c r="L9" s="253" t="s">
        <v>36</v>
      </c>
      <c r="M9" s="253" t="s">
        <v>37</v>
      </c>
      <c r="N9" s="253" t="s">
        <v>30</v>
      </c>
      <c r="O9" s="253" t="s">
        <v>30</v>
      </c>
      <c r="P9" s="253" t="s">
        <v>30</v>
      </c>
      <c r="Q9" s="253" t="s">
        <v>37</v>
      </c>
      <c r="R9" s="253" t="s">
        <v>30</v>
      </c>
      <c r="S9" s="253" t="s">
        <v>30</v>
      </c>
      <c r="T9" s="256" t="s">
        <v>39</v>
      </c>
      <c r="U9" s="256" t="s">
        <v>38</v>
      </c>
      <c r="V9" s="257" t="s">
        <v>30</v>
      </c>
      <c r="W9" s="258" t="s">
        <v>294</v>
      </c>
      <c r="X9" s="259" t="s">
        <v>295</v>
      </c>
      <c r="Y9" s="444" t="s">
        <v>296</v>
      </c>
    </row>
    <row r="10" spans="1:25" x14ac:dyDescent="0.25">
      <c r="A10" s="443" t="s">
        <v>60</v>
      </c>
      <c r="B10" s="252" t="s">
        <v>31</v>
      </c>
      <c r="C10" s="253" t="s">
        <v>42</v>
      </c>
      <c r="D10" s="253" t="s">
        <v>297</v>
      </c>
      <c r="E10" s="253" t="s">
        <v>33</v>
      </c>
      <c r="F10" s="253" t="s">
        <v>34</v>
      </c>
      <c r="G10" s="254" t="s">
        <v>37</v>
      </c>
      <c r="H10" s="255" t="s">
        <v>36</v>
      </c>
      <c r="I10" s="253" t="s">
        <v>39</v>
      </c>
      <c r="J10" s="253" t="s">
        <v>37</v>
      </c>
      <c r="K10" s="256" t="s">
        <v>40</v>
      </c>
      <c r="L10" s="253" t="s">
        <v>37</v>
      </c>
      <c r="M10" s="253" t="s">
        <v>38</v>
      </c>
      <c r="N10" s="253" t="s">
        <v>30</v>
      </c>
      <c r="O10" s="253" t="s">
        <v>37</v>
      </c>
      <c r="P10" s="253" t="s">
        <v>30</v>
      </c>
      <c r="Q10" s="253" t="s">
        <v>37</v>
      </c>
      <c r="R10" s="253" t="s">
        <v>30</v>
      </c>
      <c r="S10" s="253" t="s">
        <v>30</v>
      </c>
      <c r="T10" s="256" t="s">
        <v>38</v>
      </c>
      <c r="U10" s="256" t="s">
        <v>38</v>
      </c>
      <c r="V10" s="257" t="s">
        <v>37</v>
      </c>
      <c r="W10" s="258" t="s">
        <v>298</v>
      </c>
      <c r="X10" s="259" t="s">
        <v>299</v>
      </c>
      <c r="Y10" s="444" t="s">
        <v>414</v>
      </c>
    </row>
    <row r="11" spans="1:25" ht="51" x14ac:dyDescent="0.25">
      <c r="A11" s="443" t="s">
        <v>83</v>
      </c>
      <c r="B11" s="252" t="s">
        <v>31</v>
      </c>
      <c r="C11" s="253" t="s">
        <v>83</v>
      </c>
      <c r="D11" s="253" t="s">
        <v>300</v>
      </c>
      <c r="E11" s="253" t="s">
        <v>33</v>
      </c>
      <c r="F11" s="253" t="s">
        <v>34</v>
      </c>
      <c r="G11" s="254" t="s">
        <v>36</v>
      </c>
      <c r="H11" s="255" t="s">
        <v>36</v>
      </c>
      <c r="I11" s="253" t="s">
        <v>37</v>
      </c>
      <c r="J11" s="253" t="s">
        <v>36</v>
      </c>
      <c r="K11" s="256" t="s">
        <v>38</v>
      </c>
      <c r="L11" s="253" t="s">
        <v>38</v>
      </c>
      <c r="M11" s="253" t="s">
        <v>38</v>
      </c>
      <c r="N11" s="253" t="s">
        <v>30</v>
      </c>
      <c r="O11" s="253" t="s">
        <v>30</v>
      </c>
      <c r="P11" s="253" t="s">
        <v>37</v>
      </c>
      <c r="Q11" s="253" t="s">
        <v>38</v>
      </c>
      <c r="R11" s="253" t="s">
        <v>51</v>
      </c>
      <c r="S11" s="253" t="s">
        <v>30</v>
      </c>
      <c r="T11" s="256" t="s">
        <v>38</v>
      </c>
      <c r="U11" s="256" t="s">
        <v>39</v>
      </c>
      <c r="V11" s="257" t="s">
        <v>34</v>
      </c>
      <c r="W11" s="258" t="s">
        <v>301</v>
      </c>
      <c r="X11" s="259" t="s">
        <v>302</v>
      </c>
      <c r="Y11" s="444" t="s">
        <v>415</v>
      </c>
    </row>
    <row r="12" spans="1:25" x14ac:dyDescent="0.25">
      <c r="A12" s="445" t="s">
        <v>84</v>
      </c>
      <c r="B12" s="260" t="s">
        <v>31</v>
      </c>
      <c r="C12" s="261" t="s">
        <v>82</v>
      </c>
      <c r="D12" s="261" t="s">
        <v>303</v>
      </c>
      <c r="E12" s="261"/>
      <c r="F12" s="261"/>
      <c r="G12" s="262" t="s">
        <v>44</v>
      </c>
      <c r="H12" s="263" t="s">
        <v>37</v>
      </c>
      <c r="I12" s="261" t="s">
        <v>38</v>
      </c>
      <c r="J12" s="261" t="s">
        <v>37</v>
      </c>
      <c r="K12" s="264" t="s">
        <v>36</v>
      </c>
      <c r="L12" s="261" t="s">
        <v>37</v>
      </c>
      <c r="M12" s="261" t="s">
        <v>38</v>
      </c>
      <c r="N12" s="261" t="s">
        <v>30</v>
      </c>
      <c r="O12" s="261" t="s">
        <v>30</v>
      </c>
      <c r="P12" s="261" t="s">
        <v>30</v>
      </c>
      <c r="Q12" s="261" t="s">
        <v>37</v>
      </c>
      <c r="R12" s="261" t="s">
        <v>30</v>
      </c>
      <c r="S12" s="261" t="s">
        <v>30</v>
      </c>
      <c r="T12" s="264" t="s">
        <v>38</v>
      </c>
      <c r="U12" s="264" t="s">
        <v>40</v>
      </c>
      <c r="V12" s="265" t="s">
        <v>38</v>
      </c>
      <c r="W12" s="258" t="s">
        <v>305</v>
      </c>
      <c r="X12" s="259" t="s">
        <v>306</v>
      </c>
      <c r="Y12" s="444" t="s">
        <v>416</v>
      </c>
    </row>
    <row r="13" spans="1:25" ht="38.25" x14ac:dyDescent="0.25">
      <c r="A13" s="445" t="s">
        <v>42</v>
      </c>
      <c r="B13" s="260" t="s">
        <v>31</v>
      </c>
      <c r="C13" s="261" t="s">
        <v>81</v>
      </c>
      <c r="D13" s="261" t="s">
        <v>307</v>
      </c>
      <c r="E13" s="261"/>
      <c r="F13" s="261"/>
      <c r="G13" s="262" t="s">
        <v>37</v>
      </c>
      <c r="H13" s="263" t="s">
        <v>38</v>
      </c>
      <c r="I13" s="261" t="s">
        <v>38</v>
      </c>
      <c r="J13" s="261" t="s">
        <v>36</v>
      </c>
      <c r="K13" s="264" t="s">
        <v>38</v>
      </c>
      <c r="L13" s="261" t="s">
        <v>37</v>
      </c>
      <c r="M13" s="261" t="s">
        <v>38</v>
      </c>
      <c r="N13" s="261" t="s">
        <v>30</v>
      </c>
      <c r="O13" s="261" t="s">
        <v>37</v>
      </c>
      <c r="P13" s="261" t="s">
        <v>37</v>
      </c>
      <c r="Q13" s="261" t="s">
        <v>38</v>
      </c>
      <c r="R13" s="261" t="s">
        <v>30</v>
      </c>
      <c r="S13" s="261" t="s">
        <v>30</v>
      </c>
      <c r="T13" s="264" t="s">
        <v>38</v>
      </c>
      <c r="U13" s="264" t="s">
        <v>38</v>
      </c>
      <c r="V13" s="265" t="s">
        <v>34</v>
      </c>
      <c r="W13" s="147" t="s">
        <v>309</v>
      </c>
      <c r="X13" s="259" t="s">
        <v>310</v>
      </c>
      <c r="Y13" s="444" t="s">
        <v>417</v>
      </c>
    </row>
    <row r="14" spans="1:25" ht="38.25" x14ac:dyDescent="0.25">
      <c r="A14" s="443" t="s">
        <v>64</v>
      </c>
      <c r="B14" s="252" t="s">
        <v>31</v>
      </c>
      <c r="C14" s="253" t="s">
        <v>42</v>
      </c>
      <c r="D14" s="253" t="s">
        <v>311</v>
      </c>
      <c r="E14" s="253" t="s">
        <v>33</v>
      </c>
      <c r="F14" s="253" t="s">
        <v>34</v>
      </c>
      <c r="G14" s="254" t="s">
        <v>37</v>
      </c>
      <c r="H14" s="255" t="s">
        <v>36</v>
      </c>
      <c r="I14" s="253" t="s">
        <v>37</v>
      </c>
      <c r="J14" s="253" t="s">
        <v>36</v>
      </c>
      <c r="K14" s="256" t="s">
        <v>40</v>
      </c>
      <c r="L14" s="253" t="s">
        <v>37</v>
      </c>
      <c r="M14" s="253" t="s">
        <v>38</v>
      </c>
      <c r="N14" s="253" t="s">
        <v>30</v>
      </c>
      <c r="O14" s="253" t="s">
        <v>30</v>
      </c>
      <c r="P14" s="253" t="s">
        <v>30</v>
      </c>
      <c r="Q14" s="253" t="s">
        <v>38</v>
      </c>
      <c r="R14" s="253" t="s">
        <v>30</v>
      </c>
      <c r="S14" s="253" t="s">
        <v>30</v>
      </c>
      <c r="T14" s="256" t="s">
        <v>38</v>
      </c>
      <c r="U14" s="256" t="s">
        <v>38</v>
      </c>
      <c r="V14" s="257" t="s">
        <v>38</v>
      </c>
      <c r="W14" s="258" t="s">
        <v>312</v>
      </c>
      <c r="X14" s="259" t="s">
        <v>302</v>
      </c>
      <c r="Y14" s="444" t="s">
        <v>418</v>
      </c>
    </row>
    <row r="15" spans="1:25" ht="39" x14ac:dyDescent="0.25">
      <c r="A15" s="445" t="s">
        <v>92</v>
      </c>
      <c r="B15" s="260" t="s">
        <v>48</v>
      </c>
      <c r="C15" s="261" t="s">
        <v>93</v>
      </c>
      <c r="D15" s="261" t="s">
        <v>64</v>
      </c>
      <c r="E15" s="261"/>
      <c r="F15" s="261" t="s">
        <v>38</v>
      </c>
      <c r="G15" s="262" t="s">
        <v>30</v>
      </c>
      <c r="H15" s="263" t="s">
        <v>30</v>
      </c>
      <c r="I15" s="261" t="s">
        <v>30</v>
      </c>
      <c r="J15" s="261" t="s">
        <v>30</v>
      </c>
      <c r="K15" s="264" t="s">
        <v>30</v>
      </c>
      <c r="L15" s="261" t="s">
        <v>30</v>
      </c>
      <c r="M15" s="261" t="s">
        <v>36</v>
      </c>
      <c r="N15" s="261" t="s">
        <v>30</v>
      </c>
      <c r="O15" s="261" t="s">
        <v>30</v>
      </c>
      <c r="P15" s="261" t="s">
        <v>30</v>
      </c>
      <c r="Q15" s="261" t="s">
        <v>30</v>
      </c>
      <c r="R15" s="261" t="s">
        <v>30</v>
      </c>
      <c r="S15" s="261" t="s">
        <v>30</v>
      </c>
      <c r="T15" s="264" t="s">
        <v>37</v>
      </c>
      <c r="U15" s="264" t="s">
        <v>37</v>
      </c>
      <c r="V15" s="265"/>
      <c r="W15" s="12" t="s">
        <v>314</v>
      </c>
      <c r="X15" s="227" t="s">
        <v>315</v>
      </c>
      <c r="Y15" s="446" t="s">
        <v>419</v>
      </c>
    </row>
    <row r="16" spans="1:25" ht="51.75" x14ac:dyDescent="0.25">
      <c r="A16" s="445" t="s">
        <v>91</v>
      </c>
      <c r="B16" s="260" t="s">
        <v>31</v>
      </c>
      <c r="C16" s="261" t="s">
        <v>96</v>
      </c>
      <c r="D16" s="261" t="s">
        <v>89</v>
      </c>
      <c r="E16" s="261"/>
      <c r="F16" s="261" t="s">
        <v>38</v>
      </c>
      <c r="G16" s="262" t="s">
        <v>44</v>
      </c>
      <c r="H16" s="263" t="s">
        <v>44</v>
      </c>
      <c r="I16" s="261" t="s">
        <v>30</v>
      </c>
      <c r="J16" s="261" t="s">
        <v>36</v>
      </c>
      <c r="K16" s="264" t="s">
        <v>36</v>
      </c>
      <c r="L16" s="261" t="s">
        <v>30</v>
      </c>
      <c r="M16" s="261" t="s">
        <v>37</v>
      </c>
      <c r="N16" s="261" t="s">
        <v>30</v>
      </c>
      <c r="O16" s="261" t="s">
        <v>30</v>
      </c>
      <c r="P16" s="261" t="s">
        <v>30</v>
      </c>
      <c r="Q16" s="261" t="s">
        <v>30</v>
      </c>
      <c r="R16" s="261" t="s">
        <v>44</v>
      </c>
      <c r="S16" s="261" t="s">
        <v>30</v>
      </c>
      <c r="T16" s="264" t="s">
        <v>37</v>
      </c>
      <c r="U16" s="264" t="s">
        <v>37</v>
      </c>
      <c r="V16" s="265"/>
      <c r="W16" s="12" t="s">
        <v>314</v>
      </c>
      <c r="X16" s="227" t="s">
        <v>315</v>
      </c>
      <c r="Y16" s="446" t="s">
        <v>420</v>
      </c>
    </row>
    <row r="17" spans="1:25" ht="26.25" x14ac:dyDescent="0.25">
      <c r="A17" s="445" t="s">
        <v>95</v>
      </c>
      <c r="B17" s="260" t="s">
        <v>31</v>
      </c>
      <c r="C17" s="261" t="s">
        <v>72</v>
      </c>
      <c r="D17" s="261" t="s">
        <v>178</v>
      </c>
      <c r="E17" s="261" t="s">
        <v>56</v>
      </c>
      <c r="F17" s="261" t="s">
        <v>34</v>
      </c>
      <c r="G17" s="262" t="s">
        <v>30</v>
      </c>
      <c r="H17" s="263" t="s">
        <v>37</v>
      </c>
      <c r="I17" s="261" t="s">
        <v>37</v>
      </c>
      <c r="J17" s="261" t="s">
        <v>37</v>
      </c>
      <c r="K17" s="264" t="s">
        <v>37</v>
      </c>
      <c r="L17" s="261" t="s">
        <v>58</v>
      </c>
      <c r="M17" s="261" t="s">
        <v>37</v>
      </c>
      <c r="N17" s="261" t="s">
        <v>37</v>
      </c>
      <c r="O17" s="261" t="s">
        <v>37</v>
      </c>
      <c r="P17" s="261" t="s">
        <v>37</v>
      </c>
      <c r="Q17" s="261" t="s">
        <v>38</v>
      </c>
      <c r="R17" s="261" t="s">
        <v>37</v>
      </c>
      <c r="S17" s="261" t="s">
        <v>37</v>
      </c>
      <c r="T17" s="264" t="s">
        <v>36</v>
      </c>
      <c r="U17" s="264" t="s">
        <v>38</v>
      </c>
      <c r="V17" s="265" t="s">
        <v>30</v>
      </c>
      <c r="W17" s="266" t="s">
        <v>317</v>
      </c>
      <c r="X17" s="227" t="s">
        <v>263</v>
      </c>
      <c r="Y17" s="446" t="s">
        <v>264</v>
      </c>
    </row>
    <row r="18" spans="1:25" ht="14.25" thickBot="1" x14ac:dyDescent="0.3">
      <c r="A18" s="447" t="s">
        <v>97</v>
      </c>
      <c r="B18" s="448" t="s">
        <v>31</v>
      </c>
      <c r="C18" s="449" t="s">
        <v>77</v>
      </c>
      <c r="D18" s="449" t="s">
        <v>318</v>
      </c>
      <c r="E18" s="449" t="s">
        <v>54</v>
      </c>
      <c r="F18" s="449" t="s">
        <v>34</v>
      </c>
      <c r="G18" s="450" t="s">
        <v>30</v>
      </c>
      <c r="H18" s="451" t="s">
        <v>37</v>
      </c>
      <c r="I18" s="449" t="s">
        <v>37</v>
      </c>
      <c r="J18" s="449" t="s">
        <v>37</v>
      </c>
      <c r="K18" s="452" t="s">
        <v>37</v>
      </c>
      <c r="L18" s="449" t="s">
        <v>30</v>
      </c>
      <c r="M18" s="449" t="s">
        <v>36</v>
      </c>
      <c r="N18" s="449" t="s">
        <v>37</v>
      </c>
      <c r="O18" s="449" t="s">
        <v>30</v>
      </c>
      <c r="P18" s="449" t="s">
        <v>30</v>
      </c>
      <c r="Q18" s="449" t="s">
        <v>44</v>
      </c>
      <c r="R18" s="449" t="s">
        <v>30</v>
      </c>
      <c r="S18" s="449" t="s">
        <v>30</v>
      </c>
      <c r="T18" s="452" t="s">
        <v>37</v>
      </c>
      <c r="U18" s="452" t="s">
        <v>37</v>
      </c>
      <c r="V18" s="453" t="s">
        <v>30</v>
      </c>
      <c r="W18" s="454"/>
      <c r="X18" s="455" t="s">
        <v>41</v>
      </c>
      <c r="Y18" s="456" t="s">
        <v>265</v>
      </c>
    </row>
    <row r="20" spans="1:25" x14ac:dyDescent="0.25">
      <c r="A20" s="127" t="s">
        <v>28</v>
      </c>
      <c r="B20" s="127" t="s">
        <v>266</v>
      </c>
      <c r="M20" s="127"/>
      <c r="N20" s="127"/>
      <c r="O20" s="127"/>
      <c r="P20" s="127"/>
      <c r="Q20" s="127"/>
      <c r="R20" s="127"/>
      <c r="S20" s="127"/>
      <c r="T20" s="127"/>
    </row>
    <row r="21" spans="1:25" x14ac:dyDescent="0.25">
      <c r="M21" s="127"/>
      <c r="N21" s="127"/>
      <c r="O21" s="127"/>
      <c r="P21" s="127"/>
      <c r="Q21" s="127"/>
      <c r="R21" s="127"/>
      <c r="S21" s="127"/>
      <c r="T21" s="127"/>
    </row>
    <row r="22" spans="1:25" x14ac:dyDescent="0.25">
      <c r="A22" s="123" t="s">
        <v>319</v>
      </c>
      <c r="I22" s="127" t="s">
        <v>320</v>
      </c>
      <c r="M22" s="127"/>
      <c r="N22" s="127"/>
      <c r="P22" s="127"/>
      <c r="Q22" s="127"/>
      <c r="R22" s="127"/>
      <c r="S22" s="127"/>
      <c r="T22" s="127"/>
    </row>
    <row r="23" spans="1:25" x14ac:dyDescent="0.25">
      <c r="A23" s="127" t="s">
        <v>321</v>
      </c>
      <c r="B23" s="127" t="s">
        <v>322</v>
      </c>
      <c r="I23" s="127"/>
      <c r="M23" s="127"/>
      <c r="N23" s="127"/>
      <c r="P23" s="127"/>
      <c r="Q23" s="127"/>
      <c r="R23" s="127"/>
      <c r="S23" s="127"/>
      <c r="T23" s="127"/>
    </row>
    <row r="24" spans="1:25" x14ac:dyDescent="0.25">
      <c r="A24" s="127" t="s">
        <v>41</v>
      </c>
      <c r="B24" s="127" t="s">
        <v>323</v>
      </c>
      <c r="I24" s="127"/>
      <c r="M24" s="127"/>
      <c r="N24" s="127"/>
      <c r="P24" s="127"/>
      <c r="Q24" s="127"/>
      <c r="R24" s="127"/>
      <c r="S24" s="127"/>
      <c r="T24" s="127"/>
    </row>
    <row r="25" spans="1:25" x14ac:dyDescent="0.25">
      <c r="A25" s="127" t="s">
        <v>29</v>
      </c>
      <c r="B25" s="127" t="s">
        <v>324</v>
      </c>
      <c r="I25" s="127" t="s">
        <v>422</v>
      </c>
      <c r="M25" s="127"/>
      <c r="N25" s="127"/>
      <c r="P25" s="127"/>
      <c r="Q25" s="127"/>
      <c r="R25" s="127"/>
      <c r="S25" s="127"/>
      <c r="T25" s="127"/>
    </row>
    <row r="26" spans="1:25" x14ac:dyDescent="0.25">
      <c r="B26" s="127" t="s">
        <v>325</v>
      </c>
      <c r="C26" s="267" t="s">
        <v>326</v>
      </c>
      <c r="I26" s="127" t="s">
        <v>421</v>
      </c>
      <c r="M26" s="127"/>
      <c r="N26" s="127"/>
      <c r="P26" s="127"/>
      <c r="Q26" s="127"/>
      <c r="R26" s="127"/>
      <c r="S26" s="127"/>
      <c r="T26" s="127"/>
    </row>
    <row r="27" spans="1:25" x14ac:dyDescent="0.25">
      <c r="B27" s="127" t="s">
        <v>327</v>
      </c>
      <c r="C27" s="267" t="s">
        <v>328</v>
      </c>
      <c r="I27" s="127" t="s">
        <v>329</v>
      </c>
    </row>
    <row r="28" spans="1:25" x14ac:dyDescent="0.25">
      <c r="A28" s="127" t="s">
        <v>11</v>
      </c>
      <c r="B28" s="127" t="s">
        <v>330</v>
      </c>
      <c r="I28" s="127" t="s">
        <v>331</v>
      </c>
    </row>
    <row r="29" spans="1:25" x14ac:dyDescent="0.25">
      <c r="B29" s="127" t="s">
        <v>325</v>
      </c>
      <c r="C29" s="267" t="s">
        <v>326</v>
      </c>
    </row>
    <row r="30" spans="1:25" x14ac:dyDescent="0.25">
      <c r="B30" s="127" t="s">
        <v>327</v>
      </c>
      <c r="C30" s="267" t="s">
        <v>328</v>
      </c>
    </row>
  </sheetData>
  <mergeCells count="5">
    <mergeCell ref="W1:Y1"/>
    <mergeCell ref="B2:E2"/>
    <mergeCell ref="G2:K2"/>
    <mergeCell ref="L2:T2"/>
    <mergeCell ref="X2:X3"/>
  </mergeCells>
  <pageMargins left="0.7" right="0.7" top="0.78740157499999996" bottom="0.78740157499999996" header="0.3" footer="0.3"/>
  <pageSetup paperSize="8" orientation="landscape" horizontalDpi="4294967294" verticalDpi="4294967294" r:id="rId1"/>
  <headerFooter>
    <oddHeader>&amp;L&amp;F&amp;R&amp;A</oddHeader>
    <oddFooter>&amp;LIng. Gabriela Čížková&amp;R&amp;D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view="pageLayout" topLeftCell="A4" zoomScaleNormal="120" workbookViewId="0">
      <selection activeCell="C38" sqref="C38"/>
    </sheetView>
  </sheetViews>
  <sheetFormatPr defaultRowHeight="13.5" x14ac:dyDescent="0.25"/>
  <cols>
    <col min="1" max="1" width="4" style="15" bestFit="1" customWidth="1"/>
    <col min="2" max="2" width="8.5703125" style="15" bestFit="1" customWidth="1"/>
    <col min="3" max="3" width="40.140625" style="16" customWidth="1"/>
    <col min="4" max="4" width="4.28515625" style="16" customWidth="1"/>
    <col min="5" max="5" width="6.5703125" style="16" bestFit="1" customWidth="1"/>
    <col min="6" max="6" width="9.140625" style="17"/>
    <col min="7" max="7" width="10.5703125" style="17" bestFit="1" customWidth="1"/>
    <col min="8" max="16384" width="9.140625" style="16"/>
  </cols>
  <sheetData>
    <row r="2" spans="1:7" ht="14.25" thickBot="1" x14ac:dyDescent="0.3"/>
    <row r="3" spans="1:7" x14ac:dyDescent="0.25">
      <c r="A3" s="466" t="s">
        <v>171</v>
      </c>
      <c r="B3" s="467"/>
      <c r="C3" s="467"/>
      <c r="D3" s="18"/>
      <c r="E3" s="74"/>
      <c r="F3" s="20"/>
      <c r="G3" s="116"/>
    </row>
    <row r="4" spans="1:7" x14ac:dyDescent="0.25">
      <c r="A4" s="468" t="s">
        <v>145</v>
      </c>
      <c r="B4" s="469"/>
      <c r="C4" s="469"/>
      <c r="D4" s="94"/>
      <c r="E4" s="94"/>
      <c r="F4" s="96"/>
      <c r="G4" s="117"/>
    </row>
    <row r="5" spans="1:7" x14ac:dyDescent="0.25">
      <c r="A5" s="468" t="s">
        <v>172</v>
      </c>
      <c r="B5" s="469"/>
      <c r="C5" s="469"/>
      <c r="D5" s="94"/>
      <c r="E5" s="94"/>
      <c r="F5" s="96"/>
      <c r="G5" s="117"/>
    </row>
    <row r="6" spans="1:7" x14ac:dyDescent="0.25">
      <c r="A6" s="470" t="s">
        <v>146</v>
      </c>
      <c r="B6" s="471"/>
      <c r="C6" s="471"/>
      <c r="D6" s="94"/>
      <c r="E6" s="471"/>
      <c r="F6" s="471"/>
      <c r="G6" s="482"/>
    </row>
    <row r="7" spans="1:7" x14ac:dyDescent="0.25">
      <c r="A7" s="470" t="s">
        <v>140</v>
      </c>
      <c r="B7" s="471"/>
      <c r="C7" s="94"/>
      <c r="D7" s="94"/>
      <c r="E7" s="471"/>
      <c r="F7" s="471"/>
      <c r="G7" s="117"/>
    </row>
    <row r="8" spans="1:7" ht="14.25" thickBot="1" x14ac:dyDescent="0.3">
      <c r="A8" s="24"/>
      <c r="B8" s="97"/>
      <c r="C8" s="94"/>
      <c r="D8" s="94"/>
      <c r="E8" s="94"/>
      <c r="F8" s="96"/>
      <c r="G8" s="117"/>
    </row>
    <row r="9" spans="1:7" ht="27.75" thickBot="1" x14ac:dyDescent="0.3">
      <c r="A9" s="25" t="s">
        <v>139</v>
      </c>
      <c r="B9" s="26" t="s">
        <v>138</v>
      </c>
      <c r="C9" s="26" t="s">
        <v>137</v>
      </c>
      <c r="D9" s="26" t="s">
        <v>127</v>
      </c>
      <c r="E9" s="26" t="s">
        <v>136</v>
      </c>
      <c r="F9" s="28" t="s">
        <v>135</v>
      </c>
      <c r="G9" s="28" t="s">
        <v>134</v>
      </c>
    </row>
    <row r="10" spans="1:7" s="31" customFormat="1" ht="14.25" thickBot="1" x14ac:dyDescent="0.3">
      <c r="A10" s="29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</row>
    <row r="11" spans="1:7" x14ac:dyDescent="0.25">
      <c r="A11" s="98"/>
      <c r="B11" s="99"/>
      <c r="C11" s="100" t="s">
        <v>133</v>
      </c>
      <c r="D11" s="99"/>
      <c r="E11" s="99"/>
      <c r="F11" s="102"/>
      <c r="G11" s="117"/>
    </row>
    <row r="12" spans="1:7" ht="14.25" thickBot="1" x14ac:dyDescent="0.3">
      <c r="A12" s="98"/>
      <c r="B12" s="104">
        <v>1</v>
      </c>
      <c r="C12" s="100" t="s">
        <v>173</v>
      </c>
      <c r="D12" s="99"/>
      <c r="E12" s="99"/>
      <c r="F12" s="102"/>
      <c r="G12" s="117"/>
    </row>
    <row r="13" spans="1:7" ht="27" x14ac:dyDescent="0.25">
      <c r="A13" s="53">
        <v>1</v>
      </c>
      <c r="B13" s="54">
        <v>184852213</v>
      </c>
      <c r="C13" s="55" t="s">
        <v>179</v>
      </c>
      <c r="D13" s="54" t="s">
        <v>130</v>
      </c>
      <c r="E13" s="54">
        <v>2</v>
      </c>
      <c r="F13" s="57"/>
      <c r="G13" s="85">
        <f>SUM(E13*F13)</f>
        <v>0</v>
      </c>
    </row>
    <row r="14" spans="1:7" ht="27.75" thickBot="1" x14ac:dyDescent="0.3">
      <c r="A14" s="59">
        <v>2</v>
      </c>
      <c r="B14" s="49">
        <v>184852224</v>
      </c>
      <c r="C14" s="50" t="s">
        <v>180</v>
      </c>
      <c r="D14" s="49" t="s">
        <v>130</v>
      </c>
      <c r="E14" s="49">
        <v>2</v>
      </c>
      <c r="F14" s="52"/>
      <c r="G14" s="86">
        <f t="shared" ref="G14:G22" si="0">SUM(E14*F14)</f>
        <v>0</v>
      </c>
    </row>
    <row r="15" spans="1:7" ht="27" x14ac:dyDescent="0.25">
      <c r="A15" s="53">
        <v>3</v>
      </c>
      <c r="B15" s="49">
        <v>184852225</v>
      </c>
      <c r="C15" s="50" t="s">
        <v>181</v>
      </c>
      <c r="D15" s="49" t="s">
        <v>130</v>
      </c>
      <c r="E15" s="49">
        <v>2</v>
      </c>
      <c r="F15" s="52"/>
      <c r="G15" s="86">
        <f t="shared" si="0"/>
        <v>0</v>
      </c>
    </row>
    <row r="16" spans="1:7" s="23" customFormat="1" ht="27" x14ac:dyDescent="0.25">
      <c r="A16" s="59">
        <v>4</v>
      </c>
      <c r="B16" s="49">
        <v>1848522118</v>
      </c>
      <c r="C16" s="50" t="s">
        <v>209</v>
      </c>
      <c r="D16" s="49" t="s">
        <v>130</v>
      </c>
      <c r="E16" s="49">
        <v>9</v>
      </c>
      <c r="F16" s="52"/>
      <c r="G16" s="86">
        <f t="shared" si="0"/>
        <v>0</v>
      </c>
    </row>
    <row r="17" spans="1:7" s="23" customFormat="1" x14ac:dyDescent="0.25">
      <c r="A17" s="428"/>
      <c r="B17" s="49"/>
      <c r="C17" s="50" t="s">
        <v>399</v>
      </c>
      <c r="D17" s="49"/>
      <c r="E17" s="49">
        <f>SUM(E13:E16)</f>
        <v>15</v>
      </c>
      <c r="F17" s="52"/>
      <c r="G17" s="86"/>
    </row>
    <row r="18" spans="1:7" ht="14.25" thickBot="1" x14ac:dyDescent="0.3">
      <c r="A18" s="59">
        <v>5</v>
      </c>
      <c r="B18" s="49">
        <v>184852925</v>
      </c>
      <c r="C18" s="50" t="s">
        <v>182</v>
      </c>
      <c r="D18" s="49" t="s">
        <v>130</v>
      </c>
      <c r="E18" s="49">
        <v>11</v>
      </c>
      <c r="F18" s="52"/>
      <c r="G18" s="86">
        <f t="shared" si="0"/>
        <v>0</v>
      </c>
    </row>
    <row r="19" spans="1:7" x14ac:dyDescent="0.25">
      <c r="A19" s="53">
        <v>6</v>
      </c>
      <c r="B19" s="49">
        <v>111251111</v>
      </c>
      <c r="C19" s="50" t="s">
        <v>403</v>
      </c>
      <c r="D19" s="49" t="s">
        <v>110</v>
      </c>
      <c r="E19" s="51">
        <v>3</v>
      </c>
      <c r="F19" s="52"/>
      <c r="G19" s="60">
        <f>SUM(E19*F19)</f>
        <v>0</v>
      </c>
    </row>
    <row r="20" spans="1:7" ht="14.25" thickBot="1" x14ac:dyDescent="0.3">
      <c r="A20" s="59">
        <v>7</v>
      </c>
      <c r="B20" s="49" t="s">
        <v>143</v>
      </c>
      <c r="C20" s="50" t="s">
        <v>185</v>
      </c>
      <c r="D20" s="49" t="s">
        <v>186</v>
      </c>
      <c r="E20" s="49">
        <v>164.5</v>
      </c>
      <c r="F20" s="52"/>
      <c r="G20" s="86">
        <f t="shared" si="0"/>
        <v>0</v>
      </c>
    </row>
    <row r="21" spans="1:7" x14ac:dyDescent="0.25">
      <c r="A21" s="53">
        <v>8</v>
      </c>
      <c r="B21" s="49" t="s">
        <v>143</v>
      </c>
      <c r="C21" s="50" t="s">
        <v>401</v>
      </c>
      <c r="D21" s="49" t="s">
        <v>186</v>
      </c>
      <c r="E21" s="49">
        <v>10</v>
      </c>
      <c r="F21" s="52"/>
      <c r="G21" s="86">
        <f t="shared" si="0"/>
        <v>0</v>
      </c>
    </row>
    <row r="22" spans="1:7" s="23" customFormat="1" x14ac:dyDescent="0.25">
      <c r="A22" s="428">
        <v>9</v>
      </c>
      <c r="B22" s="429" t="s">
        <v>143</v>
      </c>
      <c r="C22" s="430" t="s">
        <v>404</v>
      </c>
      <c r="D22" s="429" t="s">
        <v>99</v>
      </c>
      <c r="E22" s="429">
        <v>9</v>
      </c>
      <c r="F22" s="431"/>
      <c r="G22" s="86">
        <f t="shared" si="0"/>
        <v>0</v>
      </c>
    </row>
    <row r="23" spans="1:7" ht="14.25" thickBot="1" x14ac:dyDescent="0.3">
      <c r="A23" s="59">
        <v>10</v>
      </c>
      <c r="B23" s="61" t="s">
        <v>143</v>
      </c>
      <c r="C23" s="62" t="s">
        <v>174</v>
      </c>
      <c r="D23" s="61"/>
      <c r="E23" s="61"/>
      <c r="F23" s="63"/>
      <c r="G23" s="87"/>
    </row>
    <row r="24" spans="1:7" s="40" customFormat="1" ht="14.25" thickBot="1" x14ac:dyDescent="0.3">
      <c r="A24" s="90"/>
      <c r="B24" s="84"/>
      <c r="C24" s="71" t="s">
        <v>154</v>
      </c>
      <c r="D24" s="84"/>
      <c r="E24" s="84"/>
      <c r="F24" s="89"/>
      <c r="G24" s="91">
        <f>SUM(G13:G23)</f>
        <v>0</v>
      </c>
    </row>
    <row r="25" spans="1:7" ht="14.25" thickBot="1" x14ac:dyDescent="0.3">
      <c r="A25" s="82"/>
      <c r="B25" s="83"/>
      <c r="C25" s="66" t="s">
        <v>155</v>
      </c>
      <c r="D25" s="84"/>
      <c r="E25" s="84"/>
      <c r="F25" s="89"/>
      <c r="G25" s="88"/>
    </row>
    <row r="26" spans="1:7" x14ac:dyDescent="0.25">
      <c r="A26" s="24"/>
      <c r="B26" s="97"/>
      <c r="C26" s="94"/>
      <c r="D26" s="94"/>
      <c r="E26" s="94"/>
      <c r="F26" s="96"/>
      <c r="G26" s="117"/>
    </row>
    <row r="27" spans="1:7" x14ac:dyDescent="0.25">
      <c r="A27" s="470" t="s">
        <v>175</v>
      </c>
      <c r="B27" s="471"/>
      <c r="C27" s="94"/>
      <c r="D27" s="94"/>
      <c r="E27" s="94"/>
      <c r="F27" s="96"/>
      <c r="G27" s="117"/>
    </row>
    <row r="28" spans="1:7" x14ac:dyDescent="0.25">
      <c r="A28" s="24"/>
      <c r="B28" s="97" t="s">
        <v>184</v>
      </c>
      <c r="C28" s="94" t="s">
        <v>188</v>
      </c>
      <c r="D28" s="94"/>
      <c r="E28" s="94"/>
      <c r="F28" s="96"/>
      <c r="G28" s="106"/>
    </row>
    <row r="29" spans="1:7" x14ac:dyDescent="0.25">
      <c r="A29" s="24"/>
      <c r="B29" s="97" t="s">
        <v>184</v>
      </c>
      <c r="C29" s="94" t="s">
        <v>187</v>
      </c>
      <c r="D29" s="94"/>
      <c r="E29" s="94"/>
      <c r="F29" s="96"/>
      <c r="G29" s="106"/>
    </row>
    <row r="30" spans="1:7" x14ac:dyDescent="0.25">
      <c r="A30" s="24"/>
      <c r="B30" s="118" t="s">
        <v>184</v>
      </c>
      <c r="C30" s="94" t="s">
        <v>183</v>
      </c>
      <c r="D30" s="94"/>
      <c r="E30" s="94"/>
      <c r="F30" s="96"/>
      <c r="G30" s="106"/>
    </row>
    <row r="31" spans="1:7" x14ac:dyDescent="0.25">
      <c r="A31" s="24"/>
      <c r="B31" s="97">
        <v>7</v>
      </c>
      <c r="C31" s="94" t="s">
        <v>176</v>
      </c>
      <c r="D31" s="94"/>
      <c r="E31" s="94"/>
      <c r="F31" s="96"/>
      <c r="G31" s="106"/>
    </row>
    <row r="32" spans="1:7" x14ac:dyDescent="0.25">
      <c r="A32" s="24"/>
      <c r="B32" s="97"/>
      <c r="C32" s="94" t="s">
        <v>177</v>
      </c>
      <c r="D32" s="94"/>
      <c r="E32" s="94"/>
      <c r="F32" s="96"/>
      <c r="G32" s="106"/>
    </row>
    <row r="33" spans="1:7" s="23" customFormat="1" ht="18" customHeight="1" x14ac:dyDescent="0.25">
      <c r="A33" s="462" t="s">
        <v>423</v>
      </c>
      <c r="B33" s="458"/>
      <c r="C33" s="457"/>
      <c r="D33" s="457"/>
      <c r="E33" s="457"/>
      <c r="F33" s="96"/>
      <c r="G33" s="106"/>
    </row>
    <row r="34" spans="1:7" ht="16.5" thickBot="1" x14ac:dyDescent="0.3">
      <c r="A34" s="463" t="s">
        <v>400</v>
      </c>
      <c r="B34" s="119"/>
      <c r="C34" s="120"/>
      <c r="D34" s="120"/>
      <c r="E34" s="120"/>
      <c r="F34" s="121"/>
      <c r="G34" s="122"/>
    </row>
    <row r="38" spans="1:7" x14ac:dyDescent="0.25">
      <c r="B38" s="16"/>
    </row>
  </sheetData>
  <mergeCells count="8">
    <mergeCell ref="E6:G6"/>
    <mergeCell ref="A7:B7"/>
    <mergeCell ref="E7:F7"/>
    <mergeCell ref="A27:B27"/>
    <mergeCell ref="A3:C3"/>
    <mergeCell ref="A4:C4"/>
    <mergeCell ref="A5:C5"/>
    <mergeCell ref="A6:C6"/>
  </mergeCells>
  <pageMargins left="0.7" right="0.7" top="0.75" bottom="0.75" header="0.3" footer="0.3"/>
  <pageSetup paperSize="9" orientation="portrait" horizontalDpi="4294967294" verticalDpi="4294967294" r:id="rId1"/>
  <headerFooter>
    <oddHeader>&amp;L&amp;F&amp;R&amp;A</oddHeader>
    <oddFooter>&amp;LIng. Gabriela Čížková&amp;R&amp;D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view="pageLayout" topLeftCell="A10" zoomScaleNormal="100" workbookViewId="0">
      <selection activeCell="G38" sqref="G38"/>
    </sheetView>
  </sheetViews>
  <sheetFormatPr defaultRowHeight="13.5" x14ac:dyDescent="0.25"/>
  <cols>
    <col min="1" max="1" width="4.28515625" style="15" bestFit="1" customWidth="1"/>
    <col min="2" max="2" width="8.5703125" style="15" bestFit="1" customWidth="1"/>
    <col min="3" max="3" width="42.42578125" style="23" customWidth="1"/>
    <col min="4" max="4" width="4.28515625" style="23" customWidth="1"/>
    <col min="5" max="5" width="7" style="418" bestFit="1" customWidth="1"/>
    <col min="6" max="6" width="9.140625" style="23" bestFit="1" customWidth="1"/>
    <col min="7" max="7" width="11.28515625" style="23" customWidth="1"/>
    <col min="8" max="16384" width="9.140625" style="23"/>
  </cols>
  <sheetData>
    <row r="1" spans="1:7" ht="14.25" thickBot="1" x14ac:dyDescent="0.3"/>
    <row r="2" spans="1:7" x14ac:dyDescent="0.25">
      <c r="A2" s="466" t="s">
        <v>145</v>
      </c>
      <c r="B2" s="467"/>
      <c r="C2" s="467"/>
      <c r="D2" s="18"/>
      <c r="E2" s="419"/>
      <c r="F2" s="93"/>
      <c r="G2" s="21"/>
    </row>
    <row r="3" spans="1:7" x14ac:dyDescent="0.25">
      <c r="A3" s="468" t="s">
        <v>192</v>
      </c>
      <c r="B3" s="469"/>
      <c r="C3" s="469"/>
      <c r="D3" s="94"/>
      <c r="E3" s="420"/>
      <c r="F3" s="96"/>
      <c r="G3" s="22"/>
    </row>
    <row r="4" spans="1:7" x14ac:dyDescent="0.25">
      <c r="A4" s="470" t="s">
        <v>146</v>
      </c>
      <c r="B4" s="471"/>
      <c r="C4" s="471"/>
      <c r="D4" s="94"/>
      <c r="E4" s="471"/>
      <c r="F4" s="471"/>
      <c r="G4" s="482"/>
    </row>
    <row r="5" spans="1:7" x14ac:dyDescent="0.25">
      <c r="A5" s="472" t="s">
        <v>140</v>
      </c>
      <c r="B5" s="473"/>
      <c r="C5" s="94"/>
      <c r="D5" s="94"/>
      <c r="E5" s="471"/>
      <c r="F5" s="471"/>
      <c r="G5" s="22"/>
    </row>
    <row r="6" spans="1:7" ht="14.25" thickBot="1" x14ac:dyDescent="0.3">
      <c r="A6" s="24"/>
      <c r="B6" s="97"/>
      <c r="C6" s="94"/>
      <c r="D6" s="94"/>
      <c r="E6" s="420"/>
      <c r="F6" s="96"/>
      <c r="G6" s="22"/>
    </row>
    <row r="7" spans="1:7" s="40" customFormat="1" ht="27.75" thickBot="1" x14ac:dyDescent="0.3">
      <c r="A7" s="109" t="s">
        <v>139</v>
      </c>
      <c r="B7" s="110" t="s">
        <v>138</v>
      </c>
      <c r="C7" s="110" t="s">
        <v>137</v>
      </c>
      <c r="D7" s="110" t="s">
        <v>127</v>
      </c>
      <c r="E7" s="421" t="s">
        <v>136</v>
      </c>
      <c r="F7" s="112" t="s">
        <v>135</v>
      </c>
      <c r="G7" s="112" t="s">
        <v>134</v>
      </c>
    </row>
    <row r="8" spans="1:7" s="40" customFormat="1" ht="14.25" thickBot="1" x14ac:dyDescent="0.3">
      <c r="A8" s="113">
        <v>1</v>
      </c>
      <c r="B8" s="114">
        <v>2</v>
      </c>
      <c r="C8" s="114">
        <v>3</v>
      </c>
      <c r="D8" s="114">
        <v>4</v>
      </c>
      <c r="E8" s="422">
        <v>5</v>
      </c>
      <c r="F8" s="114">
        <v>6</v>
      </c>
      <c r="G8" s="114">
        <v>7</v>
      </c>
    </row>
    <row r="9" spans="1:7" x14ac:dyDescent="0.25">
      <c r="A9" s="98"/>
      <c r="B9" s="99"/>
      <c r="C9" s="100" t="s">
        <v>133</v>
      </c>
      <c r="D9" s="99"/>
      <c r="E9" s="423"/>
      <c r="F9" s="102"/>
      <c r="G9" s="103"/>
    </row>
    <row r="10" spans="1:7" x14ac:dyDescent="0.25">
      <c r="A10" s="98"/>
      <c r="B10" s="104">
        <v>2</v>
      </c>
      <c r="C10" s="100" t="s">
        <v>207</v>
      </c>
      <c r="D10" s="99"/>
      <c r="E10" s="423"/>
      <c r="F10" s="102"/>
      <c r="G10" s="103"/>
    </row>
    <row r="11" spans="1:7" ht="18.75" customHeight="1" x14ac:dyDescent="0.25">
      <c r="A11" s="59">
        <v>1</v>
      </c>
      <c r="B11" s="1" t="s">
        <v>116</v>
      </c>
      <c r="C11" s="115" t="s">
        <v>117</v>
      </c>
      <c r="D11" s="75" t="s">
        <v>98</v>
      </c>
      <c r="E11" s="136">
        <v>450</v>
      </c>
      <c r="F11" s="52"/>
      <c r="G11" s="60">
        <f>SUM(E11*F11)</f>
        <v>0</v>
      </c>
    </row>
    <row r="12" spans="1:7" x14ac:dyDescent="0.25">
      <c r="A12" s="59">
        <v>2</v>
      </c>
      <c r="B12" s="49" t="s">
        <v>143</v>
      </c>
      <c r="C12" s="50" t="s">
        <v>161</v>
      </c>
      <c r="D12" s="49" t="s">
        <v>98</v>
      </c>
      <c r="E12" s="136">
        <v>2.5</v>
      </c>
      <c r="F12" s="52"/>
      <c r="G12" s="60">
        <f>SUM(E12*F12)</f>
        <v>0</v>
      </c>
    </row>
    <row r="13" spans="1:7" x14ac:dyDescent="0.25">
      <c r="A13" s="59">
        <v>3</v>
      </c>
      <c r="B13" s="49" t="s">
        <v>143</v>
      </c>
      <c r="C13" s="50" t="s">
        <v>196</v>
      </c>
      <c r="D13" s="49" t="s">
        <v>195</v>
      </c>
      <c r="E13" s="136">
        <v>30</v>
      </c>
      <c r="F13" s="52"/>
      <c r="G13" s="60"/>
    </row>
    <row r="14" spans="1:7" ht="15.75" customHeight="1" x14ac:dyDescent="0.25">
      <c r="A14" s="59">
        <v>4</v>
      </c>
      <c r="B14" s="49">
        <v>174111111</v>
      </c>
      <c r="C14" s="50" t="s">
        <v>164</v>
      </c>
      <c r="D14" s="49" t="s">
        <v>98</v>
      </c>
      <c r="E14" s="136">
        <v>17.5</v>
      </c>
      <c r="F14" s="52"/>
      <c r="G14" s="60">
        <f>SUM(E14*F14)</f>
        <v>0</v>
      </c>
    </row>
    <row r="15" spans="1:7" ht="15.75" customHeight="1" x14ac:dyDescent="0.25">
      <c r="A15" s="59">
        <v>5</v>
      </c>
      <c r="B15" s="49" t="s">
        <v>143</v>
      </c>
      <c r="C15" s="50" t="s">
        <v>194</v>
      </c>
      <c r="D15" s="49" t="s">
        <v>98</v>
      </c>
      <c r="E15" s="136">
        <v>204</v>
      </c>
      <c r="F15" s="52"/>
      <c r="G15" s="60">
        <f t="shared" ref="G15:G21" si="0">SUM(E15*F15)</f>
        <v>0</v>
      </c>
    </row>
    <row r="16" spans="1:7" ht="15.75" customHeight="1" x14ac:dyDescent="0.25">
      <c r="A16" s="59">
        <v>6</v>
      </c>
      <c r="B16" s="49" t="s">
        <v>143</v>
      </c>
      <c r="C16" s="50" t="s">
        <v>199</v>
      </c>
      <c r="D16" s="49" t="s">
        <v>110</v>
      </c>
      <c r="E16" s="136">
        <v>20.5</v>
      </c>
      <c r="F16" s="52"/>
      <c r="G16" s="60">
        <f t="shared" si="0"/>
        <v>0</v>
      </c>
    </row>
    <row r="17" spans="1:7" ht="15.75" customHeight="1" x14ac:dyDescent="0.25">
      <c r="A17" s="59">
        <v>7</v>
      </c>
      <c r="B17" s="49" t="s">
        <v>143</v>
      </c>
      <c r="C17" s="50" t="s">
        <v>197</v>
      </c>
      <c r="D17" s="49" t="s">
        <v>98</v>
      </c>
      <c r="E17" s="136">
        <v>21</v>
      </c>
      <c r="F17" s="52"/>
      <c r="G17" s="60">
        <f t="shared" si="0"/>
        <v>0</v>
      </c>
    </row>
    <row r="18" spans="1:7" ht="15.75" customHeight="1" x14ac:dyDescent="0.25">
      <c r="A18" s="59">
        <v>8</v>
      </c>
      <c r="B18" s="49" t="s">
        <v>143</v>
      </c>
      <c r="C18" s="50" t="s">
        <v>198</v>
      </c>
      <c r="D18" s="49" t="s">
        <v>110</v>
      </c>
      <c r="E18" s="136">
        <v>8.5</v>
      </c>
      <c r="F18" s="52"/>
      <c r="G18" s="60">
        <f t="shared" si="0"/>
        <v>0</v>
      </c>
    </row>
    <row r="19" spans="1:7" ht="15.75" customHeight="1" x14ac:dyDescent="0.25">
      <c r="A19" s="59">
        <v>9</v>
      </c>
      <c r="B19" s="49" t="s">
        <v>143</v>
      </c>
      <c r="C19" s="50" t="s">
        <v>200</v>
      </c>
      <c r="D19" s="49" t="s">
        <v>98</v>
      </c>
      <c r="E19" s="136">
        <v>21</v>
      </c>
      <c r="F19" s="52"/>
      <c r="G19" s="60">
        <f t="shared" si="0"/>
        <v>0</v>
      </c>
    </row>
    <row r="20" spans="1:7" ht="15.75" customHeight="1" x14ac:dyDescent="0.25">
      <c r="A20" s="59">
        <v>10</v>
      </c>
      <c r="B20" s="49" t="s">
        <v>143</v>
      </c>
      <c r="C20" s="50" t="s">
        <v>203</v>
      </c>
      <c r="D20" s="49" t="s">
        <v>98</v>
      </c>
      <c r="E20" s="136">
        <v>204</v>
      </c>
      <c r="F20" s="52"/>
      <c r="G20" s="60">
        <f t="shared" si="0"/>
        <v>0</v>
      </c>
    </row>
    <row r="21" spans="1:7" ht="15.75" customHeight="1" x14ac:dyDescent="0.25">
      <c r="A21" s="59">
        <v>11</v>
      </c>
      <c r="B21" s="49" t="s">
        <v>143</v>
      </c>
      <c r="C21" s="50" t="s">
        <v>205</v>
      </c>
      <c r="D21" s="49" t="s">
        <v>98</v>
      </c>
      <c r="E21" s="136">
        <v>450</v>
      </c>
      <c r="F21" s="52"/>
      <c r="G21" s="60">
        <f t="shared" si="0"/>
        <v>0</v>
      </c>
    </row>
    <row r="22" spans="1:7" ht="15.75" customHeight="1" x14ac:dyDescent="0.25">
      <c r="A22" s="59">
        <v>12</v>
      </c>
      <c r="B22" s="49" t="s">
        <v>143</v>
      </c>
      <c r="C22" s="50" t="s">
        <v>206</v>
      </c>
      <c r="D22" s="49" t="s">
        <v>98</v>
      </c>
      <c r="E22" s="136">
        <v>450</v>
      </c>
      <c r="F22" s="52"/>
      <c r="G22" s="60">
        <f>SUM(E22*F22)</f>
        <v>0</v>
      </c>
    </row>
    <row r="23" spans="1:7" ht="21.75" customHeight="1" x14ac:dyDescent="0.25">
      <c r="A23" s="59"/>
      <c r="B23" s="37"/>
      <c r="C23" s="2" t="s">
        <v>154</v>
      </c>
      <c r="D23" s="2"/>
      <c r="E23" s="424"/>
      <c r="F23" s="39"/>
      <c r="G23" s="42">
        <f>SUM(G11:G14)</f>
        <v>0</v>
      </c>
    </row>
    <row r="24" spans="1:7" ht="21.75" customHeight="1" x14ac:dyDescent="0.25">
      <c r="A24" s="41"/>
      <c r="B24" s="37"/>
      <c r="C24" s="2" t="s">
        <v>155</v>
      </c>
      <c r="D24" s="2"/>
      <c r="E24" s="424"/>
      <c r="F24" s="39"/>
      <c r="G24" s="42"/>
    </row>
    <row r="25" spans="1:7" ht="42" customHeight="1" x14ac:dyDescent="0.25">
      <c r="A25" s="24" t="s">
        <v>152</v>
      </c>
      <c r="B25" s="97">
        <v>4</v>
      </c>
      <c r="C25" s="105" t="s">
        <v>165</v>
      </c>
      <c r="D25" s="94"/>
      <c r="E25" s="420"/>
      <c r="F25" s="96"/>
      <c r="G25" s="106"/>
    </row>
    <row r="26" spans="1:7" x14ac:dyDescent="0.25">
      <c r="A26" s="24"/>
      <c r="B26" s="97"/>
      <c r="C26" s="94"/>
      <c r="D26" s="94"/>
      <c r="E26" s="420"/>
      <c r="F26" s="96"/>
      <c r="G26" s="106"/>
    </row>
    <row r="27" spans="1:7" x14ac:dyDescent="0.25">
      <c r="A27" s="24"/>
      <c r="B27" s="97"/>
      <c r="C27" s="94"/>
      <c r="D27" s="94"/>
      <c r="E27" s="420"/>
      <c r="F27" s="96"/>
      <c r="G27" s="106"/>
    </row>
    <row r="28" spans="1:7" ht="18.75" customHeight="1" x14ac:dyDescent="0.25">
      <c r="A28" s="24"/>
      <c r="B28" s="97">
        <v>1</v>
      </c>
      <c r="C28" s="94" t="s">
        <v>162</v>
      </c>
      <c r="D28" s="94"/>
      <c r="E28" s="420"/>
      <c r="F28" s="94"/>
      <c r="G28" s="107"/>
    </row>
    <row r="29" spans="1:7" ht="18.75" customHeight="1" x14ac:dyDescent="0.25">
      <c r="A29" s="24"/>
      <c r="B29" s="97"/>
      <c r="C29" s="94"/>
      <c r="D29" s="94"/>
      <c r="E29" s="420"/>
      <c r="F29" s="94"/>
      <c r="G29" s="107"/>
    </row>
    <row r="30" spans="1:7" x14ac:dyDescent="0.25">
      <c r="A30" s="24"/>
      <c r="B30" s="137"/>
      <c r="C30" s="13" t="s">
        <v>208</v>
      </c>
      <c r="D30" s="94"/>
      <c r="E30" s="420"/>
      <c r="F30" s="94"/>
      <c r="G30" s="107"/>
    </row>
    <row r="31" spans="1:7" x14ac:dyDescent="0.25">
      <c r="A31" s="139"/>
      <c r="B31" s="3" t="s">
        <v>166</v>
      </c>
      <c r="C31" s="9"/>
      <c r="D31" s="9"/>
      <c r="E31" s="425"/>
      <c r="F31" s="9"/>
      <c r="G31" s="138"/>
    </row>
    <row r="32" spans="1:7" x14ac:dyDescent="0.25">
      <c r="A32" s="139"/>
      <c r="B32" s="3">
        <v>4</v>
      </c>
      <c r="C32" s="9" t="s">
        <v>201</v>
      </c>
      <c r="D32" s="9" t="s">
        <v>110</v>
      </c>
      <c r="E32" s="425">
        <v>5.5</v>
      </c>
      <c r="F32" s="9"/>
      <c r="G32" s="138">
        <f>SUM(E32*F32)</f>
        <v>0</v>
      </c>
    </row>
    <row r="33" spans="1:7" x14ac:dyDescent="0.25">
      <c r="A33" s="139"/>
      <c r="B33" s="3">
        <v>9</v>
      </c>
      <c r="C33" s="9" t="s">
        <v>202</v>
      </c>
      <c r="D33" s="9" t="s">
        <v>110</v>
      </c>
      <c r="E33" s="425">
        <v>9</v>
      </c>
      <c r="F33" s="9"/>
      <c r="G33" s="138">
        <f>SUM(E33*F33)</f>
        <v>0</v>
      </c>
    </row>
    <row r="34" spans="1:7" x14ac:dyDescent="0.25">
      <c r="A34" s="139"/>
      <c r="B34" s="3">
        <v>10</v>
      </c>
      <c r="C34" s="9" t="s">
        <v>204</v>
      </c>
      <c r="D34" s="9" t="s">
        <v>110</v>
      </c>
      <c r="E34" s="425">
        <v>22.5</v>
      </c>
      <c r="F34" s="9"/>
      <c r="G34" s="138">
        <f>SUM(E34*F34)</f>
        <v>0</v>
      </c>
    </row>
    <row r="35" spans="1:7" ht="20.25" customHeight="1" x14ac:dyDescent="0.25">
      <c r="A35" s="139"/>
      <c r="B35" s="37"/>
      <c r="C35" s="2" t="s">
        <v>154</v>
      </c>
      <c r="D35" s="2"/>
      <c r="E35" s="424"/>
      <c r="F35" s="39"/>
      <c r="G35" s="42">
        <f>SUM(G32:G34)</f>
        <v>0</v>
      </c>
    </row>
    <row r="36" spans="1:7" x14ac:dyDescent="0.25">
      <c r="A36" s="139"/>
      <c r="B36" s="37"/>
      <c r="C36" s="2" t="s">
        <v>155</v>
      </c>
      <c r="D36" s="2"/>
      <c r="E36" s="424"/>
      <c r="F36" s="39"/>
      <c r="G36" s="42"/>
    </row>
    <row r="37" spans="1:7" x14ac:dyDescent="0.25">
      <c r="A37" s="24"/>
      <c r="B37" s="97"/>
      <c r="C37" s="94"/>
      <c r="D37" s="94"/>
      <c r="E37" s="420"/>
      <c r="F37" s="94"/>
      <c r="G37" s="107"/>
    </row>
    <row r="38" spans="1:7" s="40" customFormat="1" x14ac:dyDescent="0.25">
      <c r="A38" s="140"/>
      <c r="B38" s="137"/>
      <c r="C38" s="13" t="s">
        <v>154</v>
      </c>
      <c r="D38" s="13"/>
      <c r="E38" s="426"/>
      <c r="F38" s="13"/>
      <c r="G38" s="141">
        <f>SUM(G23+G35)</f>
        <v>0</v>
      </c>
    </row>
    <row r="39" spans="1:7" ht="14.25" thickBot="1" x14ac:dyDescent="0.3">
      <c r="A39" s="108"/>
      <c r="B39" s="119"/>
      <c r="C39" s="120"/>
      <c r="D39" s="120"/>
      <c r="E39" s="427"/>
      <c r="F39" s="120"/>
      <c r="G39" s="135"/>
    </row>
  </sheetData>
  <mergeCells count="6">
    <mergeCell ref="A2:C2"/>
    <mergeCell ref="A3:C3"/>
    <mergeCell ref="A4:C4"/>
    <mergeCell ref="E4:G4"/>
    <mergeCell ref="A5:B5"/>
    <mergeCell ref="E5:F5"/>
  </mergeCells>
  <pageMargins left="0.7" right="0.7" top="0.75" bottom="0.75" header="0.3" footer="0.3"/>
  <pageSetup paperSize="9" orientation="portrait" horizontalDpi="4294967294" verticalDpi="4294967294" r:id="rId1"/>
  <headerFooter>
    <oddHeader>&amp;L&amp;F&amp;R&amp;A</oddHeader>
    <oddFooter>&amp;LIng. Gabriela Čížková&amp;R&amp;D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view="pageLayout" topLeftCell="A46" zoomScaleNormal="100" workbookViewId="0">
      <selection activeCell="N29" sqref="N29"/>
    </sheetView>
  </sheetViews>
  <sheetFormatPr defaultRowHeight="15" x14ac:dyDescent="0.25"/>
  <cols>
    <col min="1" max="1" width="6.28515625" customWidth="1"/>
    <col min="2" max="2" width="9.7109375" customWidth="1"/>
    <col min="3" max="3" width="43.7109375" bestFit="1" customWidth="1"/>
    <col min="4" max="4" width="5.140625" customWidth="1"/>
    <col min="5" max="5" width="7" bestFit="1" customWidth="1"/>
    <col min="6" max="6" width="8.28515625" bestFit="1" customWidth="1"/>
    <col min="7" max="7" width="10.5703125" bestFit="1" customWidth="1"/>
  </cols>
  <sheetData>
    <row r="1" spans="1:7" x14ac:dyDescent="0.25">
      <c r="A1" s="466" t="s">
        <v>145</v>
      </c>
      <c r="B1" s="467"/>
      <c r="C1" s="467"/>
      <c r="D1" s="18"/>
      <c r="E1" s="92"/>
      <c r="F1" s="93"/>
      <c r="G1" s="21"/>
    </row>
    <row r="2" spans="1:7" x14ac:dyDescent="0.25">
      <c r="A2" s="468" t="s">
        <v>222</v>
      </c>
      <c r="B2" s="469"/>
      <c r="C2" s="469"/>
      <c r="D2" s="130"/>
      <c r="E2" s="95"/>
      <c r="F2" s="96"/>
      <c r="G2" s="22"/>
    </row>
    <row r="3" spans="1:7" x14ac:dyDescent="0.25">
      <c r="A3" s="470" t="s">
        <v>146</v>
      </c>
      <c r="B3" s="471"/>
      <c r="C3" s="471"/>
      <c r="D3" s="130"/>
      <c r="E3" s="471"/>
      <c r="F3" s="471"/>
      <c r="G3" s="482"/>
    </row>
    <row r="4" spans="1:7" x14ac:dyDescent="0.25">
      <c r="A4" s="472" t="s">
        <v>140</v>
      </c>
      <c r="B4" s="473"/>
      <c r="C4" s="130"/>
      <c r="D4" s="130"/>
      <c r="E4" s="471"/>
      <c r="F4" s="471"/>
      <c r="G4" s="22"/>
    </row>
    <row r="5" spans="1:7" ht="15.75" thickBot="1" x14ac:dyDescent="0.3">
      <c r="A5" s="131"/>
      <c r="B5" s="132"/>
      <c r="C5" s="130"/>
      <c r="D5" s="130"/>
      <c r="E5" s="95"/>
      <c r="F5" s="96"/>
      <c r="G5" s="22"/>
    </row>
    <row r="6" spans="1:7" ht="27.75" thickBot="1" x14ac:dyDescent="0.3">
      <c r="A6" s="109" t="s">
        <v>139</v>
      </c>
      <c r="B6" s="110" t="s">
        <v>138</v>
      </c>
      <c r="C6" s="110" t="s">
        <v>137</v>
      </c>
      <c r="D6" s="110" t="s">
        <v>127</v>
      </c>
      <c r="E6" s="111" t="s">
        <v>136</v>
      </c>
      <c r="F6" s="112" t="s">
        <v>135</v>
      </c>
      <c r="G6" s="112" t="s">
        <v>134</v>
      </c>
    </row>
    <row r="7" spans="1:7" ht="28.5" customHeight="1" thickBot="1" x14ac:dyDescent="0.3">
      <c r="A7" s="113">
        <v>1</v>
      </c>
      <c r="B7" s="114">
        <v>2</v>
      </c>
      <c r="C7" s="114">
        <v>3</v>
      </c>
      <c r="D7" s="114">
        <v>4</v>
      </c>
      <c r="E7" s="114">
        <v>5</v>
      </c>
      <c r="F7" s="114">
        <v>6</v>
      </c>
      <c r="G7" s="114">
        <v>7</v>
      </c>
    </row>
    <row r="8" spans="1:7" ht="22.5" customHeight="1" x14ac:dyDescent="0.25">
      <c r="A8" s="98"/>
      <c r="B8" s="99"/>
      <c r="C8" s="100" t="s">
        <v>133</v>
      </c>
      <c r="D8" s="99"/>
      <c r="E8" s="101"/>
      <c r="F8" s="102"/>
      <c r="G8" s="103"/>
    </row>
    <row r="9" spans="1:7" ht="16.5" customHeight="1" x14ac:dyDescent="0.25">
      <c r="A9" s="98"/>
      <c r="B9" s="104" t="s">
        <v>223</v>
      </c>
      <c r="C9" s="149" t="s">
        <v>224</v>
      </c>
      <c r="D9" s="99"/>
      <c r="E9" s="101"/>
      <c r="F9" s="102"/>
      <c r="G9" s="103"/>
    </row>
    <row r="10" spans="1:7" ht="26.25" customHeight="1" x14ac:dyDescent="0.25">
      <c r="A10" s="59">
        <v>1</v>
      </c>
      <c r="B10" s="10" t="s">
        <v>236</v>
      </c>
      <c r="C10" s="10" t="s">
        <v>235</v>
      </c>
      <c r="D10" s="10" t="s">
        <v>99</v>
      </c>
      <c r="E10" s="51">
        <v>25</v>
      </c>
      <c r="F10" s="52"/>
      <c r="G10" s="60">
        <f>SUM(E10*F10)</f>
        <v>0</v>
      </c>
    </row>
    <row r="11" spans="1:7" ht="26.25" customHeight="1" x14ac:dyDescent="0.25">
      <c r="A11" s="59">
        <v>2</v>
      </c>
      <c r="B11" s="10" t="s">
        <v>100</v>
      </c>
      <c r="C11" s="10" t="s">
        <v>101</v>
      </c>
      <c r="D11" s="10" t="s">
        <v>99</v>
      </c>
      <c r="E11" s="51">
        <v>25</v>
      </c>
      <c r="F11" s="52"/>
      <c r="G11" s="60">
        <f t="shared" ref="G11:G23" si="0">SUM(E11*F11)</f>
        <v>0</v>
      </c>
    </row>
    <row r="12" spans="1:7" s="8" customFormat="1" ht="16.5" customHeight="1" x14ac:dyDescent="0.25">
      <c r="A12" s="59">
        <v>3</v>
      </c>
      <c r="B12" s="10" t="s">
        <v>102</v>
      </c>
      <c r="C12" s="10" t="s">
        <v>103</v>
      </c>
      <c r="D12" s="10" t="s">
        <v>99</v>
      </c>
      <c r="E12" s="51">
        <v>25</v>
      </c>
      <c r="F12" s="52"/>
      <c r="G12" s="60">
        <f t="shared" si="0"/>
        <v>0</v>
      </c>
    </row>
    <row r="13" spans="1:7" ht="18" customHeight="1" x14ac:dyDescent="0.25">
      <c r="A13" s="59">
        <v>4</v>
      </c>
      <c r="B13" s="10" t="s">
        <v>237</v>
      </c>
      <c r="C13" s="10" t="s">
        <v>104</v>
      </c>
      <c r="D13" s="10" t="s">
        <v>99</v>
      </c>
      <c r="E13" s="51">
        <v>25</v>
      </c>
      <c r="F13" s="52"/>
      <c r="G13" s="60">
        <f t="shared" si="0"/>
        <v>0</v>
      </c>
    </row>
    <row r="14" spans="1:7" ht="17.25" customHeight="1" x14ac:dyDescent="0.25">
      <c r="A14" s="59"/>
      <c r="B14" s="10"/>
      <c r="C14" s="10" t="s">
        <v>105</v>
      </c>
      <c r="D14" s="10"/>
      <c r="E14" s="51"/>
      <c r="F14" s="52"/>
      <c r="G14" s="60"/>
    </row>
    <row r="15" spans="1:7" ht="26.25" customHeight="1" x14ac:dyDescent="0.25">
      <c r="A15" s="59">
        <v>5</v>
      </c>
      <c r="B15" s="10" t="s">
        <v>143</v>
      </c>
      <c r="C15" s="196" t="s">
        <v>210</v>
      </c>
      <c r="D15" s="10" t="s">
        <v>98</v>
      </c>
      <c r="E15" s="51">
        <v>25</v>
      </c>
      <c r="F15" s="52"/>
      <c r="G15" s="60">
        <f t="shared" si="0"/>
        <v>0</v>
      </c>
    </row>
    <row r="16" spans="1:7" ht="18.75" customHeight="1" x14ac:dyDescent="0.25">
      <c r="A16" s="59">
        <v>6</v>
      </c>
      <c r="B16" s="10" t="s">
        <v>242</v>
      </c>
      <c r="C16" s="10" t="s">
        <v>243</v>
      </c>
      <c r="D16" s="10" t="s">
        <v>110</v>
      </c>
      <c r="E16" s="51">
        <v>25</v>
      </c>
      <c r="F16" s="52"/>
      <c r="G16" s="60">
        <f t="shared" si="0"/>
        <v>0</v>
      </c>
    </row>
    <row r="17" spans="1:7" ht="18.75" customHeight="1" x14ac:dyDescent="0.25">
      <c r="A17" s="59">
        <v>7</v>
      </c>
      <c r="B17" s="4" t="s">
        <v>107</v>
      </c>
      <c r="C17" s="10" t="s">
        <v>238</v>
      </c>
      <c r="D17" s="10" t="s">
        <v>98</v>
      </c>
      <c r="E17" s="51">
        <v>25</v>
      </c>
      <c r="F17" s="52"/>
      <c r="G17" s="60">
        <f t="shared" si="0"/>
        <v>0</v>
      </c>
    </row>
    <row r="18" spans="1:7" ht="18.75" customHeight="1" x14ac:dyDescent="0.25">
      <c r="A18" s="59"/>
      <c r="B18" s="10"/>
      <c r="C18" s="197" t="s">
        <v>246</v>
      </c>
      <c r="D18" s="10"/>
      <c r="E18" s="51"/>
      <c r="F18" s="52"/>
      <c r="G18" s="60"/>
    </row>
    <row r="19" spans="1:7" ht="18.75" customHeight="1" x14ac:dyDescent="0.25">
      <c r="A19" s="59">
        <v>8</v>
      </c>
      <c r="B19" s="10" t="s">
        <v>108</v>
      </c>
      <c r="C19" s="10" t="s">
        <v>109</v>
      </c>
      <c r="D19" s="10" t="s">
        <v>110</v>
      </c>
      <c r="E19" s="51">
        <v>25</v>
      </c>
      <c r="F19" s="52"/>
      <c r="G19" s="60">
        <f t="shared" si="0"/>
        <v>0</v>
      </c>
    </row>
    <row r="20" spans="1:7" ht="18.75" customHeight="1" x14ac:dyDescent="0.25">
      <c r="A20" s="59">
        <v>9</v>
      </c>
      <c r="B20" s="10" t="s">
        <v>111</v>
      </c>
      <c r="C20" s="10" t="s">
        <v>211</v>
      </c>
      <c r="D20" s="10" t="s">
        <v>99</v>
      </c>
      <c r="E20" s="51">
        <v>25</v>
      </c>
      <c r="F20" s="52"/>
      <c r="G20" s="60">
        <f t="shared" si="0"/>
        <v>0</v>
      </c>
    </row>
    <row r="21" spans="1:7" ht="25.5" customHeight="1" x14ac:dyDescent="0.25">
      <c r="A21" s="59">
        <v>10</v>
      </c>
      <c r="B21" s="10" t="s">
        <v>112</v>
      </c>
      <c r="C21" s="10" t="s">
        <v>113</v>
      </c>
      <c r="D21" s="10" t="s">
        <v>99</v>
      </c>
      <c r="E21" s="51">
        <v>25</v>
      </c>
      <c r="F21" s="52"/>
      <c r="G21" s="60">
        <f t="shared" si="0"/>
        <v>0</v>
      </c>
    </row>
    <row r="22" spans="1:7" s="8" customFormat="1" ht="25.5" customHeight="1" x14ac:dyDescent="0.25">
      <c r="A22" s="59">
        <v>11</v>
      </c>
      <c r="B22" s="4" t="s">
        <v>106</v>
      </c>
      <c r="C22" s="4" t="s">
        <v>241</v>
      </c>
      <c r="D22" s="10" t="s">
        <v>98</v>
      </c>
      <c r="E22" s="51">
        <v>25</v>
      </c>
      <c r="F22" s="52"/>
      <c r="G22" s="60">
        <f t="shared" si="0"/>
        <v>0</v>
      </c>
    </row>
    <row r="23" spans="1:7" s="8" customFormat="1" ht="25.5" customHeight="1" x14ac:dyDescent="0.25">
      <c r="A23" s="59">
        <v>12</v>
      </c>
      <c r="B23" s="10" t="s">
        <v>244</v>
      </c>
      <c r="C23" s="10" t="s">
        <v>245</v>
      </c>
      <c r="D23" s="10" t="s">
        <v>99</v>
      </c>
      <c r="E23" s="51">
        <v>25</v>
      </c>
      <c r="F23" s="52"/>
      <c r="G23" s="60">
        <f t="shared" si="0"/>
        <v>0</v>
      </c>
    </row>
    <row r="24" spans="1:7" x14ac:dyDescent="0.25">
      <c r="A24" s="59"/>
      <c r="B24" s="37"/>
      <c r="C24" s="2" t="s">
        <v>154</v>
      </c>
      <c r="D24" s="2"/>
      <c r="E24" s="38"/>
      <c r="F24" s="39"/>
      <c r="G24" s="42">
        <f>SUM(G10:G23)</f>
        <v>0</v>
      </c>
    </row>
    <row r="25" spans="1:7" x14ac:dyDescent="0.25">
      <c r="A25" s="41"/>
      <c r="B25" s="37"/>
      <c r="C25" s="2" t="s">
        <v>155</v>
      </c>
      <c r="D25" s="2"/>
      <c r="E25" s="38"/>
      <c r="F25" s="39"/>
      <c r="G25" s="42"/>
    </row>
    <row r="26" spans="1:7" x14ac:dyDescent="0.25">
      <c r="A26" s="131"/>
      <c r="B26" s="132"/>
      <c r="C26" s="130"/>
      <c r="D26" s="130"/>
      <c r="E26" s="130"/>
      <c r="F26" s="130"/>
      <c r="G26" s="133"/>
    </row>
    <row r="27" spans="1:7" x14ac:dyDescent="0.25">
      <c r="A27" s="131"/>
      <c r="B27" s="132"/>
      <c r="C27" s="130"/>
      <c r="D27" s="130"/>
      <c r="E27" s="130"/>
      <c r="F27" s="130"/>
      <c r="G27" s="133"/>
    </row>
    <row r="28" spans="1:7" x14ac:dyDescent="0.25">
      <c r="A28" s="131"/>
      <c r="B28" s="137"/>
      <c r="C28" s="129" t="s">
        <v>208</v>
      </c>
      <c r="D28" s="130"/>
      <c r="E28" s="130"/>
      <c r="F28" s="130"/>
      <c r="G28" s="133"/>
    </row>
    <row r="29" spans="1:7" x14ac:dyDescent="0.25">
      <c r="A29" s="139"/>
      <c r="B29" s="3" t="s">
        <v>166</v>
      </c>
      <c r="C29" s="9"/>
      <c r="D29" s="9"/>
      <c r="E29" s="9"/>
      <c r="F29" s="9"/>
      <c r="G29" s="138"/>
    </row>
    <row r="30" spans="1:7" s="8" customFormat="1" x14ac:dyDescent="0.25">
      <c r="A30" s="139"/>
      <c r="B30" s="3"/>
      <c r="C30" s="9" t="s">
        <v>402</v>
      </c>
      <c r="D30" s="9" t="s">
        <v>99</v>
      </c>
      <c r="E30" s="9">
        <v>25</v>
      </c>
      <c r="F30" s="9"/>
      <c r="G30" s="138">
        <f>E30*F30</f>
        <v>0</v>
      </c>
    </row>
    <row r="31" spans="1:7" s="8" customFormat="1" x14ac:dyDescent="0.25">
      <c r="A31" s="139"/>
      <c r="B31" s="3"/>
      <c r="C31" s="9" t="s">
        <v>227</v>
      </c>
      <c r="D31" s="9"/>
      <c r="E31" s="9"/>
      <c r="F31" s="9"/>
      <c r="G31" s="138"/>
    </row>
    <row r="32" spans="1:7" x14ac:dyDescent="0.25">
      <c r="A32" s="139"/>
      <c r="B32" s="3"/>
      <c r="C32" s="9" t="s">
        <v>226</v>
      </c>
      <c r="D32" s="9" t="s">
        <v>228</v>
      </c>
      <c r="E32" s="9">
        <v>100</v>
      </c>
      <c r="F32" s="9"/>
      <c r="G32" s="138">
        <f>SUM(E32*F32)</f>
        <v>0</v>
      </c>
    </row>
    <row r="33" spans="1:7" x14ac:dyDescent="0.25">
      <c r="A33" s="139"/>
      <c r="B33" s="3"/>
      <c r="C33" s="9" t="s">
        <v>229</v>
      </c>
      <c r="D33" s="9" t="s">
        <v>99</v>
      </c>
      <c r="E33" s="9">
        <v>75</v>
      </c>
      <c r="F33" s="9"/>
      <c r="G33" s="138">
        <f>SUM(E33*F33)</f>
        <v>0</v>
      </c>
    </row>
    <row r="34" spans="1:7" x14ac:dyDescent="0.25">
      <c r="A34" s="139"/>
      <c r="B34" s="3"/>
      <c r="C34" s="9" t="s">
        <v>230</v>
      </c>
      <c r="D34" s="9" t="s">
        <v>247</v>
      </c>
      <c r="E34" s="9">
        <v>4</v>
      </c>
      <c r="F34" s="9"/>
      <c r="G34" s="138">
        <f>SUM(E34*F34)</f>
        <v>0</v>
      </c>
    </row>
    <row r="35" spans="1:7" s="8" customFormat="1" x14ac:dyDescent="0.25">
      <c r="A35" s="139"/>
      <c r="B35" s="3"/>
      <c r="C35" s="9" t="s">
        <v>239</v>
      </c>
      <c r="D35" s="9" t="s">
        <v>110</v>
      </c>
      <c r="E35" s="9">
        <v>3</v>
      </c>
      <c r="F35" s="9"/>
      <c r="G35" s="138">
        <f>SUM(E35*F35)</f>
        <v>0</v>
      </c>
    </row>
    <row r="36" spans="1:7" x14ac:dyDescent="0.25">
      <c r="A36" s="139"/>
      <c r="B36" s="37"/>
      <c r="C36" s="2" t="s">
        <v>154</v>
      </c>
      <c r="D36" s="2"/>
      <c r="E36" s="38"/>
      <c r="F36" s="39"/>
      <c r="G36" s="42">
        <f>SUM(G30:G35)</f>
        <v>0</v>
      </c>
    </row>
    <row r="37" spans="1:7" x14ac:dyDescent="0.25">
      <c r="A37" s="139"/>
      <c r="B37" s="37"/>
      <c r="C37" s="2" t="s">
        <v>155</v>
      </c>
      <c r="D37" s="2"/>
      <c r="E37" s="38"/>
      <c r="F37" s="39"/>
      <c r="G37" s="42">
        <f>SUM(G30:G36)</f>
        <v>0</v>
      </c>
    </row>
    <row r="38" spans="1:7" x14ac:dyDescent="0.25">
      <c r="A38" s="131"/>
      <c r="B38" s="132"/>
      <c r="C38" s="130"/>
      <c r="D38" s="130"/>
      <c r="E38" s="130"/>
      <c r="F38" s="130"/>
      <c r="G38" s="133"/>
    </row>
    <row r="39" spans="1:7" x14ac:dyDescent="0.25">
      <c r="A39" s="140"/>
      <c r="B39" s="137"/>
      <c r="C39" s="129" t="s">
        <v>154</v>
      </c>
      <c r="D39" s="129"/>
      <c r="E39" s="129"/>
      <c r="F39" s="129"/>
      <c r="G39" s="141">
        <f>G24+G37</f>
        <v>0</v>
      </c>
    </row>
    <row r="40" spans="1:7" ht="15.75" thickBot="1" x14ac:dyDescent="0.3">
      <c r="A40" s="108"/>
      <c r="B40" s="119"/>
      <c r="C40" s="120"/>
      <c r="D40" s="120"/>
      <c r="E40" s="120"/>
      <c r="F40" s="120"/>
      <c r="G40" s="135"/>
    </row>
    <row r="42" spans="1:7" ht="15.75" thickBot="1" x14ac:dyDescent="0.3"/>
    <row r="43" spans="1:7" x14ac:dyDescent="0.25">
      <c r="A43" s="466" t="s">
        <v>145</v>
      </c>
      <c r="B43" s="467"/>
      <c r="C43" s="467"/>
      <c r="D43" s="18"/>
      <c r="E43" s="92"/>
      <c r="F43" s="93"/>
      <c r="G43" s="21"/>
    </row>
    <row r="44" spans="1:7" x14ac:dyDescent="0.25">
      <c r="A44" s="468" t="s">
        <v>222</v>
      </c>
      <c r="B44" s="469"/>
      <c r="C44" s="469"/>
      <c r="D44" s="130"/>
      <c r="E44" s="95"/>
      <c r="F44" s="96"/>
      <c r="G44" s="22"/>
    </row>
    <row r="45" spans="1:7" x14ac:dyDescent="0.25">
      <c r="A45" s="470" t="s">
        <v>146</v>
      </c>
      <c r="B45" s="471"/>
      <c r="C45" s="471"/>
      <c r="D45" s="130"/>
      <c r="E45" s="471"/>
      <c r="F45" s="471"/>
      <c r="G45" s="482"/>
    </row>
    <row r="46" spans="1:7" x14ac:dyDescent="0.25">
      <c r="A46" s="472" t="s">
        <v>140</v>
      </c>
      <c r="B46" s="473"/>
      <c r="C46" s="130"/>
      <c r="D46" s="130"/>
      <c r="E46" s="471"/>
      <c r="F46" s="471"/>
      <c r="G46" s="22"/>
    </row>
    <row r="47" spans="1:7" ht="15.75" thickBot="1" x14ac:dyDescent="0.3">
      <c r="A47" s="131"/>
      <c r="B47" s="132"/>
      <c r="C47" s="130"/>
      <c r="D47" s="130"/>
      <c r="E47" s="95"/>
      <c r="F47" s="96"/>
      <c r="G47" s="22"/>
    </row>
    <row r="48" spans="1:7" ht="27.75" thickBot="1" x14ac:dyDescent="0.3">
      <c r="A48" s="109" t="s">
        <v>139</v>
      </c>
      <c r="B48" s="110" t="s">
        <v>138</v>
      </c>
      <c r="C48" s="110" t="s">
        <v>137</v>
      </c>
      <c r="D48" s="110" t="s">
        <v>127</v>
      </c>
      <c r="E48" s="111" t="s">
        <v>136</v>
      </c>
      <c r="F48" s="112" t="s">
        <v>135</v>
      </c>
      <c r="G48" s="112" t="s">
        <v>134</v>
      </c>
    </row>
    <row r="49" spans="1:7" ht="15.75" thickBot="1" x14ac:dyDescent="0.3">
      <c r="A49" s="113">
        <v>1</v>
      </c>
      <c r="B49" s="114">
        <v>2</v>
      </c>
      <c r="C49" s="114">
        <v>3</v>
      </c>
      <c r="D49" s="114">
        <v>4</v>
      </c>
      <c r="E49" s="114">
        <v>5</v>
      </c>
      <c r="F49" s="114">
        <v>6</v>
      </c>
      <c r="G49" s="114">
        <v>7</v>
      </c>
    </row>
    <row r="50" spans="1:7" x14ac:dyDescent="0.25">
      <c r="A50" s="98"/>
      <c r="B50" s="99"/>
      <c r="C50" s="100" t="s">
        <v>133</v>
      </c>
      <c r="D50" s="99"/>
      <c r="E50" s="101"/>
      <c r="F50" s="102"/>
      <c r="G50" s="103"/>
    </row>
    <row r="51" spans="1:7" s="157" customFormat="1" ht="23.25" customHeight="1" x14ac:dyDescent="0.25">
      <c r="A51" s="150"/>
      <c r="B51" s="151" t="s">
        <v>220</v>
      </c>
      <c r="C51" s="152" t="s">
        <v>225</v>
      </c>
      <c r="D51" s="153"/>
      <c r="E51" s="154"/>
      <c r="F51" s="155"/>
      <c r="G51" s="156"/>
    </row>
    <row r="52" spans="1:7" x14ac:dyDescent="0.25">
      <c r="A52" s="49"/>
      <c r="B52" s="11"/>
      <c r="C52" s="6" t="s">
        <v>121</v>
      </c>
      <c r="D52" s="11"/>
      <c r="E52" s="51"/>
      <c r="F52" s="52"/>
      <c r="G52" s="60"/>
    </row>
    <row r="53" spans="1:7" x14ac:dyDescent="0.25">
      <c r="A53" s="49"/>
      <c r="B53" s="11"/>
      <c r="C53" s="11" t="s">
        <v>231</v>
      </c>
      <c r="D53" s="11"/>
      <c r="E53" s="136"/>
      <c r="F53" s="52"/>
      <c r="G53" s="60"/>
    </row>
    <row r="54" spans="1:7" x14ac:dyDescent="0.25">
      <c r="A54" s="59"/>
      <c r="B54" s="11"/>
      <c r="C54" s="6" t="s">
        <v>122</v>
      </c>
      <c r="D54" s="5"/>
      <c r="E54" s="51"/>
      <c r="F54" s="52"/>
      <c r="G54" s="60"/>
    </row>
    <row r="55" spans="1:7" x14ac:dyDescent="0.25">
      <c r="A55" s="59"/>
      <c r="B55" s="11" t="s">
        <v>123</v>
      </c>
      <c r="C55" s="7" t="s">
        <v>124</v>
      </c>
      <c r="D55" s="11" t="s">
        <v>98</v>
      </c>
      <c r="E55" s="51">
        <v>450</v>
      </c>
      <c r="F55" s="52"/>
      <c r="G55" s="60">
        <f>SUM(E55*F55)</f>
        <v>0</v>
      </c>
    </row>
    <row r="56" spans="1:7" ht="26.25" x14ac:dyDescent="0.25">
      <c r="A56" s="59"/>
      <c r="B56" s="11" t="s">
        <v>251</v>
      </c>
      <c r="C56" s="211" t="s">
        <v>252</v>
      </c>
      <c r="D56" s="11" t="s">
        <v>98</v>
      </c>
      <c r="E56" s="51">
        <v>450</v>
      </c>
      <c r="F56" s="52"/>
      <c r="G56" s="60">
        <f>SUM(E56*F56)</f>
        <v>0</v>
      </c>
    </row>
    <row r="57" spans="1:7" x14ac:dyDescent="0.25">
      <c r="A57" s="59"/>
      <c r="B57" s="10" t="s">
        <v>256</v>
      </c>
      <c r="C57" s="10" t="s">
        <v>255</v>
      </c>
      <c r="D57" s="10" t="s">
        <v>110</v>
      </c>
      <c r="E57" s="51">
        <v>40</v>
      </c>
      <c r="F57" s="52"/>
      <c r="G57" s="60">
        <f>SUM(E57*F57)</f>
        <v>0</v>
      </c>
    </row>
    <row r="58" spans="1:7" x14ac:dyDescent="0.25">
      <c r="A58" s="59"/>
      <c r="B58" s="37"/>
      <c r="C58" s="2" t="s">
        <v>154</v>
      </c>
      <c r="D58" s="2"/>
      <c r="E58" s="38"/>
      <c r="F58" s="39"/>
      <c r="G58" s="42">
        <f>SUM(G55:G57)</f>
        <v>0</v>
      </c>
    </row>
    <row r="59" spans="1:7" x14ac:dyDescent="0.25">
      <c r="A59" s="41"/>
      <c r="B59" s="37"/>
      <c r="C59" s="2" t="s">
        <v>155</v>
      </c>
      <c r="D59" s="2"/>
      <c r="E59" s="38"/>
      <c r="F59" s="39"/>
      <c r="G59" s="42"/>
    </row>
    <row r="60" spans="1:7" x14ac:dyDescent="0.25">
      <c r="A60" s="131"/>
      <c r="B60" s="132"/>
      <c r="C60" s="130"/>
      <c r="D60" s="130"/>
      <c r="E60" s="95"/>
      <c r="F60" s="96"/>
      <c r="G60" s="106"/>
    </row>
    <row r="61" spans="1:7" x14ac:dyDescent="0.25">
      <c r="A61" s="131"/>
      <c r="B61" s="137"/>
      <c r="C61" s="129" t="s">
        <v>208</v>
      </c>
      <c r="D61" s="130"/>
      <c r="E61" s="130"/>
      <c r="F61" s="130"/>
      <c r="G61" s="133"/>
    </row>
    <row r="62" spans="1:7" x14ac:dyDescent="0.25">
      <c r="A62" s="139"/>
      <c r="B62" s="3" t="s">
        <v>166</v>
      </c>
      <c r="C62" s="9"/>
      <c r="D62" s="9"/>
      <c r="E62" s="9"/>
      <c r="F62" s="9"/>
      <c r="G62" s="138"/>
    </row>
    <row r="63" spans="1:7" x14ac:dyDescent="0.25">
      <c r="A63" s="139"/>
      <c r="B63" s="3"/>
      <c r="C63" s="9" t="s">
        <v>253</v>
      </c>
      <c r="D63" s="9" t="s">
        <v>254</v>
      </c>
      <c r="E63" s="9">
        <v>7</v>
      </c>
      <c r="F63" s="9"/>
      <c r="G63" s="138">
        <f>SUM(E63*F63)</f>
        <v>0</v>
      </c>
    </row>
    <row r="64" spans="1:7" x14ac:dyDescent="0.25">
      <c r="A64" s="139"/>
      <c r="B64" s="37"/>
      <c r="C64" s="2" t="s">
        <v>154</v>
      </c>
      <c r="D64" s="2"/>
      <c r="E64" s="38"/>
      <c r="F64" s="39"/>
      <c r="G64" s="42">
        <f>SUM(G63:G63)</f>
        <v>0</v>
      </c>
    </row>
    <row r="65" spans="1:7" x14ac:dyDescent="0.25">
      <c r="A65" s="139"/>
      <c r="B65" s="37"/>
      <c r="C65" s="2" t="s">
        <v>155</v>
      </c>
      <c r="D65" s="2"/>
      <c r="E65" s="38"/>
      <c r="F65" s="39"/>
      <c r="G65" s="42"/>
    </row>
    <row r="66" spans="1:7" x14ac:dyDescent="0.25">
      <c r="A66" s="131"/>
      <c r="B66" s="132"/>
      <c r="C66" s="130"/>
      <c r="D66" s="130"/>
      <c r="E66" s="130"/>
      <c r="F66" s="130"/>
      <c r="G66" s="133"/>
    </row>
    <row r="67" spans="1:7" x14ac:dyDescent="0.25">
      <c r="A67" s="140"/>
      <c r="B67" s="137"/>
      <c r="C67" s="129" t="s">
        <v>154</v>
      </c>
      <c r="D67" s="129"/>
      <c r="E67" s="129"/>
      <c r="F67" s="129"/>
      <c r="G67" s="141">
        <f>SUM(G58+G64)</f>
        <v>0</v>
      </c>
    </row>
    <row r="68" spans="1:7" ht="15.75" thickBot="1" x14ac:dyDescent="0.3">
      <c r="A68" s="108"/>
      <c r="B68" s="119"/>
      <c r="C68" s="120"/>
      <c r="D68" s="120"/>
      <c r="E68" s="120"/>
      <c r="F68" s="120"/>
      <c r="G68" s="135"/>
    </row>
  </sheetData>
  <mergeCells count="12">
    <mergeCell ref="A1:C1"/>
    <mergeCell ref="A2:C2"/>
    <mergeCell ref="A45:C45"/>
    <mergeCell ref="E45:G45"/>
    <mergeCell ref="A46:B46"/>
    <mergeCell ref="E46:F46"/>
    <mergeCell ref="A3:C3"/>
    <mergeCell ref="E3:G3"/>
    <mergeCell ref="A4:B4"/>
    <mergeCell ref="E4:F4"/>
    <mergeCell ref="A43:C43"/>
    <mergeCell ref="A44:C44"/>
  </mergeCells>
  <pageMargins left="0.25" right="0.25" top="0.75" bottom="0.75" header="0.3" footer="0.3"/>
  <pageSetup paperSize="9" orientation="portrait" horizontalDpi="4294967294" verticalDpi="4294967294" r:id="rId1"/>
  <headerFooter>
    <oddHeader>&amp;L&amp;F&amp;R&amp;A</oddHeader>
    <oddFooter>&amp;LIng. Gabriela Čížková&amp;R&amp;D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view="pageLayout" topLeftCell="A4" zoomScaleNormal="100" workbookViewId="0">
      <selection activeCell="D13" sqref="D13"/>
    </sheetView>
  </sheetViews>
  <sheetFormatPr defaultRowHeight="15" x14ac:dyDescent="0.25"/>
  <cols>
    <col min="2" max="2" width="13.7109375" customWidth="1"/>
    <col min="3" max="3" width="45" customWidth="1"/>
    <col min="4" max="4" width="3" bestFit="1" customWidth="1"/>
    <col min="5" max="5" width="7" bestFit="1" customWidth="1"/>
    <col min="6" max="6" width="8.28515625" bestFit="1" customWidth="1"/>
    <col min="7" max="7" width="9.85546875" bestFit="1" customWidth="1"/>
  </cols>
  <sheetData>
    <row r="2" spans="1:7" ht="15.75" thickBot="1" x14ac:dyDescent="0.3"/>
    <row r="3" spans="1:7" x14ac:dyDescent="0.25">
      <c r="A3" s="466" t="s">
        <v>145</v>
      </c>
      <c r="B3" s="467"/>
      <c r="C3" s="467"/>
      <c r="D3" s="18"/>
      <c r="E3" s="92"/>
      <c r="F3" s="93"/>
      <c r="G3" s="21"/>
    </row>
    <row r="4" spans="1:7" x14ac:dyDescent="0.25">
      <c r="A4" s="468" t="s">
        <v>407</v>
      </c>
      <c r="B4" s="469"/>
      <c r="C4" s="469"/>
      <c r="D4" s="130"/>
      <c r="E4" s="95"/>
      <c r="F4" s="96"/>
      <c r="G4" s="22"/>
    </row>
    <row r="5" spans="1:7" x14ac:dyDescent="0.25">
      <c r="A5" s="470" t="s">
        <v>146</v>
      </c>
      <c r="B5" s="471"/>
      <c r="C5" s="471"/>
      <c r="D5" s="130"/>
      <c r="E5" s="471"/>
      <c r="F5" s="471"/>
      <c r="G5" s="482"/>
    </row>
    <row r="6" spans="1:7" x14ac:dyDescent="0.25">
      <c r="A6" s="472" t="s">
        <v>140</v>
      </c>
      <c r="B6" s="473"/>
      <c r="C6" s="130"/>
      <c r="D6" s="130"/>
      <c r="E6" s="471"/>
      <c r="F6" s="471"/>
      <c r="G6" s="22"/>
    </row>
    <row r="7" spans="1:7" ht="15.75" thickBot="1" x14ac:dyDescent="0.3">
      <c r="A7" s="131"/>
      <c r="B7" s="132"/>
      <c r="C7" s="130"/>
      <c r="D7" s="130"/>
      <c r="E7" s="95"/>
      <c r="F7" s="96"/>
      <c r="G7" s="22"/>
    </row>
    <row r="8" spans="1:7" ht="27.75" thickBot="1" x14ac:dyDescent="0.3">
      <c r="A8" s="109" t="s">
        <v>139</v>
      </c>
      <c r="B8" s="110" t="s">
        <v>138</v>
      </c>
      <c r="C8" s="110" t="s">
        <v>137</v>
      </c>
      <c r="D8" s="110" t="s">
        <v>127</v>
      </c>
      <c r="E8" s="111" t="s">
        <v>136</v>
      </c>
      <c r="F8" s="112" t="s">
        <v>135</v>
      </c>
      <c r="G8" s="112" t="s">
        <v>134</v>
      </c>
    </row>
    <row r="9" spans="1:7" ht="15.75" thickBot="1" x14ac:dyDescent="0.3">
      <c r="A9" s="113">
        <v>1</v>
      </c>
      <c r="B9" s="114">
        <v>2</v>
      </c>
      <c r="C9" s="114">
        <v>3</v>
      </c>
      <c r="D9" s="114">
        <v>4</v>
      </c>
      <c r="E9" s="114">
        <v>5</v>
      </c>
      <c r="F9" s="114">
        <v>6</v>
      </c>
      <c r="G9" s="114">
        <v>7</v>
      </c>
    </row>
    <row r="10" spans="1:7" x14ac:dyDescent="0.25">
      <c r="A10" s="98"/>
      <c r="B10" s="99"/>
      <c r="C10" s="100" t="s">
        <v>133</v>
      </c>
      <c r="D10" s="99"/>
      <c r="E10" s="101"/>
      <c r="F10" s="102"/>
      <c r="G10" s="103"/>
    </row>
    <row r="11" spans="1:7" x14ac:dyDescent="0.25">
      <c r="A11" s="98"/>
      <c r="B11" s="104" t="s">
        <v>221</v>
      </c>
      <c r="C11" s="149" t="s">
        <v>406</v>
      </c>
      <c r="D11" s="99"/>
      <c r="E11" s="101"/>
      <c r="F11" s="102"/>
      <c r="G11" s="103"/>
    </row>
    <row r="12" spans="1:7" x14ac:dyDescent="0.25">
      <c r="A12" s="59">
        <v>1</v>
      </c>
      <c r="B12" s="10" t="s">
        <v>256</v>
      </c>
      <c r="C12" s="10" t="s">
        <v>257</v>
      </c>
      <c r="D12" s="10" t="s">
        <v>110</v>
      </c>
      <c r="E12" s="51">
        <v>100</v>
      </c>
      <c r="F12" s="52"/>
      <c r="G12" s="60">
        <f>SUM(E12*F12)</f>
        <v>0</v>
      </c>
    </row>
    <row r="13" spans="1:7" x14ac:dyDescent="0.25">
      <c r="A13" s="59">
        <v>2</v>
      </c>
      <c r="B13" s="10" t="s">
        <v>119</v>
      </c>
      <c r="C13" s="4" t="s">
        <v>120</v>
      </c>
      <c r="D13" s="10" t="s">
        <v>98</v>
      </c>
      <c r="E13" s="51">
        <v>25</v>
      </c>
      <c r="F13" s="52"/>
      <c r="G13" s="60">
        <f t="shared" ref="G13:G19" si="0">SUM(E13*F13)</f>
        <v>0</v>
      </c>
    </row>
    <row r="14" spans="1:7" x14ac:dyDescent="0.25">
      <c r="A14" s="59">
        <v>3</v>
      </c>
      <c r="B14" s="10" t="s">
        <v>112</v>
      </c>
      <c r="C14" s="10" t="s">
        <v>113</v>
      </c>
      <c r="D14" s="10" t="s">
        <v>99</v>
      </c>
      <c r="E14" s="51">
        <v>25</v>
      </c>
      <c r="F14" s="52"/>
      <c r="G14" s="60">
        <f t="shared" si="0"/>
        <v>0</v>
      </c>
    </row>
    <row r="15" spans="1:7" x14ac:dyDescent="0.25">
      <c r="A15" s="59">
        <v>4</v>
      </c>
      <c r="B15" s="4" t="s">
        <v>106</v>
      </c>
      <c r="C15" s="4" t="s">
        <v>213</v>
      </c>
      <c r="D15" s="10" t="s">
        <v>98</v>
      </c>
      <c r="E15" s="51">
        <v>25</v>
      </c>
      <c r="F15" s="52"/>
      <c r="G15" s="60">
        <f t="shared" si="0"/>
        <v>0</v>
      </c>
    </row>
    <row r="16" spans="1:7" x14ac:dyDescent="0.25">
      <c r="A16" s="59"/>
      <c r="B16" s="10" t="s">
        <v>244</v>
      </c>
      <c r="C16" s="10" t="s">
        <v>245</v>
      </c>
      <c r="D16" s="10" t="s">
        <v>99</v>
      </c>
      <c r="E16" s="51">
        <v>25</v>
      </c>
      <c r="F16" s="52"/>
      <c r="G16" s="60"/>
    </row>
    <row r="17" spans="1:7" x14ac:dyDescent="0.25">
      <c r="A17" s="59">
        <v>5</v>
      </c>
      <c r="B17" s="4" t="s">
        <v>107</v>
      </c>
      <c r="C17" s="4" t="s">
        <v>258</v>
      </c>
      <c r="D17" s="4" t="s">
        <v>98</v>
      </c>
      <c r="E17" s="51">
        <v>25</v>
      </c>
      <c r="F17" s="52"/>
      <c r="G17" s="60">
        <f t="shared" si="0"/>
        <v>0</v>
      </c>
    </row>
    <row r="18" spans="1:7" ht="26.25" x14ac:dyDescent="0.25">
      <c r="A18" s="59">
        <v>6</v>
      </c>
      <c r="B18" s="4" t="s">
        <v>111</v>
      </c>
      <c r="C18" s="212" t="s">
        <v>260</v>
      </c>
      <c r="D18" s="4" t="s">
        <v>99</v>
      </c>
      <c r="E18" s="51">
        <v>25</v>
      </c>
      <c r="F18" s="52"/>
      <c r="G18" s="60">
        <f t="shared" si="0"/>
        <v>0</v>
      </c>
    </row>
    <row r="19" spans="1:7" x14ac:dyDescent="0.25">
      <c r="A19" s="59">
        <v>7</v>
      </c>
      <c r="B19" s="4" t="s">
        <v>259</v>
      </c>
      <c r="C19" s="4" t="s">
        <v>212</v>
      </c>
      <c r="D19" s="4" t="s">
        <v>99</v>
      </c>
      <c r="E19" s="51">
        <v>25</v>
      </c>
      <c r="F19" s="52"/>
      <c r="G19" s="60">
        <f t="shared" si="0"/>
        <v>0</v>
      </c>
    </row>
    <row r="20" spans="1:7" x14ac:dyDescent="0.25">
      <c r="A20" s="59"/>
      <c r="B20" s="37"/>
      <c r="C20" s="2" t="s">
        <v>154</v>
      </c>
      <c r="D20" s="2"/>
      <c r="E20" s="38"/>
      <c r="F20" s="39"/>
      <c r="G20" s="42">
        <f>SUM(G12:G19)</f>
        <v>0</v>
      </c>
    </row>
    <row r="21" spans="1:7" x14ac:dyDescent="0.25">
      <c r="A21" s="41"/>
      <c r="B21" s="37"/>
      <c r="C21" s="2" t="s">
        <v>155</v>
      </c>
      <c r="D21" s="2"/>
      <c r="E21" s="38"/>
      <c r="F21" s="39"/>
      <c r="G21" s="42"/>
    </row>
    <row r="22" spans="1:7" x14ac:dyDescent="0.25">
      <c r="A22" s="131"/>
      <c r="B22" s="132"/>
      <c r="C22" s="130"/>
      <c r="D22" s="130"/>
      <c r="E22" s="130"/>
      <c r="F22" s="130"/>
      <c r="G22" s="133"/>
    </row>
    <row r="23" spans="1:7" x14ac:dyDescent="0.25">
      <c r="A23" s="131"/>
      <c r="B23" s="132"/>
      <c r="C23" s="130"/>
      <c r="D23" s="130"/>
      <c r="E23" s="130"/>
      <c r="F23" s="130"/>
      <c r="G23" s="133"/>
    </row>
    <row r="24" spans="1:7" x14ac:dyDescent="0.25">
      <c r="A24" s="131"/>
      <c r="B24" s="137"/>
      <c r="C24" s="129" t="s">
        <v>208</v>
      </c>
      <c r="D24" s="130"/>
      <c r="E24" s="130"/>
      <c r="F24" s="130"/>
      <c r="G24" s="133"/>
    </row>
    <row r="25" spans="1:7" x14ac:dyDescent="0.25">
      <c r="A25" s="139"/>
      <c r="B25" s="3" t="s">
        <v>166</v>
      </c>
      <c r="C25" s="9"/>
      <c r="D25" s="9"/>
      <c r="E25" s="9"/>
      <c r="F25" s="9"/>
      <c r="G25" s="138"/>
    </row>
    <row r="26" spans="1:7" x14ac:dyDescent="0.25">
      <c r="A26" s="139"/>
      <c r="B26" s="3"/>
      <c r="C26" s="9" t="s">
        <v>230</v>
      </c>
      <c r="D26" s="9" t="s">
        <v>247</v>
      </c>
      <c r="E26" s="9">
        <v>1</v>
      </c>
      <c r="F26" s="9"/>
      <c r="G26" s="138">
        <f>SUM(E26*F26)</f>
        <v>0</v>
      </c>
    </row>
    <row r="27" spans="1:7" x14ac:dyDescent="0.25">
      <c r="A27" s="139"/>
      <c r="B27" s="3"/>
      <c r="C27" s="9" t="s">
        <v>239</v>
      </c>
      <c r="D27" s="9" t="s">
        <v>110</v>
      </c>
      <c r="E27" s="9">
        <v>3</v>
      </c>
      <c r="F27" s="9"/>
      <c r="G27" s="138">
        <f>SUM(E27*F27)</f>
        <v>0</v>
      </c>
    </row>
    <row r="28" spans="1:7" x14ac:dyDescent="0.25">
      <c r="A28" s="139"/>
      <c r="B28" s="37"/>
      <c r="C28" s="2" t="s">
        <v>154</v>
      </c>
      <c r="D28" s="2"/>
      <c r="E28" s="38"/>
      <c r="F28" s="39"/>
      <c r="G28" s="42"/>
    </row>
    <row r="29" spans="1:7" x14ac:dyDescent="0.25">
      <c r="A29" s="139"/>
      <c r="B29" s="37"/>
      <c r="C29" s="2" t="s">
        <v>155</v>
      </c>
      <c r="D29" s="2"/>
      <c r="E29" s="38"/>
      <c r="F29" s="39"/>
      <c r="G29" s="42">
        <f>SUM(G26:G28)</f>
        <v>0</v>
      </c>
    </row>
    <row r="30" spans="1:7" x14ac:dyDescent="0.25">
      <c r="A30" s="131"/>
      <c r="B30" s="132"/>
      <c r="C30" s="130"/>
      <c r="D30" s="130"/>
      <c r="E30" s="130"/>
      <c r="F30" s="130"/>
      <c r="G30" s="133"/>
    </row>
    <row r="31" spans="1:7" x14ac:dyDescent="0.25">
      <c r="A31" s="140"/>
      <c r="B31" s="137"/>
      <c r="C31" s="129" t="s">
        <v>154</v>
      </c>
      <c r="D31" s="129"/>
      <c r="E31" s="129"/>
      <c r="F31" s="129"/>
      <c r="G31" s="141">
        <f>SUM(G20+G28)</f>
        <v>0</v>
      </c>
    </row>
    <row r="32" spans="1:7" ht="15.75" thickBot="1" x14ac:dyDescent="0.3">
      <c r="A32" s="108"/>
      <c r="B32" s="119"/>
      <c r="C32" s="120"/>
      <c r="D32" s="120"/>
      <c r="E32" s="120"/>
      <c r="F32" s="120"/>
      <c r="G32" s="135"/>
    </row>
  </sheetData>
  <mergeCells count="6">
    <mergeCell ref="A3:C3"/>
    <mergeCell ref="A4:C4"/>
    <mergeCell ref="A5:C5"/>
    <mergeCell ref="E5:G5"/>
    <mergeCell ref="A6:B6"/>
    <mergeCell ref="E6:F6"/>
  </mergeCells>
  <pageMargins left="0.25" right="0.25" top="0.75" bottom="0.75" header="0.3" footer="0.3"/>
  <pageSetup paperSize="9" orientation="portrait" horizontalDpi="4294967294" verticalDpi="4294967294" r:id="rId1"/>
  <headerFooter>
    <oddHeader>&amp;L&amp;F&amp;R&amp;A</oddHeader>
    <oddFooter>&amp;LIng. Gabriela Čížková&amp;R&amp;D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REKAPITULACE</vt:lpstr>
      <vt:lpstr>A.1.1 SPECIFIKACE KÁCENÍ</vt:lpstr>
      <vt:lpstr>VV - A.1.2 KÁCENÍ</vt:lpstr>
      <vt:lpstr>VV - A.1.3 pařezy fréz.</vt:lpstr>
      <vt:lpstr>A.2.1. SPECIFIKACE PO</vt:lpstr>
      <vt:lpstr>VV - A.2.2 PĚSTEBNÍ OPATŘENÍ</vt:lpstr>
      <vt:lpstr>VV - B. STAVEBNÍ ÚPRAVY</vt:lpstr>
      <vt:lpstr>VV - C.1 ZAKLÁDÁNÍ  </vt:lpstr>
      <vt:lpstr>VV - C.2 ROZVOJOVÁ PÉČE</vt:lpstr>
      <vt:lpstr>INVENTARIZACE -ETAPY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°_°</dc:creator>
  <cp:lastModifiedBy>Jírů Jan</cp:lastModifiedBy>
  <cp:lastPrinted>2014-07-28T22:09:59Z</cp:lastPrinted>
  <dcterms:created xsi:type="dcterms:W3CDTF">2013-10-31T11:32:17Z</dcterms:created>
  <dcterms:modified xsi:type="dcterms:W3CDTF">2014-09-29T13:06:43Z</dcterms:modified>
</cp:coreProperties>
</file>