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 Schick\Desktop\"/>
    </mc:Choice>
  </mc:AlternateContent>
  <bookViews>
    <workbookView xWindow="0" yWindow="0" windowWidth="0" windowHeight="0"/>
  </bookViews>
  <sheets>
    <sheet name="Rekapitulace stavby" sheetId="1" r:id="rId1"/>
    <sheet name="07_01_2025 - Dokončení vý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'07_01_2025 - Dokončení vý...'!$C$124:$K$241</definedName>
    <definedName name="_xlnm.Print_Area" localSheetId="1">'07_01_2025 - Dokončení vý...'!$C$4:$J$76,'07_01_2025 - Dokončení vý...'!$C$114:$K$241</definedName>
    <definedName name="_xlnm.Print_Titles" localSheetId="1">'07_01_2025 - Dokončení vý...'!$124:$124</definedName>
  </definedNames>
  <calcPr/>
</workbook>
</file>

<file path=xl/calcChain.xml><?xml version="1.0" encoding="utf-8"?>
<calcChain xmlns="http://schemas.openxmlformats.org/spreadsheetml/2006/main">
  <c i="1" l="1" r="AX95"/>
  <c i="2" r="J35"/>
  <c r="J34"/>
  <c i="1" r="AY95"/>
  <c i="2" r="J3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21"/>
  <c r="F119"/>
  <c r="E117"/>
  <c r="F89"/>
  <c r="F87"/>
  <c r="E85"/>
  <c r="J22"/>
  <c r="E22"/>
  <c r="J90"/>
  <c r="J21"/>
  <c r="J19"/>
  <c r="E19"/>
  <c r="J89"/>
  <c r="J18"/>
  <c r="J16"/>
  <c r="E16"/>
  <c r="F122"/>
  <c r="J15"/>
  <c r="J10"/>
  <c r="J87"/>
  <c i="1" r="L90"/>
  <c r="AM90"/>
  <c r="AM89"/>
  <c r="L89"/>
  <c r="AM87"/>
  <c r="L87"/>
  <c r="L85"/>
  <c r="L84"/>
  <c i="2" r="BK174"/>
  <c r="J163"/>
  <c r="J222"/>
  <c r="J214"/>
  <c r="BK201"/>
  <c r="J178"/>
  <c r="BK228"/>
  <c r="J140"/>
  <c r="BK161"/>
  <c r="J217"/>
  <c r="J164"/>
  <c r="J174"/>
  <c r="J210"/>
  <c r="BK131"/>
  <c r="BK211"/>
  <c r="BK143"/>
  <c r="BK208"/>
  <c r="J149"/>
  <c r="J191"/>
  <c i="1" r="AS94"/>
  <c i="2" r="J159"/>
  <c r="BK215"/>
  <c r="J32"/>
  <c r="BK136"/>
  <c r="BK146"/>
  <c r="BK221"/>
  <c r="BK203"/>
  <c r="BK135"/>
  <c r="BK190"/>
  <c r="BK176"/>
  <c r="BK183"/>
  <c r="J168"/>
  <c r="J137"/>
  <c r="J194"/>
  <c r="J201"/>
  <c r="BK166"/>
  <c r="J241"/>
  <c r="BK231"/>
  <c r="BK199"/>
  <c r="BK237"/>
  <c r="BK229"/>
  <c r="J223"/>
  <c r="BK132"/>
  <c r="BK180"/>
  <c r="J133"/>
  <c r="BK129"/>
  <c r="J233"/>
  <c r="BK205"/>
  <c r="J202"/>
  <c r="BK191"/>
  <c r="BK171"/>
  <c r="BK149"/>
  <c r="J200"/>
  <c r="BK159"/>
  <c r="J139"/>
  <c r="J132"/>
  <c r="BK224"/>
  <c r="BK219"/>
  <c r="BK212"/>
  <c r="J206"/>
  <c r="BK194"/>
  <c r="J177"/>
  <c r="J230"/>
  <c r="J218"/>
  <c r="J147"/>
  <c r="J216"/>
  <c r="J128"/>
  <c r="BK213"/>
  <c r="BK152"/>
  <c r="J135"/>
  <c r="J219"/>
  <c r="BK195"/>
  <c r="J224"/>
  <c r="BK206"/>
  <c r="BK163"/>
  <c r="F32"/>
  <c r="J213"/>
  <c r="J188"/>
  <c r="J185"/>
  <c r="J143"/>
  <c r="J204"/>
  <c r="J156"/>
  <c r="BK225"/>
  <c r="J181"/>
  <c r="J157"/>
  <c r="BK151"/>
  <c r="BK218"/>
  <c r="BK188"/>
  <c r="J189"/>
  <c r="J129"/>
  <c r="J150"/>
  <c r="BK158"/>
  <c r="BK198"/>
  <c r="J131"/>
  <c r="J165"/>
  <c r="J232"/>
  <c r="J221"/>
  <c r="BK160"/>
  <c r="J144"/>
  <c r="BK140"/>
  <c r="J193"/>
  <c r="BK235"/>
  <c r="J176"/>
  <c r="BK164"/>
  <c r="BK202"/>
  <c r="J215"/>
  <c r="BK189"/>
  <c r="J184"/>
  <c r="J175"/>
  <c r="J239"/>
  <c r="J148"/>
  <c r="J136"/>
  <c r="BK230"/>
  <c r="BK128"/>
  <c r="BK130"/>
  <c r="J211"/>
  <c r="BK200"/>
  <c r="J173"/>
  <c r="J160"/>
  <c r="BK217"/>
  <c r="BK187"/>
  <c r="BK141"/>
  <c r="BK236"/>
  <c r="J207"/>
  <c r="BK175"/>
  <c r="BK185"/>
  <c r="BK154"/>
  <c r="J180"/>
  <c r="BK223"/>
  <c r="BK178"/>
  <c r="J167"/>
  <c r="J158"/>
  <c r="J162"/>
  <c r="BK156"/>
  <c r="BK222"/>
  <c r="J130"/>
  <c r="BK167"/>
  <c r="J187"/>
  <c r="J182"/>
  <c r="J199"/>
  <c r="BK196"/>
  <c r="J236"/>
  <c r="J231"/>
  <c r="BK182"/>
  <c r="BK177"/>
  <c r="J146"/>
  <c r="BK239"/>
  <c r="J212"/>
  <c r="J203"/>
  <c r="J196"/>
  <c r="J154"/>
  <c r="BK173"/>
  <c r="BK157"/>
  <c r="BK226"/>
  <c r="BK204"/>
  <c r="BK148"/>
  <c r="BK133"/>
  <c r="J142"/>
  <c r="BK192"/>
  <c r="BK232"/>
  <c r="J228"/>
  <c r="BK137"/>
  <c r="BK184"/>
  <c r="J152"/>
  <c r="J235"/>
  <c r="BK210"/>
  <c r="BK197"/>
  <c r="J169"/>
  <c r="BK139"/>
  <c r="J141"/>
  <c r="BK169"/>
  <c r="J226"/>
  <c r="BK216"/>
  <c r="BK165"/>
  <c r="J229"/>
  <c r="J151"/>
  <c r="BK162"/>
  <c r="BK214"/>
  <c r="BK240"/>
  <c r="BK144"/>
  <c r="J161"/>
  <c r="J240"/>
  <c r="J197"/>
  <c r="J225"/>
  <c r="J205"/>
  <c r="BK147"/>
  <c r="J171"/>
  <c r="J170"/>
  <c r="BK207"/>
  <c r="BK193"/>
  <c r="J166"/>
  <c r="BK233"/>
  <c r="BK241"/>
  <c r="J192"/>
  <c r="BK142"/>
  <c r="J138"/>
  <c r="J234"/>
  <c r="J208"/>
  <c r="J198"/>
  <c r="BK168"/>
  <c r="J183"/>
  <c r="BK150"/>
  <c r="BK170"/>
  <c r="BK138"/>
  <c r="J190"/>
  <c r="BK181"/>
  <c r="BK234"/>
  <c r="J237"/>
  <c r="J195"/>
  <c r="F33"/>
  <c l="1" r="BK127"/>
  <c r="J127"/>
  <c r="J96"/>
  <c r="T134"/>
  <c r="T186"/>
  <c r="T155"/>
  <c r="BK134"/>
  <c r="J134"/>
  <c r="J97"/>
  <c r="P145"/>
  <c r="BK155"/>
  <c r="J155"/>
  <c r="J100"/>
  <c r="BK172"/>
  <c r="J172"/>
  <c r="J101"/>
  <c r="BK179"/>
  <c r="J179"/>
  <c r="J102"/>
  <c r="T179"/>
  <c r="P238"/>
  <c r="R127"/>
  <c r="P134"/>
  <c r="T145"/>
  <c r="T172"/>
  <c r="P179"/>
  <c r="R186"/>
  <c r="P209"/>
  <c r="T220"/>
  <c r="P127"/>
  <c r="R134"/>
  <c r="R145"/>
  <c r="P155"/>
  <c r="R172"/>
  <c r="R179"/>
  <c r="P186"/>
  <c r="R209"/>
  <c r="BK220"/>
  <c r="J220"/>
  <c r="J105"/>
  <c r="R220"/>
  <c r="R238"/>
  <c r="T127"/>
  <c r="T126"/>
  <c r="T125"/>
  <c r="BK145"/>
  <c r="J145"/>
  <c r="J98"/>
  <c r="R155"/>
  <c r="P172"/>
  <c r="BK186"/>
  <c r="J186"/>
  <c r="J103"/>
  <c r="BK209"/>
  <c r="J209"/>
  <c r="J104"/>
  <c r="T209"/>
  <c r="P220"/>
  <c r="BK227"/>
  <c r="J227"/>
  <c r="J106"/>
  <c r="P227"/>
  <c r="R227"/>
  <c r="T227"/>
  <c r="BK238"/>
  <c r="J238"/>
  <c r="J107"/>
  <c r="T238"/>
  <c r="BK153"/>
  <c r="J153"/>
  <c r="J99"/>
  <c r="BE156"/>
  <c r="BE183"/>
  <c r="BE200"/>
  <c r="BE205"/>
  <c r="BE223"/>
  <c r="BE224"/>
  <c r="BE225"/>
  <c r="BE228"/>
  <c r="BE230"/>
  <c r="BE236"/>
  <c r="BE130"/>
  <c r="BE177"/>
  <c r="BE208"/>
  <c r="BE211"/>
  <c r="BE231"/>
  <c r="BE234"/>
  <c r="BE235"/>
  <c r="BE180"/>
  <c r="BE241"/>
  <c r="J119"/>
  <c r="BE139"/>
  <c r="BE143"/>
  <c r="BE198"/>
  <c r="BE203"/>
  <c r="J121"/>
  <c r="BE129"/>
  <c r="BE152"/>
  <c r="BE168"/>
  <c r="BE201"/>
  <c r="BE202"/>
  <c r="BE206"/>
  <c r="BE216"/>
  <c r="BE146"/>
  <c r="BE148"/>
  <c r="BE149"/>
  <c r="BE157"/>
  <c r="BE173"/>
  <c r="BE184"/>
  <c r="BE166"/>
  <c r="BE169"/>
  <c r="BE188"/>
  <c r="BE192"/>
  <c r="BE191"/>
  <c r="BE197"/>
  <c r="BE210"/>
  <c r="BE217"/>
  <c r="BE237"/>
  <c r="J122"/>
  <c r="BE131"/>
  <c r="BE185"/>
  <c r="BE189"/>
  <c r="BE193"/>
  <c r="BE214"/>
  <c r="BE221"/>
  <c r="F90"/>
  <c r="BE132"/>
  <c r="BE154"/>
  <c r="BE136"/>
  <c r="BE190"/>
  <c r="BE138"/>
  <c r="BE161"/>
  <c r="BE170"/>
  <c r="BE178"/>
  <c r="BE194"/>
  <c r="BE137"/>
  <c r="BE158"/>
  <c r="BE164"/>
  <c r="BE133"/>
  <c r="BE160"/>
  <c r="BE165"/>
  <c r="BE171"/>
  <c r="BE175"/>
  <c r="BE219"/>
  <c i="1" r="AW95"/>
  <c i="2" r="BE162"/>
  <c r="BE187"/>
  <c r="BE195"/>
  <c r="BE207"/>
  <c r="BE218"/>
  <c r="BE222"/>
  <c i="1" r="BA95"/>
  <c i="2" r="BE150"/>
  <c r="BE215"/>
  <c r="BE226"/>
  <c r="BE229"/>
  <c r="BE142"/>
  <c r="BE144"/>
  <c r="BE182"/>
  <c r="BE196"/>
  <c r="BE240"/>
  <c r="BE140"/>
  <c r="BE176"/>
  <c r="BE151"/>
  <c r="BE167"/>
  <c r="BE199"/>
  <c r="BE204"/>
  <c r="BE212"/>
  <c r="BE213"/>
  <c r="BE232"/>
  <c r="BE233"/>
  <c r="BE135"/>
  <c r="BE141"/>
  <c r="BE163"/>
  <c r="BE239"/>
  <c i="1" r="BB95"/>
  <c i="2" r="BE128"/>
  <c r="BE147"/>
  <c r="BE159"/>
  <c r="BE174"/>
  <c r="BE181"/>
  <c r="F34"/>
  <c r="F35"/>
  <c i="1" r="BA94"/>
  <c r="AW94"/>
  <c r="AK30"/>
  <c r="BB94"/>
  <c r="W31"/>
  <c i="2" l="1" r="R126"/>
  <c r="R125"/>
  <c r="P126"/>
  <c r="P125"/>
  <c i="1" r="AU95"/>
  <c r="BC95"/>
  <c r="BD95"/>
  <c i="2" r="BK126"/>
  <c r="BK125"/>
  <c r="J125"/>
  <c r="J94"/>
  <c i="1" r="BD94"/>
  <c r="W33"/>
  <c r="AX94"/>
  <c i="2" r="J31"/>
  <c i="1" r="AV95"/>
  <c r="AT95"/>
  <c r="AU94"/>
  <c r="BC94"/>
  <c r="AY94"/>
  <c r="W30"/>
  <c i="2" r="F31"/>
  <c i="1" r="AZ95"/>
  <c r="AZ94"/>
  <c r="AV94"/>
  <c r="AK29"/>
  <c i="2" l="1" r="J126"/>
  <c r="J95"/>
  <c i="1" r="W32"/>
  <c i="2" r="J28"/>
  <c i="1" r="AG95"/>
  <c r="AG94"/>
  <c r="AK26"/>
  <c r="AK35"/>
  <c r="W29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<sst xmlns="http://schemas.openxmlformats.org/spreadsheetml/2006/main">
  <si>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</si>
  <si>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</si>
  <si>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</si>
  <si>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</si>
  <si>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</si>
  <si>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{0a1a84ca-49d5-40a8-99f6-cfde5f53ab84}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</si>
  <si>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</si>
  <si>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</si>
  <si>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</si>
  <si>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</si>
  <si>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</si>
  <si>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</si>
  <si>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</si>
  <si>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</si>
  <si>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07_01_2025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</si>
  <si>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</si>
  <si>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</si>
  <si>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Dokončení výstavby chatek</t>
  </si>
  <si>
    <t>KSO:</t>
  </si>
  <si>
    <t>CC-CZ:</t>
  </si>
  <si>
    <t>Místo:</t>
  </si>
  <si>
    <t xml:space="preserve"> </t>
  </si>
  <si>
    <t>Datum:</t>
  </si>
  <si>
    <t>7. 1. 2025</t>
  </si>
  <si>
    <t>Zadavatel:</t>
  </si>
  <si>
    <t>IČ:</t>
  </si>
  <si>
    <t>00266931</t>
  </si>
  <si>
    <t>Obec Povrly</t>
  </si>
  <si>
    <t>DIČ:</t>
  </si>
  <si>
    <t>CZ00266931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</si>
  <si>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</si>
  <si>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</si>
  <si>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</si>
  <si>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</si>
  <si>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</si>
  <si>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</si>
  <si>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</si>
  <si>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</si>
  <si>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</si>
  <si>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</si>
  <si>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</si>
  <si>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</si>
  <si>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</si>
  <si>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</si>
  <si>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</si>
  <si>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</si>
  <si>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</si>
  <si>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</si>
  <si>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</si>
  <si>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</si>
  <si>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</si>
  <si>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</si>
  <si>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</si>
  <si>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</si>
  <si>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</si>
  <si>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</si>
  <si>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</si>
  <si>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</si>
  <si>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</si>
  <si>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</si>
  <si>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</si>
  <si>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</si>
  <si>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</si>
  <si>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</si>
  <si>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</si>
  <si>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</si>
  <si>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</si>
  <si>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</si>
  <si>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</si>
  <si>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</si>
  <si>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</si>
  <si>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</si>
  <si>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</si>
  <si>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</si>
  <si>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</si>
  <si>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</si>
  <si>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</si>
  <si>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</si>
  <si>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</si>
  <si>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</si>
  <si>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</si>
  <si>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</si>
  <si>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</si>
  <si>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</si>
  <si>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</si>
  <si>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</si>
  <si>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</si>
  <si>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</si>
  <si>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</si>
  <si>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</si>
  <si>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</si>
  <si>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</si>
  <si>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</si>
  <si>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</si>
  <si>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</si>
  <si>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</si>
  <si>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</si>
  <si>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</si>
  <si>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</si>
  <si>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</si>
  <si>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</si>
  <si>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</si>
  <si>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</si>
  <si>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</si>
  <si>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</si>
  <si>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</si>
  <si>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</si>
  <si>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</si>
  <si>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</si>
  <si>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</si>
  <si>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</si>
  <si>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</si>
  <si>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</si>
  <si>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</si>
  <si>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</si>
  <si>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</si>
  <si>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</si>
  <si>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</si>
  <si>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</si>
  <si>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712</t>
  </si>
  <si>
    <t>Povlakové krytiny</t>
  </si>
  <si>
    <t>K</t>
  </si>
  <si>
    <t>712311101</t>
  </si>
  <si>
    <t>Provedení povlakové krytiny střech do 10° za studena lakem penetračním nebo asfaltovým</t>
  </si>
  <si>
    <t>m2</t>
  </si>
  <si>
    <t>CS ÚRS 2024 02</t>
  </si>
  <si>
    <t>16</t>
  </si>
  <si>
    <t>684773816</t>
  </si>
  <si>
    <t>M</t>
  </si>
  <si>
    <t>11163150</t>
  </si>
  <si>
    <t>lak penetrační asfaltový</t>
  </si>
  <si>
    <t>t</t>
  </si>
  <si>
    <t>32</t>
  </si>
  <si>
    <t>-906665261</t>
  </si>
  <si>
    <t>3</t>
  </si>
  <si>
    <t>712431111</t>
  </si>
  <si>
    <t>Provedení povlakové krytiny střech přes 10° do 30° podkladní vrstvy pásy na sucho samolepící</t>
  </si>
  <si>
    <t>1200535641</t>
  </si>
  <si>
    <t>4</t>
  </si>
  <si>
    <t>62866281</t>
  </si>
  <si>
    <t>pás asfaltový samolepicí modifikovaný SBS s vložkou ze skleněné tkaniny se spalitelnou fólií nebo jemnozrnným minerálním posypem nebo textilií na horním povrchu tl 3,0mm</t>
  </si>
  <si>
    <t>-454152847</t>
  </si>
  <si>
    <t>5</t>
  </si>
  <si>
    <t>712441559</t>
  </si>
  <si>
    <t>Provedení povlakové krytiny střech přes 10° do 30° pásy přitavením NAIP v plné ploše</t>
  </si>
  <si>
    <t>-1152671726</t>
  </si>
  <si>
    <t>6</t>
  </si>
  <si>
    <t>62832134</t>
  </si>
  <si>
    <t>pás asfaltový natavitelný oxidovaný s vložkou ze skleněné rohože typu V60 s jemnozrnným minerálním posypem tl 4,0mm</t>
  </si>
  <si>
    <t>-450817536</t>
  </si>
  <si>
    <t>713</t>
  </si>
  <si>
    <t>Izolace tepelné</t>
  </si>
  <si>
    <t>7</t>
  </si>
  <si>
    <t>713111131</t>
  </si>
  <si>
    <t>Montáž izolace tepelné spodem stropů žebrových s úpravou drátem rohoží, pásů, dílců, desek</t>
  </si>
  <si>
    <t>-1613621532</t>
  </si>
  <si>
    <t>8</t>
  </si>
  <si>
    <t>63148104</t>
  </si>
  <si>
    <t>deska tepelně izolační minerální univerzální λ=0,038-0,039 tl 100mm</t>
  </si>
  <si>
    <t>847514840</t>
  </si>
  <si>
    <t>9</t>
  </si>
  <si>
    <t>713121122</t>
  </si>
  <si>
    <t>Montáž izolace tepelné podlah volně kladenými mezi trámy nebo rošt rohožemi, pásy, dílci, deskami 2 vrstvy</t>
  </si>
  <si>
    <t>-18308267</t>
  </si>
  <si>
    <t>10</t>
  </si>
  <si>
    <t>63148103</t>
  </si>
  <si>
    <t>deska tepelně izolační minerální univerzální λ=0,038-0,039 tl 80mm</t>
  </si>
  <si>
    <t>-934952428</t>
  </si>
  <si>
    <t>11</t>
  </si>
  <si>
    <t>376845924</t>
  </si>
  <si>
    <t>713121131</t>
  </si>
  <si>
    <t>Montáž izolace tepelné podlah parotěsné reflexní tl do 5 mm</t>
  </si>
  <si>
    <t>2063527166</t>
  </si>
  <si>
    <t>13</t>
  </si>
  <si>
    <t>28329233</t>
  </si>
  <si>
    <t>fólie univerzální pro parotěsnou vrstvu s proměnlivou difúzní tloušťkou a UV stabilizací</t>
  </si>
  <si>
    <t>-1206070250</t>
  </si>
  <si>
    <t>14</t>
  </si>
  <si>
    <t>713131155</t>
  </si>
  <si>
    <t>Montáž izolace tepelné stěn volně vloženými rohožemi, pásy, dílci, deskami 2 vrstvy</t>
  </si>
  <si>
    <t>1133140959</t>
  </si>
  <si>
    <t>15</t>
  </si>
  <si>
    <t>63148100</t>
  </si>
  <si>
    <t>deska tepelně izolační minerální univerzální λ=0,038-0,039 tl 40mm</t>
  </si>
  <si>
    <t>-456037733</t>
  </si>
  <si>
    <t>-1883767113</t>
  </si>
  <si>
    <t>725</t>
  </si>
  <si>
    <t>Zdravotechnika - zařizovací předměty</t>
  </si>
  <si>
    <t>17</t>
  </si>
  <si>
    <t>725112182</t>
  </si>
  <si>
    <t>Kombi klozet s úspornou armaturou odpad svislý</t>
  </si>
  <si>
    <t>soubor</t>
  </si>
  <si>
    <t>925422988</t>
  </si>
  <si>
    <t>18</t>
  </si>
  <si>
    <t>725112313R</t>
  </si>
  <si>
    <t>Potrubí ZTI včetně doplňků</t>
  </si>
  <si>
    <t>1401569384</t>
  </si>
  <si>
    <t>19</t>
  </si>
  <si>
    <t>725211603</t>
  </si>
  <si>
    <t>Umyvadlo keramické bílé šířky 600 mm bez krytu na sifon připevněné na stěnu šrouby</t>
  </si>
  <si>
    <t>-570258454</t>
  </si>
  <si>
    <t>20</t>
  </si>
  <si>
    <t>725241111</t>
  </si>
  <si>
    <t>Vanička sprchová akrylátová čtvercová 800x800 mm</t>
  </si>
  <si>
    <t>949270440</t>
  </si>
  <si>
    <t>725244102</t>
  </si>
  <si>
    <t>Dveře sprchové rámové se skleněnou výplní tl. 5 mm otvíravé jednokřídlové do niky na vaničku šířky 800 mm</t>
  </si>
  <si>
    <t>1638004568</t>
  </si>
  <si>
    <t>22</t>
  </si>
  <si>
    <t>725822613</t>
  </si>
  <si>
    <t>Baterie umyvadlová stojánková páková s výpustí</t>
  </si>
  <si>
    <t>38431084</t>
  </si>
  <si>
    <t>23</t>
  </si>
  <si>
    <t>725841322</t>
  </si>
  <si>
    <t>Baterie sprchová nástěnná klasická s roztečí 150 mm</t>
  </si>
  <si>
    <t>-1654586122</t>
  </si>
  <si>
    <t>741</t>
  </si>
  <si>
    <t>Elektroinstalace - silnoproud</t>
  </si>
  <si>
    <t>24</t>
  </si>
  <si>
    <t>741120101R</t>
  </si>
  <si>
    <t xml:space="preserve">Dodávka SLN </t>
  </si>
  <si>
    <t>-1972403917</t>
  </si>
  <si>
    <t>762</t>
  </si>
  <si>
    <t>Konstrukce tesařské</t>
  </si>
  <si>
    <t>25</t>
  </si>
  <si>
    <t>762131124</t>
  </si>
  <si>
    <t>Montáž bednění stěn z hrubých prken tl do 32 mm na sraz</t>
  </si>
  <si>
    <t>-1723710410</t>
  </si>
  <si>
    <t>26</t>
  </si>
  <si>
    <t>60511150</t>
  </si>
  <si>
    <t>řezivo stavební prkna omítaná netříděná tl 25mm dl 4m</t>
  </si>
  <si>
    <t>m3</t>
  </si>
  <si>
    <t>265086123</t>
  </si>
  <si>
    <t>27</t>
  </si>
  <si>
    <t>762211140</t>
  </si>
  <si>
    <t>Montáž schodiště přímočarého z fošen bez podstupnice š ramene přes 1 do 1,5 m</t>
  </si>
  <si>
    <t>m</t>
  </si>
  <si>
    <t>-519105115</t>
  </si>
  <si>
    <t>28</t>
  </si>
  <si>
    <t>60511125</t>
  </si>
  <si>
    <t>řezivo stavební fošny prismované středové š do 160mm dl 2-5m</t>
  </si>
  <si>
    <t>-292312733</t>
  </si>
  <si>
    <t>29</t>
  </si>
  <si>
    <t>762222141</t>
  </si>
  <si>
    <t>Montáž zábradlí rovného osové vzdálenosti sloupků do 1500 mm</t>
  </si>
  <si>
    <t>706435365</t>
  </si>
  <si>
    <t>30</t>
  </si>
  <si>
    <t>60516100</t>
  </si>
  <si>
    <t>řezivo smrkové sušené tl 30mm</t>
  </si>
  <si>
    <t>-482033607</t>
  </si>
  <si>
    <t>31</t>
  </si>
  <si>
    <t>762511296</t>
  </si>
  <si>
    <t>Podlahové kce podkladové dvouvrstvé z desek OSB tl 2x18 mm broušených na pero a drážku šroubovaných</t>
  </si>
  <si>
    <t>1812242912</t>
  </si>
  <si>
    <t>762512261</t>
  </si>
  <si>
    <t>Montáž podlahové kce podkladového roštu</t>
  </si>
  <si>
    <t>450077232</t>
  </si>
  <si>
    <t>33</t>
  </si>
  <si>
    <t>60512125</t>
  </si>
  <si>
    <t>hranol stavební řezivo průřezu do 120cm2 do dl 6m</t>
  </si>
  <si>
    <t>-152614133</t>
  </si>
  <si>
    <t>34</t>
  </si>
  <si>
    <t>762841110</t>
  </si>
  <si>
    <t>Montáž podbíjení stropů a střech rovných z hrubých prken na sraz</t>
  </si>
  <si>
    <t>538524225</t>
  </si>
  <si>
    <t>35</t>
  </si>
  <si>
    <t>1557944848</t>
  </si>
  <si>
    <t>36</t>
  </si>
  <si>
    <t>762842231</t>
  </si>
  <si>
    <t>Montáž podbíjení střech šikmých vnějšího přesahu š přes 0,8 m z palubek</t>
  </si>
  <si>
    <t>-1748443112</t>
  </si>
  <si>
    <t>37</t>
  </si>
  <si>
    <t>61191172</t>
  </si>
  <si>
    <t>palubky obkladové smrk profil klasický 15x121mm jakost A/B</t>
  </si>
  <si>
    <t>1721660673</t>
  </si>
  <si>
    <t>38</t>
  </si>
  <si>
    <t>762895000</t>
  </si>
  <si>
    <t>Spojovací prostředky pro montáž záklopu, stropnice a podbíjení</t>
  </si>
  <si>
    <t>1557851764</t>
  </si>
  <si>
    <t>39</t>
  </si>
  <si>
    <t>762952001</t>
  </si>
  <si>
    <t>Montáž teras z prken š do 90 mm z dřevin měkkých šroubovaných broušených bez povrchové úpravy</t>
  </si>
  <si>
    <t>1699434971</t>
  </si>
  <si>
    <t>40</t>
  </si>
  <si>
    <t>638456476</t>
  </si>
  <si>
    <t>763</t>
  </si>
  <si>
    <t>Konstrukce suché výstavby</t>
  </si>
  <si>
    <t>41</t>
  </si>
  <si>
    <t>763111741</t>
  </si>
  <si>
    <t>Montáž parotěsné zábrany do SDK příčky</t>
  </si>
  <si>
    <t>1669089527</t>
  </si>
  <si>
    <t>42</t>
  </si>
  <si>
    <t>28329282</t>
  </si>
  <si>
    <t>fólie PE vyztužená Al vrstvou pro parotěsnou vrstvu 170g/m2</t>
  </si>
  <si>
    <t>-1825929660</t>
  </si>
  <si>
    <t>43</t>
  </si>
  <si>
    <t>763121621</t>
  </si>
  <si>
    <t>Montáž desek tl 12,5 mm na nosnou kci SDK stěna předsazená</t>
  </si>
  <si>
    <t>132782514</t>
  </si>
  <si>
    <t>44</t>
  </si>
  <si>
    <t>763131451</t>
  </si>
  <si>
    <t>SDK podhled deska 1xH2 12,5 bez izolace dvouvrstvá spodní kce profil CD+UD</t>
  </si>
  <si>
    <t>-1003154723</t>
  </si>
  <si>
    <t>45</t>
  </si>
  <si>
    <t>763131751</t>
  </si>
  <si>
    <t>Montáž parotěsné zábrany do SDK podhledu</t>
  </si>
  <si>
    <t>-1009175661</t>
  </si>
  <si>
    <t>46</t>
  </si>
  <si>
    <t>-817431660</t>
  </si>
  <si>
    <t>764</t>
  </si>
  <si>
    <t>Konstrukce klempířské</t>
  </si>
  <si>
    <t>47</t>
  </si>
  <si>
    <t>764242302</t>
  </si>
  <si>
    <t>Oplechování štítu závětrnou lištou z TiZn lesklého plechu rš 200 mm</t>
  </si>
  <si>
    <t>316398379</t>
  </si>
  <si>
    <t>48</t>
  </si>
  <si>
    <t>764242332</t>
  </si>
  <si>
    <t>Oplechování rovné okapové hrany z TiZn lesklého plechu rš 200 mm</t>
  </si>
  <si>
    <t>-1025350192</t>
  </si>
  <si>
    <t>49</t>
  </si>
  <si>
    <t>764246342</t>
  </si>
  <si>
    <t>Oplechování parapetů rovných celoplošně lepené z TiZn lesklého plechu rš 200 mm</t>
  </si>
  <si>
    <t>1784957894</t>
  </si>
  <si>
    <t>50</t>
  </si>
  <si>
    <t>764541305</t>
  </si>
  <si>
    <t>Žlab podokapní půlkruhový z TiZn lesklého plechu rš 330 mm</t>
  </si>
  <si>
    <t>479491277</t>
  </si>
  <si>
    <t>51</t>
  </si>
  <si>
    <t>764541346</t>
  </si>
  <si>
    <t>Kotlík oválný (trychtýřový) pro podokapní žlaby z TiZn lesklého plechu 330/100 mm</t>
  </si>
  <si>
    <t>kus</t>
  </si>
  <si>
    <t>-1573316077</t>
  </si>
  <si>
    <t>52</t>
  </si>
  <si>
    <t>764548323</t>
  </si>
  <si>
    <t>Kruhový svod včetně objímek, kolen, odskoků z TiZn lesklého plechu průměru 100 mm</t>
  </si>
  <si>
    <t>-856728024</t>
  </si>
  <si>
    <t>766</t>
  </si>
  <si>
    <t>Konstrukce truhlářské</t>
  </si>
  <si>
    <t>53</t>
  </si>
  <si>
    <t>766412213</t>
  </si>
  <si>
    <t>Montáž obložení stěn pl přes 5 m2 palubkami z měkkého dřeva š přes 80 do 100 mm</t>
  </si>
  <si>
    <t>2107916700</t>
  </si>
  <si>
    <t>54</t>
  </si>
  <si>
    <t>61191120</t>
  </si>
  <si>
    <t>palubky obkladové smrk profil klasický 12,5x96mm jakost A/B</t>
  </si>
  <si>
    <t>68234594</t>
  </si>
  <si>
    <t>55</t>
  </si>
  <si>
    <t>766412214</t>
  </si>
  <si>
    <t>Montáž obložení stěn pl přes 5 m2 palubkami z měkkého dřeva přes 100 mm</t>
  </si>
  <si>
    <t>-259522545</t>
  </si>
  <si>
    <t>56</t>
  </si>
  <si>
    <t>-379011321</t>
  </si>
  <si>
    <t>57</t>
  </si>
  <si>
    <t>766417511</t>
  </si>
  <si>
    <t>Montáž podkladového roštu jednoduchého pro montáž dřevěných vodorovných profilů provětrávané fasády</t>
  </si>
  <si>
    <t>1388698989</t>
  </si>
  <si>
    <t>58</t>
  </si>
  <si>
    <t>60514106</t>
  </si>
  <si>
    <t>řezivo jehličnaté lať pevnostní třída S10-13 průřez 40x60mm</t>
  </si>
  <si>
    <t>1195096088</t>
  </si>
  <si>
    <t>59</t>
  </si>
  <si>
    <t>766417543</t>
  </si>
  <si>
    <t>Montáž lišty rohové u dřevěných fasád</t>
  </si>
  <si>
    <t>628116314</t>
  </si>
  <si>
    <t>60</t>
  </si>
  <si>
    <t>59155001</t>
  </si>
  <si>
    <t>profil rohový vnější Al dl 3m</t>
  </si>
  <si>
    <t>-1537611782</t>
  </si>
  <si>
    <t>61</t>
  </si>
  <si>
    <t>766421214</t>
  </si>
  <si>
    <t>Montáž obložení podhledů jednoduchých palubkami z měkkého dřeva š přes 100 mm</t>
  </si>
  <si>
    <t>1701245629</t>
  </si>
  <si>
    <t>62</t>
  </si>
  <si>
    <t>-1485401328</t>
  </si>
  <si>
    <t>63</t>
  </si>
  <si>
    <t>766622111</t>
  </si>
  <si>
    <t>Montáž plastových oken plochy přes 1 m2 pevných v do 1,5 m s rámem do dřevěné konstrukce</t>
  </si>
  <si>
    <t>1058179347</t>
  </si>
  <si>
    <t>64</t>
  </si>
  <si>
    <t>61140043</t>
  </si>
  <si>
    <t>okno plastové s fixním zasklením dvojsklo přes plochu 1m2 do v 1,5m</t>
  </si>
  <si>
    <t>-1755135849</t>
  </si>
  <si>
    <t>65</t>
  </si>
  <si>
    <t>766622112</t>
  </si>
  <si>
    <t>Montáž plastových oken plochy přes 1 m2 pevných v do 2,5 m s rámem do dřevěné konstrukce</t>
  </si>
  <si>
    <t>-371358124</t>
  </si>
  <si>
    <t>66</t>
  </si>
  <si>
    <t>61140045</t>
  </si>
  <si>
    <t>okno plastové s fixním zasklením dvojsklo přes plochu 1m2 v 1,5-2,5m</t>
  </si>
  <si>
    <t>1138886255</t>
  </si>
  <si>
    <t>67</t>
  </si>
  <si>
    <t>766629631</t>
  </si>
  <si>
    <t>Montáž těsnění připojovací spáry ostění nebo nadpraží komprimační páskou</t>
  </si>
  <si>
    <t>-1307230131</t>
  </si>
  <si>
    <t>68</t>
  </si>
  <si>
    <t>59071025</t>
  </si>
  <si>
    <t>páska okenní těsnící měkčený pěnový PUR impregnovaná s integrovanou páskou 6-22x58mm</t>
  </si>
  <si>
    <t>-620106092</t>
  </si>
  <si>
    <t>69</t>
  </si>
  <si>
    <t>766660171</t>
  </si>
  <si>
    <t>Montáž dveřních křídel otvíravých jednokřídlových š do 0,8 m do obložkové zárubně</t>
  </si>
  <si>
    <t>-1728453632</t>
  </si>
  <si>
    <t>70</t>
  </si>
  <si>
    <t>61162025</t>
  </si>
  <si>
    <t>dveře jednokřídlé dřevotřískové povrch fóliový plné 700x1970-2100mm</t>
  </si>
  <si>
    <t>491785816</t>
  </si>
  <si>
    <t>71</t>
  </si>
  <si>
    <t>766660511</t>
  </si>
  <si>
    <t>Montáž vchodových dveří včetně rámu jednokřídlových bez nadsvětlíku do dřevěné konstrukce</t>
  </si>
  <si>
    <t>-558826155</t>
  </si>
  <si>
    <t>72</t>
  </si>
  <si>
    <t>61140522</t>
  </si>
  <si>
    <t>dveře jednokřídlé plastové bílé prosklené s vitráží max rozměru otvoru 4,14m2 bezpečnostní třídy RC2</t>
  </si>
  <si>
    <t>-1661224397</t>
  </si>
  <si>
    <t>73</t>
  </si>
  <si>
    <t>766682111</t>
  </si>
  <si>
    <t>Montáž zárubní obložkových pro dveře jednokřídlové tl stěny do 170 mm</t>
  </si>
  <si>
    <t>809745448</t>
  </si>
  <si>
    <t>74</t>
  </si>
  <si>
    <t>61182307</t>
  </si>
  <si>
    <t>zárubeň jednokřídlá obložková s laminátovým povrchem tl stěny 60-150mm rozměru 600-1100/1970, 2100mm</t>
  </si>
  <si>
    <t>-1536765101</t>
  </si>
  <si>
    <t>771</t>
  </si>
  <si>
    <t>Podlahy z dlaždic</t>
  </si>
  <si>
    <t>75</t>
  </si>
  <si>
    <t>771111011</t>
  </si>
  <si>
    <t>Vysátí podkladu před pokládkou dlažby</t>
  </si>
  <si>
    <t>-314615298</t>
  </si>
  <si>
    <t>76</t>
  </si>
  <si>
    <t>771121015</t>
  </si>
  <si>
    <t>Nátěr kontaktní pro nesavé podklady na podlahu</t>
  </si>
  <si>
    <t>-578592388</t>
  </si>
  <si>
    <t>77</t>
  </si>
  <si>
    <t>771574415</t>
  </si>
  <si>
    <t>Montáž podlah keramických hladkých lepených cementovým flexibilním lepidlem přes 6 do 9 ks/m2</t>
  </si>
  <si>
    <t>-1001856573</t>
  </si>
  <si>
    <t>78</t>
  </si>
  <si>
    <t>59761137</t>
  </si>
  <si>
    <t>dlažba keramická slinutá mrazuvzdorná povrch hladký/matný tl do 10mm přes 6 do 9ks/m2</t>
  </si>
  <si>
    <t>-163560607</t>
  </si>
  <si>
    <t>79</t>
  </si>
  <si>
    <t>771591112</t>
  </si>
  <si>
    <t>Izolace pod dlažbu nátěrem nebo stěrkou ve dvou vrstvách</t>
  </si>
  <si>
    <t>-1774135189</t>
  </si>
  <si>
    <t>80</t>
  </si>
  <si>
    <t>771591115</t>
  </si>
  <si>
    <t>Podlahy spárování silikonem</t>
  </si>
  <si>
    <t>2013213251</t>
  </si>
  <si>
    <t>81</t>
  </si>
  <si>
    <t>771591184</t>
  </si>
  <si>
    <t>Pracnější řezání podlah z dlaždic keramických rovné</t>
  </si>
  <si>
    <t>-1819410233</t>
  </si>
  <si>
    <t>82</t>
  </si>
  <si>
    <t>771591241</t>
  </si>
  <si>
    <t>Izolace těsnícími pásy vnitřní kout</t>
  </si>
  <si>
    <t>-190117866</t>
  </si>
  <si>
    <t>83</t>
  </si>
  <si>
    <t>771591251</t>
  </si>
  <si>
    <t>Izolace těsnící manžetou pro prostupy potrubí</t>
  </si>
  <si>
    <t>-1061151872</t>
  </si>
  <si>
    <t>84</t>
  </si>
  <si>
    <t>771591264</t>
  </si>
  <si>
    <t>Izolace těsnícími pásy mezi podlahou a stěnou</t>
  </si>
  <si>
    <t>-1187475726</t>
  </si>
  <si>
    <t>776</t>
  </si>
  <si>
    <t>Podlahy povlakové</t>
  </si>
  <si>
    <t>85</t>
  </si>
  <si>
    <t>776111117R</t>
  </si>
  <si>
    <t>Broušení stávajícího podkladu povlakových podlah</t>
  </si>
  <si>
    <t>-1505302269</t>
  </si>
  <si>
    <t>86</t>
  </si>
  <si>
    <t>776111311</t>
  </si>
  <si>
    <t>Vysátí podkladu povlakových podlah</t>
  </si>
  <si>
    <t>-226421146</t>
  </si>
  <si>
    <t>87</t>
  </si>
  <si>
    <t>776222111</t>
  </si>
  <si>
    <t>Lepení pásů z PVC 2-složkovým lepidlem</t>
  </si>
  <si>
    <t>639820033</t>
  </si>
  <si>
    <t>88</t>
  </si>
  <si>
    <t>28412245</t>
  </si>
  <si>
    <t>krytina podlahová heterogenní š 1,5m tl 2mm</t>
  </si>
  <si>
    <t>-759390424</t>
  </si>
  <si>
    <t>89</t>
  </si>
  <si>
    <t>776421111</t>
  </si>
  <si>
    <t>Montáž obvodových lišt lepením</t>
  </si>
  <si>
    <t>756141725</t>
  </si>
  <si>
    <t>90</t>
  </si>
  <si>
    <t>28411009</t>
  </si>
  <si>
    <t>lišta soklová PVC 18x80mm</t>
  </si>
  <si>
    <t>-1309087759</t>
  </si>
  <si>
    <t>781</t>
  </si>
  <si>
    <t>Dokončovací práce - obklady</t>
  </si>
  <si>
    <t>91</t>
  </si>
  <si>
    <t>781111011</t>
  </si>
  <si>
    <t>Ometení (oprášení) stěny při přípravě podkladu</t>
  </si>
  <si>
    <t>-1840767555</t>
  </si>
  <si>
    <t>92</t>
  </si>
  <si>
    <t>781121011</t>
  </si>
  <si>
    <t>Nátěr penetrační na stěnu</t>
  </si>
  <si>
    <t>-1289741053</t>
  </si>
  <si>
    <t>93</t>
  </si>
  <si>
    <t>781131112</t>
  </si>
  <si>
    <t>Izolace pod obklad nátěrem nebo stěrkou ve dvou vrstvách</t>
  </si>
  <si>
    <t>1006841906</t>
  </si>
  <si>
    <t>94</t>
  </si>
  <si>
    <t>781472215</t>
  </si>
  <si>
    <t>Montáž obkladů keramických hladkých lepených cementovým flexibilním lepidlem přes 6 do 9 ks/m2</t>
  </si>
  <si>
    <t>-1582049866</t>
  </si>
  <si>
    <t>95</t>
  </si>
  <si>
    <t>59761718</t>
  </si>
  <si>
    <t>obklad keramický nemrazuvzdorný povrch hladký/matný tl do 10mm přes 6 do 9ks/m2</t>
  </si>
  <si>
    <t>279047186</t>
  </si>
  <si>
    <t>96</t>
  </si>
  <si>
    <t>781492211</t>
  </si>
  <si>
    <t>Montáž profilů rohových lepených flexibilním cementovým lepidlem</t>
  </si>
  <si>
    <t>-1462985697</t>
  </si>
  <si>
    <t>97</t>
  </si>
  <si>
    <t>19416005</t>
  </si>
  <si>
    <t>lišta ukončovací z eloxovaného hliníku 10mm</t>
  </si>
  <si>
    <t>-836373761</t>
  </si>
  <si>
    <t>98</t>
  </si>
  <si>
    <t>781495115</t>
  </si>
  <si>
    <t>Spárování vnitřních obkladů silikonem</t>
  </si>
  <si>
    <t>1224945495</t>
  </si>
  <si>
    <t>99</t>
  </si>
  <si>
    <t>781495141</t>
  </si>
  <si>
    <t>Průnik obkladem kruhový do DN 30</t>
  </si>
  <si>
    <t>-924541129</t>
  </si>
  <si>
    <t>100</t>
  </si>
  <si>
    <t>781495142</t>
  </si>
  <si>
    <t>Průnik obkladem kruhový přes DN 30 do DN 90</t>
  </si>
  <si>
    <t>678221363</t>
  </si>
  <si>
    <t>783</t>
  </si>
  <si>
    <t>Dokončovací práce - nátěry</t>
  </si>
  <si>
    <t>101</t>
  </si>
  <si>
    <t>783101401</t>
  </si>
  <si>
    <t>Ometení podkladu truhlářských konstrukcí před provedením nátěru</t>
  </si>
  <si>
    <t>-1763265927</t>
  </si>
  <si>
    <t>102</t>
  </si>
  <si>
    <t>783164101</t>
  </si>
  <si>
    <t>Základní jednonásobný olejový nátěr truhlářských konstrukcí</t>
  </si>
  <si>
    <t>-1447680548</t>
  </si>
  <si>
    <t>103</t>
  </si>
  <si>
    <t>783167101</t>
  </si>
  <si>
    <t>Krycí jednonásobný olejový nátěr truhlářských konstrukcí</t>
  </si>
  <si>
    <t>-1720634661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</si>
</sst>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07_01_2025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Dokončení výstavby chatek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7. 1. 2025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Obec Povrly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'07_01_2025 - Dokončení vý...'!J28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'07_01_2025 - Dokončení vý...'!P125</f>
        <v>0</v>
      </c>
      <c r="AV95" s="124">
        <f>'07_01_2025 - Dokončení vý...'!J31</f>
        <v>0</v>
      </c>
      <c r="AW95" s="124">
        <f>'07_01_2025 - Dokončení vý...'!J32</f>
        <v>0</v>
      </c>
      <c r="AX95" s="124">
        <f>'07_01_2025 - Dokončení vý...'!J33</f>
        <v>0</v>
      </c>
      <c r="AY95" s="124">
        <f>'07_01_2025 - Dokončení vý...'!J34</f>
        <v>0</v>
      </c>
      <c r="AZ95" s="124">
        <f>'07_01_2025 - Dokončení vý...'!F31</f>
        <v>0</v>
      </c>
      <c r="BA95" s="124">
        <f>'07_01_2025 - Dokončení vý...'!F32</f>
        <v>0</v>
      </c>
      <c r="BB95" s="124">
        <f>'07_01_2025 - Dokončení vý...'!F33</f>
        <v>0</v>
      </c>
      <c r="BC95" s="124">
        <f>'07_01_2025 - Dokončení vý...'!F34</f>
        <v>0</v>
      </c>
      <c r="BD95" s="126">
        <f>'07_01_2025 - Dokončení vý...'!F35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iKc6QVrrgHPE3PlJ2YUPeGutYw6reJeh2EVUA8Bolm5ApsG9b8wKfsA/fD5upAI/hGNMcnJiQ/r/ff/PjJETvg==" hashValue="RQd/jo3vPe5K2go+YMtZtgbhhOMa1Xma33bj2Fm4jK+HoBzTAPv/wsmK73TF3AgGNYBP5n3PpVguipzGIxp49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7_01_2025 - Dokončení vý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7. 1. 2025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27</v>
      </c>
      <c r="F13" s="35"/>
      <c r="G13" s="35"/>
      <c r="H13" s="35"/>
      <c r="I13" s="132" t="s">
        <v>28</v>
      </c>
      <c r="J13" s="134" t="s">
        <v>29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30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28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32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28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34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28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ROUND(J125,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ROUND((SUM(BE125:BE241)),  2)</f>
        <v>0</v>
      </c>
      <c r="G31" s="35"/>
      <c r="H31" s="35"/>
      <c r="I31" s="146">
        <v>0.20999999999999999</v>
      </c>
      <c r="J31" s="145">
        <f>ROUND(((SUM(BE125:BE241))*I31),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ROUND((SUM(BF125:BF241)),  2)</f>
        <v>0</v>
      </c>
      <c r="G32" s="35"/>
      <c r="H32" s="35"/>
      <c r="I32" s="146">
        <v>0.12</v>
      </c>
      <c r="J32" s="145">
        <f>ROUND(((SUM(BF125:BF241))*I32),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ROUND((SUM(BG125:BG241)),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ROUND((SUM(BH125:BH241)),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ROUND((SUM(BI125:BI241)),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Dokončení výstavby chatek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 xml:space="preserve"> </v>
      </c>
      <c r="G87" s="37"/>
      <c r="H87" s="37"/>
      <c r="I87" s="29" t="s">
        <v>22</v>
      </c>
      <c r="J87" s="76" t="str">
        <f>IF(J10="","",J10)</f>
        <v>7. 1. 2025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Obec Povrly</v>
      </c>
      <c r="G89" s="37"/>
      <c r="H89" s="37"/>
      <c r="I89" s="29" t="s">
        <v>32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30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J125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J126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J127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J134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J145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J153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J155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J172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J179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J186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J209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J220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5"/>
      <c r="C106" s="176"/>
      <c r="D106" s="177" t="s">
        <v>101</v>
      </c>
      <c r="E106" s="178"/>
      <c r="F106" s="178"/>
      <c r="G106" s="178"/>
      <c r="H106" s="178"/>
      <c r="I106" s="178"/>
      <c r="J106" s="179">
        <f>J227</f>
        <v>0</v>
      </c>
      <c r="K106" s="176"/>
      <c r="L106" s="18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5"/>
      <c r="C107" s="176"/>
      <c r="D107" s="177" t="s">
        <v>102</v>
      </c>
      <c r="E107" s="178"/>
      <c r="F107" s="178"/>
      <c r="G107" s="178"/>
      <c r="H107" s="178"/>
      <c r="I107" s="178"/>
      <c r="J107" s="179">
        <f>J238</f>
        <v>0</v>
      </c>
      <c r="K107" s="176"/>
      <c r="L107" s="18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103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E7</f>
        <v>Dokončení výstavby chatek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F10</f>
        <v xml:space="preserve"> </v>
      </c>
      <c r="G119" s="37"/>
      <c r="H119" s="37"/>
      <c r="I119" s="29" t="s">
        <v>22</v>
      </c>
      <c r="J119" s="76" t="str">
        <f>IF(J10="","",J10)</f>
        <v>7. 1. 2025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E13</f>
        <v>Obec Povrly</v>
      </c>
      <c r="G121" s="37"/>
      <c r="H121" s="37"/>
      <c r="I121" s="29" t="s">
        <v>32</v>
      </c>
      <c r="J121" s="33" t="str">
        <f>E19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30</v>
      </c>
      <c r="D122" s="37"/>
      <c r="E122" s="37"/>
      <c r="F122" s="24" t="str">
        <f>IF(E16="","",E16)</f>
        <v>Vyplň údaj</v>
      </c>
      <c r="G122" s="37"/>
      <c r="H122" s="37"/>
      <c r="I122" s="29" t="s">
        <v>34</v>
      </c>
      <c r="J122" s="33" t="str">
        <f>E22</f>
        <v xml:space="preserve"> 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1"/>
      <c r="B124" s="182"/>
      <c r="C124" s="183" t="s">
        <v>104</v>
      </c>
      <c r="D124" s="184" t="s">
        <v>61</v>
      </c>
      <c r="E124" s="184" t="s">
        <v>57</v>
      </c>
      <c r="F124" s="184" t="s">
        <v>58</v>
      </c>
      <c r="G124" s="184" t="s">
        <v>105</v>
      </c>
      <c r="H124" s="184" t="s">
        <v>106</v>
      </c>
      <c r="I124" s="184" t="s">
        <v>107</v>
      </c>
      <c r="J124" s="184" t="s">
        <v>87</v>
      </c>
      <c r="K124" s="185" t="s">
        <v>108</v>
      </c>
      <c r="L124" s="186"/>
      <c r="M124" s="97" t="s">
        <v>1</v>
      </c>
      <c r="N124" s="98" t="s">
        <v>40</v>
      </c>
      <c r="O124" s="98" t="s">
        <v>109</v>
      </c>
      <c r="P124" s="98" t="s">
        <v>110</v>
      </c>
      <c r="Q124" s="98" t="s">
        <v>111</v>
      </c>
      <c r="R124" s="98" t="s">
        <v>112</v>
      </c>
      <c r="S124" s="98" t="s">
        <v>113</v>
      </c>
      <c r="T124" s="99" t="s">
        <v>114</v>
      </c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</row>
    <row r="125" s="2" customFormat="1" ht="22.8" customHeight="1">
      <c r="A125" s="35"/>
      <c r="B125" s="36"/>
      <c r="C125" s="104" t="s">
        <v>115</v>
      </c>
      <c r="D125" s="37"/>
      <c r="E125" s="37"/>
      <c r="F125" s="37"/>
      <c r="G125" s="37"/>
      <c r="H125" s="37"/>
      <c r="I125" s="37"/>
      <c r="J125" s="187">
        <f>BK125</f>
        <v>0</v>
      </c>
      <c r="K125" s="37"/>
      <c r="L125" s="41"/>
      <c r="M125" s="100"/>
      <c r="N125" s="188"/>
      <c r="O125" s="101"/>
      <c r="P125" s="189">
        <f>P126</f>
        <v>0</v>
      </c>
      <c r="Q125" s="101"/>
      <c r="R125" s="189">
        <f>R126</f>
        <v>32.134677708058497</v>
      </c>
      <c r="S125" s="101"/>
      <c r="T125" s="19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75</v>
      </c>
      <c r="AU125" s="14" t="s">
        <v>89</v>
      </c>
      <c r="BK125" s="191">
        <f>BK126</f>
        <v>0</v>
      </c>
    </row>
    <row r="126" s="12" customFormat="1" ht="25.92" customHeight="1">
      <c r="A126" s="12"/>
      <c r="B126" s="192"/>
      <c r="C126" s="193"/>
      <c r="D126" s="194" t="s">
        <v>75</v>
      </c>
      <c r="E126" s="195" t="s">
        <v>116</v>
      </c>
      <c r="F126" s="195" t="s">
        <v>117</v>
      </c>
      <c r="G126" s="193"/>
      <c r="H126" s="193"/>
      <c r="I126" s="196"/>
      <c r="J126" s="197">
        <f>BK126</f>
        <v>0</v>
      </c>
      <c r="K126" s="193"/>
      <c r="L126" s="198"/>
      <c r="M126" s="199"/>
      <c r="N126" s="200"/>
      <c r="O126" s="200"/>
      <c r="P126" s="201">
        <f>P127+P134+P145+P153+P155+P172+P179+P186+P209+P220+P227+P238</f>
        <v>0</v>
      </c>
      <c r="Q126" s="200"/>
      <c r="R126" s="201">
        <f>R127+R134+R145+R153+R155+R172+R179+R186+R209+R220+R227+R238</f>
        <v>32.134677708058497</v>
      </c>
      <c r="S126" s="200"/>
      <c r="T126" s="202">
        <f>T127+T134+T145+T153+T155+T172+T179+T186+T209+T220+T227+T238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3" t="s">
        <v>83</v>
      </c>
      <c r="AT126" s="204" t="s">
        <v>75</v>
      </c>
      <c r="AU126" s="204" t="s">
        <v>76</v>
      </c>
      <c r="AY126" s="203" t="s">
        <v>118</v>
      </c>
      <c r="BK126" s="205">
        <f>BK127+BK134+BK145+BK153+BK155+BK172+BK179+BK186+BK209+BK220+BK227+BK238</f>
        <v>0</v>
      </c>
    </row>
    <row r="127" s="12" customFormat="1" ht="22.8" customHeight="1">
      <c r="A127" s="12"/>
      <c r="B127" s="192"/>
      <c r="C127" s="193"/>
      <c r="D127" s="194" t="s">
        <v>75</v>
      </c>
      <c r="E127" s="206" t="s">
        <v>119</v>
      </c>
      <c r="F127" s="206" t="s">
        <v>120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SUM(P128:P133)</f>
        <v>0</v>
      </c>
      <c r="Q127" s="200"/>
      <c r="R127" s="201">
        <f>SUM(R128:R133)</f>
        <v>2.8215071500000004</v>
      </c>
      <c r="S127" s="200"/>
      <c r="T127" s="202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83</v>
      </c>
      <c r="AT127" s="204" t="s">
        <v>75</v>
      </c>
      <c r="AU127" s="204" t="s">
        <v>81</v>
      </c>
      <c r="AY127" s="203" t="s">
        <v>118</v>
      </c>
      <c r="BK127" s="205">
        <f>SUM(BK128:BK133)</f>
        <v>0</v>
      </c>
    </row>
    <row r="128" s="2" customFormat="1" ht="24.15" customHeight="1">
      <c r="A128" s="35"/>
      <c r="B128" s="36"/>
      <c r="C128" s="208" t="s">
        <v>81</v>
      </c>
      <c r="D128" s="208" t="s">
        <v>121</v>
      </c>
      <c r="E128" s="209" t="s">
        <v>122</v>
      </c>
      <c r="F128" s="210" t="s">
        <v>123</v>
      </c>
      <c r="G128" s="211" t="s">
        <v>124</v>
      </c>
      <c r="H128" s="212">
        <v>231</v>
      </c>
      <c r="I128" s="213"/>
      <c r="J128" s="214">
        <f>ROUND(I128*H128,2)</f>
        <v>0</v>
      </c>
      <c r="K128" s="210" t="s">
        <v>125</v>
      </c>
      <c r="L128" s="41"/>
      <c r="M128" s="215" t="s">
        <v>1</v>
      </c>
      <c r="N128" s="216" t="s">
        <v>41</v>
      </c>
      <c r="O128" s="88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9" t="s">
        <v>126</v>
      </c>
      <c r="AT128" s="219" t="s">
        <v>121</v>
      </c>
      <c r="AU128" s="219" t="s">
        <v>83</v>
      </c>
      <c r="AY128" s="14" t="s">
        <v>118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14" t="s">
        <v>81</v>
      </c>
      <c r="BK128" s="220">
        <f>ROUND(I128*H128,2)</f>
        <v>0</v>
      </c>
      <c r="BL128" s="14" t="s">
        <v>126</v>
      </c>
      <c r="BM128" s="219" t="s">
        <v>127</v>
      </c>
    </row>
    <row r="129" s="2" customFormat="1" ht="16.5" customHeight="1">
      <c r="A129" s="35"/>
      <c r="B129" s="36"/>
      <c r="C129" s="221" t="s">
        <v>83</v>
      </c>
      <c r="D129" s="221" t="s">
        <v>128</v>
      </c>
      <c r="E129" s="222" t="s">
        <v>129</v>
      </c>
      <c r="F129" s="223" t="s">
        <v>130</v>
      </c>
      <c r="G129" s="224" t="s">
        <v>131</v>
      </c>
      <c r="H129" s="225">
        <v>0.073999999999999996</v>
      </c>
      <c r="I129" s="226"/>
      <c r="J129" s="227">
        <f>ROUND(I129*H129,2)</f>
        <v>0</v>
      </c>
      <c r="K129" s="223" t="s">
        <v>125</v>
      </c>
      <c r="L129" s="228"/>
      <c r="M129" s="229" t="s">
        <v>1</v>
      </c>
      <c r="N129" s="230" t="s">
        <v>41</v>
      </c>
      <c r="O129" s="88"/>
      <c r="P129" s="217">
        <f>O129*H129</f>
        <v>0</v>
      </c>
      <c r="Q129" s="217">
        <v>1</v>
      </c>
      <c r="R129" s="217">
        <f>Q129*H129</f>
        <v>0.073999999999999996</v>
      </c>
      <c r="S129" s="217">
        <v>0</v>
      </c>
      <c r="T129" s="21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9" t="s">
        <v>132</v>
      </c>
      <c r="AT129" s="219" t="s">
        <v>128</v>
      </c>
      <c r="AU129" s="219" t="s">
        <v>83</v>
      </c>
      <c r="AY129" s="14" t="s">
        <v>118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4" t="s">
        <v>81</v>
      </c>
      <c r="BK129" s="220">
        <f>ROUND(I129*H129,2)</f>
        <v>0</v>
      </c>
      <c r="BL129" s="14" t="s">
        <v>126</v>
      </c>
      <c r="BM129" s="219" t="s">
        <v>133</v>
      </c>
    </row>
    <row r="130" s="2" customFormat="1" ht="24.15" customHeight="1">
      <c r="A130" s="35"/>
      <c r="B130" s="36"/>
      <c r="C130" s="208" t="s">
        <v>134</v>
      </c>
      <c r="D130" s="208" t="s">
        <v>121</v>
      </c>
      <c r="E130" s="209" t="s">
        <v>135</v>
      </c>
      <c r="F130" s="210" t="s">
        <v>136</v>
      </c>
      <c r="G130" s="211" t="s">
        <v>124</v>
      </c>
      <c r="H130" s="212">
        <v>231</v>
      </c>
      <c r="I130" s="213"/>
      <c r="J130" s="214">
        <f>ROUND(I130*H130,2)</f>
        <v>0</v>
      </c>
      <c r="K130" s="210" t="s">
        <v>125</v>
      </c>
      <c r="L130" s="41"/>
      <c r="M130" s="215" t="s">
        <v>1</v>
      </c>
      <c r="N130" s="216" t="s">
        <v>41</v>
      </c>
      <c r="O130" s="88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9" t="s">
        <v>126</v>
      </c>
      <c r="AT130" s="219" t="s">
        <v>121</v>
      </c>
      <c r="AU130" s="219" t="s">
        <v>83</v>
      </c>
      <c r="AY130" s="14" t="s">
        <v>118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14" t="s">
        <v>81</v>
      </c>
      <c r="BK130" s="220">
        <f>ROUND(I130*H130,2)</f>
        <v>0</v>
      </c>
      <c r="BL130" s="14" t="s">
        <v>126</v>
      </c>
      <c r="BM130" s="219" t="s">
        <v>137</v>
      </c>
    </row>
    <row r="131" s="2" customFormat="1" ht="49.05" customHeight="1">
      <c r="A131" s="35"/>
      <c r="B131" s="36"/>
      <c r="C131" s="221" t="s">
        <v>138</v>
      </c>
      <c r="D131" s="221" t="s">
        <v>128</v>
      </c>
      <c r="E131" s="222" t="s">
        <v>139</v>
      </c>
      <c r="F131" s="223" t="s">
        <v>140</v>
      </c>
      <c r="G131" s="224" t="s">
        <v>124</v>
      </c>
      <c r="H131" s="225">
        <v>269.23099999999999</v>
      </c>
      <c r="I131" s="226"/>
      <c r="J131" s="227">
        <f>ROUND(I131*H131,2)</f>
        <v>0</v>
      </c>
      <c r="K131" s="223" t="s">
        <v>125</v>
      </c>
      <c r="L131" s="228"/>
      <c r="M131" s="229" t="s">
        <v>1</v>
      </c>
      <c r="N131" s="230" t="s">
        <v>41</v>
      </c>
      <c r="O131" s="88"/>
      <c r="P131" s="217">
        <f>O131*H131</f>
        <v>0</v>
      </c>
      <c r="Q131" s="217">
        <v>0.0040000000000000001</v>
      </c>
      <c r="R131" s="217">
        <f>Q131*H131</f>
        <v>1.076924</v>
      </c>
      <c r="S131" s="217">
        <v>0</v>
      </c>
      <c r="T131" s="21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9" t="s">
        <v>132</v>
      </c>
      <c r="AT131" s="219" t="s">
        <v>128</v>
      </c>
      <c r="AU131" s="219" t="s">
        <v>83</v>
      </c>
      <c r="AY131" s="14" t="s">
        <v>118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4" t="s">
        <v>81</v>
      </c>
      <c r="BK131" s="220">
        <f>ROUND(I131*H131,2)</f>
        <v>0</v>
      </c>
      <c r="BL131" s="14" t="s">
        <v>126</v>
      </c>
      <c r="BM131" s="219" t="s">
        <v>141</v>
      </c>
    </row>
    <row r="132" s="2" customFormat="1" ht="24.15" customHeight="1">
      <c r="A132" s="35"/>
      <c r="B132" s="36"/>
      <c r="C132" s="208" t="s">
        <v>142</v>
      </c>
      <c r="D132" s="208" t="s">
        <v>121</v>
      </c>
      <c r="E132" s="209" t="s">
        <v>143</v>
      </c>
      <c r="F132" s="210" t="s">
        <v>144</v>
      </c>
      <c r="G132" s="211" t="s">
        <v>124</v>
      </c>
      <c r="H132" s="212">
        <v>231</v>
      </c>
      <c r="I132" s="213"/>
      <c r="J132" s="214">
        <f>ROUND(I132*H132,2)</f>
        <v>0</v>
      </c>
      <c r="K132" s="210" t="s">
        <v>125</v>
      </c>
      <c r="L132" s="41"/>
      <c r="M132" s="215" t="s">
        <v>1</v>
      </c>
      <c r="N132" s="216" t="s">
        <v>41</v>
      </c>
      <c r="O132" s="88"/>
      <c r="P132" s="217">
        <f>O132*H132</f>
        <v>0</v>
      </c>
      <c r="Q132" s="217">
        <v>0.00093824999999999996</v>
      </c>
      <c r="R132" s="217">
        <f>Q132*H132</f>
        <v>0.21673574999999998</v>
      </c>
      <c r="S132" s="217">
        <v>0</v>
      </c>
      <c r="T132" s="21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9" t="s">
        <v>126</v>
      </c>
      <c r="AT132" s="219" t="s">
        <v>121</v>
      </c>
      <c r="AU132" s="219" t="s">
        <v>83</v>
      </c>
      <c r="AY132" s="14" t="s">
        <v>118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14" t="s">
        <v>81</v>
      </c>
      <c r="BK132" s="220">
        <f>ROUND(I132*H132,2)</f>
        <v>0</v>
      </c>
      <c r="BL132" s="14" t="s">
        <v>126</v>
      </c>
      <c r="BM132" s="219" t="s">
        <v>145</v>
      </c>
    </row>
    <row r="133" s="2" customFormat="1" ht="37.8" customHeight="1">
      <c r="A133" s="35"/>
      <c r="B133" s="36"/>
      <c r="C133" s="221" t="s">
        <v>146</v>
      </c>
      <c r="D133" s="221" t="s">
        <v>128</v>
      </c>
      <c r="E133" s="222" t="s">
        <v>147</v>
      </c>
      <c r="F133" s="223" t="s">
        <v>148</v>
      </c>
      <c r="G133" s="224" t="s">
        <v>124</v>
      </c>
      <c r="H133" s="225">
        <v>269.23099999999999</v>
      </c>
      <c r="I133" s="226"/>
      <c r="J133" s="227">
        <f>ROUND(I133*H133,2)</f>
        <v>0</v>
      </c>
      <c r="K133" s="223" t="s">
        <v>125</v>
      </c>
      <c r="L133" s="228"/>
      <c r="M133" s="229" t="s">
        <v>1</v>
      </c>
      <c r="N133" s="230" t="s">
        <v>41</v>
      </c>
      <c r="O133" s="88"/>
      <c r="P133" s="217">
        <f>O133*H133</f>
        <v>0</v>
      </c>
      <c r="Q133" s="217">
        <v>0.0054000000000000003</v>
      </c>
      <c r="R133" s="217">
        <f>Q133*H133</f>
        <v>1.4538474000000001</v>
      </c>
      <c r="S133" s="217">
        <v>0</v>
      </c>
      <c r="T133" s="21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9" t="s">
        <v>132</v>
      </c>
      <c r="AT133" s="219" t="s">
        <v>128</v>
      </c>
      <c r="AU133" s="219" t="s">
        <v>83</v>
      </c>
      <c r="AY133" s="14" t="s">
        <v>118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4" t="s">
        <v>81</v>
      </c>
      <c r="BK133" s="220">
        <f>ROUND(I133*H133,2)</f>
        <v>0</v>
      </c>
      <c r="BL133" s="14" t="s">
        <v>126</v>
      </c>
      <c r="BM133" s="219" t="s">
        <v>149</v>
      </c>
    </row>
    <row r="134" s="12" customFormat="1" ht="22.8" customHeight="1">
      <c r="A134" s="12"/>
      <c r="B134" s="192"/>
      <c r="C134" s="193"/>
      <c r="D134" s="194" t="s">
        <v>75</v>
      </c>
      <c r="E134" s="206" t="s">
        <v>150</v>
      </c>
      <c r="F134" s="206" t="s">
        <v>151</v>
      </c>
      <c r="G134" s="193"/>
      <c r="H134" s="193"/>
      <c r="I134" s="196"/>
      <c r="J134" s="207">
        <f>BK134</f>
        <v>0</v>
      </c>
      <c r="K134" s="193"/>
      <c r="L134" s="198"/>
      <c r="M134" s="199"/>
      <c r="N134" s="200"/>
      <c r="O134" s="200"/>
      <c r="P134" s="201">
        <f>SUM(P135:P144)</f>
        <v>0</v>
      </c>
      <c r="Q134" s="200"/>
      <c r="R134" s="201">
        <f>SUM(R135:R144)</f>
        <v>2.7292008893938005</v>
      </c>
      <c r="S134" s="200"/>
      <c r="T134" s="202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3" t="s">
        <v>83</v>
      </c>
      <c r="AT134" s="204" t="s">
        <v>75</v>
      </c>
      <c r="AU134" s="204" t="s">
        <v>81</v>
      </c>
      <c r="AY134" s="203" t="s">
        <v>118</v>
      </c>
      <c r="BK134" s="205">
        <f>SUM(BK135:BK144)</f>
        <v>0</v>
      </c>
    </row>
    <row r="135" s="2" customFormat="1" ht="24.15" customHeight="1">
      <c r="A135" s="35"/>
      <c r="B135" s="36"/>
      <c r="C135" s="208" t="s">
        <v>152</v>
      </c>
      <c r="D135" s="208" t="s">
        <v>121</v>
      </c>
      <c r="E135" s="209" t="s">
        <v>153</v>
      </c>
      <c r="F135" s="210" t="s">
        <v>154</v>
      </c>
      <c r="G135" s="211" t="s">
        <v>124</v>
      </c>
      <c r="H135" s="212">
        <v>147.16300000000001</v>
      </c>
      <c r="I135" s="213"/>
      <c r="J135" s="214">
        <f>ROUND(I135*H135,2)</f>
        <v>0</v>
      </c>
      <c r="K135" s="210" t="s">
        <v>125</v>
      </c>
      <c r="L135" s="41"/>
      <c r="M135" s="215" t="s">
        <v>1</v>
      </c>
      <c r="N135" s="216" t="s">
        <v>41</v>
      </c>
      <c r="O135" s="88"/>
      <c r="P135" s="217">
        <f>O135*H135</f>
        <v>0</v>
      </c>
      <c r="Q135" s="217">
        <v>0.00029999999999999997</v>
      </c>
      <c r="R135" s="217">
        <f>Q135*H135</f>
        <v>0.044148899999999998</v>
      </c>
      <c r="S135" s="217">
        <v>0</v>
      </c>
      <c r="T135" s="21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9" t="s">
        <v>126</v>
      </c>
      <c r="AT135" s="219" t="s">
        <v>121</v>
      </c>
      <c r="AU135" s="219" t="s">
        <v>83</v>
      </c>
      <c r="AY135" s="14" t="s">
        <v>118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4" t="s">
        <v>81</v>
      </c>
      <c r="BK135" s="220">
        <f>ROUND(I135*H135,2)</f>
        <v>0</v>
      </c>
      <c r="BL135" s="14" t="s">
        <v>126</v>
      </c>
      <c r="BM135" s="219" t="s">
        <v>155</v>
      </c>
    </row>
    <row r="136" s="2" customFormat="1" ht="24.15" customHeight="1">
      <c r="A136" s="35"/>
      <c r="B136" s="36"/>
      <c r="C136" s="221" t="s">
        <v>156</v>
      </c>
      <c r="D136" s="221" t="s">
        <v>128</v>
      </c>
      <c r="E136" s="222" t="s">
        <v>157</v>
      </c>
      <c r="F136" s="223" t="s">
        <v>158</v>
      </c>
      <c r="G136" s="224" t="s">
        <v>124</v>
      </c>
      <c r="H136" s="225">
        <v>154.52099999999999</v>
      </c>
      <c r="I136" s="226"/>
      <c r="J136" s="227">
        <f>ROUND(I136*H136,2)</f>
        <v>0</v>
      </c>
      <c r="K136" s="223" t="s">
        <v>125</v>
      </c>
      <c r="L136" s="228"/>
      <c r="M136" s="229" t="s">
        <v>1</v>
      </c>
      <c r="N136" s="230" t="s">
        <v>41</v>
      </c>
      <c r="O136" s="88"/>
      <c r="P136" s="217">
        <f>O136*H136</f>
        <v>0</v>
      </c>
      <c r="Q136" s="217">
        <v>0.0035000000000000001</v>
      </c>
      <c r="R136" s="217">
        <f>Q136*H136</f>
        <v>0.54082350000000001</v>
      </c>
      <c r="S136" s="217">
        <v>0</v>
      </c>
      <c r="T136" s="21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9" t="s">
        <v>132</v>
      </c>
      <c r="AT136" s="219" t="s">
        <v>128</v>
      </c>
      <c r="AU136" s="219" t="s">
        <v>83</v>
      </c>
      <c r="AY136" s="14" t="s">
        <v>118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4" t="s">
        <v>81</v>
      </c>
      <c r="BK136" s="220">
        <f>ROUND(I136*H136,2)</f>
        <v>0</v>
      </c>
      <c r="BL136" s="14" t="s">
        <v>126</v>
      </c>
      <c r="BM136" s="219" t="s">
        <v>159</v>
      </c>
    </row>
    <row r="137" s="2" customFormat="1" ht="33" customHeight="1">
      <c r="A137" s="35"/>
      <c r="B137" s="36"/>
      <c r="C137" s="208" t="s">
        <v>160</v>
      </c>
      <c r="D137" s="208" t="s">
        <v>121</v>
      </c>
      <c r="E137" s="209" t="s">
        <v>161</v>
      </c>
      <c r="F137" s="210" t="s">
        <v>162</v>
      </c>
      <c r="G137" s="211" t="s">
        <v>124</v>
      </c>
      <c r="H137" s="212">
        <v>147.16300000000001</v>
      </c>
      <c r="I137" s="213"/>
      <c r="J137" s="214">
        <f>ROUND(I137*H137,2)</f>
        <v>0</v>
      </c>
      <c r="K137" s="210" t="s">
        <v>125</v>
      </c>
      <c r="L137" s="41"/>
      <c r="M137" s="215" t="s">
        <v>1</v>
      </c>
      <c r="N137" s="216" t="s">
        <v>41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126</v>
      </c>
      <c r="AT137" s="219" t="s">
        <v>121</v>
      </c>
      <c r="AU137" s="219" t="s">
        <v>83</v>
      </c>
      <c r="AY137" s="14" t="s">
        <v>118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81</v>
      </c>
      <c r="BK137" s="220">
        <f>ROUND(I137*H137,2)</f>
        <v>0</v>
      </c>
      <c r="BL137" s="14" t="s">
        <v>126</v>
      </c>
      <c r="BM137" s="219" t="s">
        <v>163</v>
      </c>
    </row>
    <row r="138" s="2" customFormat="1" ht="24.15" customHeight="1">
      <c r="A138" s="35"/>
      <c r="B138" s="36"/>
      <c r="C138" s="221" t="s">
        <v>164</v>
      </c>
      <c r="D138" s="221" t="s">
        <v>128</v>
      </c>
      <c r="E138" s="222" t="s">
        <v>165</v>
      </c>
      <c r="F138" s="223" t="s">
        <v>166</v>
      </c>
      <c r="G138" s="224" t="s">
        <v>124</v>
      </c>
      <c r="H138" s="225">
        <v>154.52099999999999</v>
      </c>
      <c r="I138" s="226"/>
      <c r="J138" s="227">
        <f>ROUND(I138*H138,2)</f>
        <v>0</v>
      </c>
      <c r="K138" s="223" t="s">
        <v>125</v>
      </c>
      <c r="L138" s="228"/>
      <c r="M138" s="229" t="s">
        <v>1</v>
      </c>
      <c r="N138" s="230" t="s">
        <v>41</v>
      </c>
      <c r="O138" s="88"/>
      <c r="P138" s="217">
        <f>O138*H138</f>
        <v>0</v>
      </c>
      <c r="Q138" s="217">
        <v>0.0028</v>
      </c>
      <c r="R138" s="217">
        <f>Q138*H138</f>
        <v>0.43265879999999995</v>
      </c>
      <c r="S138" s="217">
        <v>0</v>
      </c>
      <c r="T138" s="21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9" t="s">
        <v>132</v>
      </c>
      <c r="AT138" s="219" t="s">
        <v>128</v>
      </c>
      <c r="AU138" s="219" t="s">
        <v>83</v>
      </c>
      <c r="AY138" s="14" t="s">
        <v>118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4" t="s">
        <v>81</v>
      </c>
      <c r="BK138" s="220">
        <f>ROUND(I138*H138,2)</f>
        <v>0</v>
      </c>
      <c r="BL138" s="14" t="s">
        <v>126</v>
      </c>
      <c r="BM138" s="219" t="s">
        <v>167</v>
      </c>
    </row>
    <row r="139" s="2" customFormat="1" ht="24.15" customHeight="1">
      <c r="A139" s="35"/>
      <c r="B139" s="36"/>
      <c r="C139" s="221" t="s">
        <v>168</v>
      </c>
      <c r="D139" s="221" t="s">
        <v>128</v>
      </c>
      <c r="E139" s="222" t="s">
        <v>157</v>
      </c>
      <c r="F139" s="223" t="s">
        <v>158</v>
      </c>
      <c r="G139" s="224" t="s">
        <v>124</v>
      </c>
      <c r="H139" s="225">
        <v>154.52099999999999</v>
      </c>
      <c r="I139" s="226"/>
      <c r="J139" s="227">
        <f>ROUND(I139*H139,2)</f>
        <v>0</v>
      </c>
      <c r="K139" s="223" t="s">
        <v>125</v>
      </c>
      <c r="L139" s="228"/>
      <c r="M139" s="229" t="s">
        <v>1</v>
      </c>
      <c r="N139" s="230" t="s">
        <v>41</v>
      </c>
      <c r="O139" s="88"/>
      <c r="P139" s="217">
        <f>O139*H139</f>
        <v>0</v>
      </c>
      <c r="Q139" s="217">
        <v>0.0035000000000000001</v>
      </c>
      <c r="R139" s="217">
        <f>Q139*H139</f>
        <v>0.54082350000000001</v>
      </c>
      <c r="S139" s="217">
        <v>0</v>
      </c>
      <c r="T139" s="21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9" t="s">
        <v>132</v>
      </c>
      <c r="AT139" s="219" t="s">
        <v>128</v>
      </c>
      <c r="AU139" s="219" t="s">
        <v>83</v>
      </c>
      <c r="AY139" s="14" t="s">
        <v>118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4" t="s">
        <v>81</v>
      </c>
      <c r="BK139" s="220">
        <f>ROUND(I139*H139,2)</f>
        <v>0</v>
      </c>
      <c r="BL139" s="14" t="s">
        <v>126</v>
      </c>
      <c r="BM139" s="219" t="s">
        <v>169</v>
      </c>
    </row>
    <row r="140" s="2" customFormat="1" ht="24.15" customHeight="1">
      <c r="A140" s="35"/>
      <c r="B140" s="36"/>
      <c r="C140" s="208" t="s">
        <v>8</v>
      </c>
      <c r="D140" s="208" t="s">
        <v>121</v>
      </c>
      <c r="E140" s="209" t="s">
        <v>170</v>
      </c>
      <c r="F140" s="210" t="s">
        <v>171</v>
      </c>
      <c r="G140" s="211" t="s">
        <v>124</v>
      </c>
      <c r="H140" s="212">
        <v>147.16300000000001</v>
      </c>
      <c r="I140" s="213"/>
      <c r="J140" s="214">
        <f>ROUND(I140*H140,2)</f>
        <v>0</v>
      </c>
      <c r="K140" s="210" t="s">
        <v>125</v>
      </c>
      <c r="L140" s="41"/>
      <c r="M140" s="215" t="s">
        <v>1</v>
      </c>
      <c r="N140" s="216" t="s">
        <v>41</v>
      </c>
      <c r="O140" s="88"/>
      <c r="P140" s="217">
        <f>O140*H140</f>
        <v>0</v>
      </c>
      <c r="Q140" s="217">
        <v>3.6792599999999997E-05</v>
      </c>
      <c r="R140" s="217">
        <f>Q140*H140</f>
        <v>0.0054145093938000001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126</v>
      </c>
      <c r="AT140" s="219" t="s">
        <v>121</v>
      </c>
      <c r="AU140" s="219" t="s">
        <v>83</v>
      </c>
      <c r="AY140" s="14" t="s">
        <v>118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81</v>
      </c>
      <c r="BK140" s="220">
        <f>ROUND(I140*H140,2)</f>
        <v>0</v>
      </c>
      <c r="BL140" s="14" t="s">
        <v>126</v>
      </c>
      <c r="BM140" s="219" t="s">
        <v>172</v>
      </c>
    </row>
    <row r="141" s="2" customFormat="1" ht="24.15" customHeight="1">
      <c r="A141" s="35"/>
      <c r="B141" s="36"/>
      <c r="C141" s="221" t="s">
        <v>173</v>
      </c>
      <c r="D141" s="221" t="s">
        <v>128</v>
      </c>
      <c r="E141" s="222" t="s">
        <v>174</v>
      </c>
      <c r="F141" s="223" t="s">
        <v>175</v>
      </c>
      <c r="G141" s="224" t="s">
        <v>124</v>
      </c>
      <c r="H141" s="225">
        <v>154.52099999999999</v>
      </c>
      <c r="I141" s="226"/>
      <c r="J141" s="227">
        <f>ROUND(I141*H141,2)</f>
        <v>0</v>
      </c>
      <c r="K141" s="223" t="s">
        <v>125</v>
      </c>
      <c r="L141" s="228"/>
      <c r="M141" s="229" t="s">
        <v>1</v>
      </c>
      <c r="N141" s="230" t="s">
        <v>41</v>
      </c>
      <c r="O141" s="88"/>
      <c r="P141" s="217">
        <f>O141*H141</f>
        <v>0</v>
      </c>
      <c r="Q141" s="217">
        <v>8.0000000000000007E-05</v>
      </c>
      <c r="R141" s="217">
        <f>Q141*H141</f>
        <v>0.01236168</v>
      </c>
      <c r="S141" s="217">
        <v>0</v>
      </c>
      <c r="T141" s="21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9" t="s">
        <v>132</v>
      </c>
      <c r="AT141" s="219" t="s">
        <v>128</v>
      </c>
      <c r="AU141" s="219" t="s">
        <v>83</v>
      </c>
      <c r="AY141" s="14" t="s">
        <v>118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4" t="s">
        <v>81</v>
      </c>
      <c r="BK141" s="220">
        <f>ROUND(I141*H141,2)</f>
        <v>0</v>
      </c>
      <c r="BL141" s="14" t="s">
        <v>126</v>
      </c>
      <c r="BM141" s="219" t="s">
        <v>176</v>
      </c>
    </row>
    <row r="142" s="2" customFormat="1" ht="24.15" customHeight="1">
      <c r="A142" s="35"/>
      <c r="B142" s="36"/>
      <c r="C142" s="208" t="s">
        <v>177</v>
      </c>
      <c r="D142" s="208" t="s">
        <v>121</v>
      </c>
      <c r="E142" s="209" t="s">
        <v>178</v>
      </c>
      <c r="F142" s="210" t="s">
        <v>179</v>
      </c>
      <c r="G142" s="211" t="s">
        <v>124</v>
      </c>
      <c r="H142" s="212">
        <v>235.30000000000001</v>
      </c>
      <c r="I142" s="213"/>
      <c r="J142" s="214">
        <f>ROUND(I142*H142,2)</f>
        <v>0</v>
      </c>
      <c r="K142" s="210" t="s">
        <v>125</v>
      </c>
      <c r="L142" s="41"/>
      <c r="M142" s="215" t="s">
        <v>1</v>
      </c>
      <c r="N142" s="216" t="s">
        <v>41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9" t="s">
        <v>126</v>
      </c>
      <c r="AT142" s="219" t="s">
        <v>121</v>
      </c>
      <c r="AU142" s="219" t="s">
        <v>83</v>
      </c>
      <c r="AY142" s="14" t="s">
        <v>118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4" t="s">
        <v>81</v>
      </c>
      <c r="BK142" s="220">
        <f>ROUND(I142*H142,2)</f>
        <v>0</v>
      </c>
      <c r="BL142" s="14" t="s">
        <v>126</v>
      </c>
      <c r="BM142" s="219" t="s">
        <v>180</v>
      </c>
    </row>
    <row r="143" s="2" customFormat="1" ht="24.15" customHeight="1">
      <c r="A143" s="35"/>
      <c r="B143" s="36"/>
      <c r="C143" s="221" t="s">
        <v>181</v>
      </c>
      <c r="D143" s="221" t="s">
        <v>128</v>
      </c>
      <c r="E143" s="222" t="s">
        <v>182</v>
      </c>
      <c r="F143" s="223" t="s">
        <v>183</v>
      </c>
      <c r="G143" s="224" t="s">
        <v>124</v>
      </c>
      <c r="H143" s="225">
        <v>235.30000000000001</v>
      </c>
      <c r="I143" s="226"/>
      <c r="J143" s="227">
        <f>ROUND(I143*H143,2)</f>
        <v>0</v>
      </c>
      <c r="K143" s="223" t="s">
        <v>125</v>
      </c>
      <c r="L143" s="228"/>
      <c r="M143" s="229" t="s">
        <v>1</v>
      </c>
      <c r="N143" s="230" t="s">
        <v>41</v>
      </c>
      <c r="O143" s="88"/>
      <c r="P143" s="217">
        <f>O143*H143</f>
        <v>0</v>
      </c>
      <c r="Q143" s="217">
        <v>0.0014</v>
      </c>
      <c r="R143" s="217">
        <f>Q143*H143</f>
        <v>0.32941999999999999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132</v>
      </c>
      <c r="AT143" s="219" t="s">
        <v>128</v>
      </c>
      <c r="AU143" s="219" t="s">
        <v>83</v>
      </c>
      <c r="AY143" s="14" t="s">
        <v>118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81</v>
      </c>
      <c r="BK143" s="220">
        <f>ROUND(I143*H143,2)</f>
        <v>0</v>
      </c>
      <c r="BL143" s="14" t="s">
        <v>126</v>
      </c>
      <c r="BM143" s="219" t="s">
        <v>184</v>
      </c>
    </row>
    <row r="144" s="2" customFormat="1" ht="24.15" customHeight="1">
      <c r="A144" s="35"/>
      <c r="B144" s="36"/>
      <c r="C144" s="221" t="s">
        <v>126</v>
      </c>
      <c r="D144" s="221" t="s">
        <v>128</v>
      </c>
      <c r="E144" s="222" t="s">
        <v>157</v>
      </c>
      <c r="F144" s="223" t="s">
        <v>158</v>
      </c>
      <c r="G144" s="224" t="s">
        <v>124</v>
      </c>
      <c r="H144" s="225">
        <v>235.30000000000001</v>
      </c>
      <c r="I144" s="226"/>
      <c r="J144" s="227">
        <f>ROUND(I144*H144,2)</f>
        <v>0</v>
      </c>
      <c r="K144" s="223" t="s">
        <v>125</v>
      </c>
      <c r="L144" s="228"/>
      <c r="M144" s="229" t="s">
        <v>1</v>
      </c>
      <c r="N144" s="230" t="s">
        <v>41</v>
      </c>
      <c r="O144" s="88"/>
      <c r="P144" s="217">
        <f>O144*H144</f>
        <v>0</v>
      </c>
      <c r="Q144" s="217">
        <v>0.0035000000000000001</v>
      </c>
      <c r="R144" s="217">
        <f>Q144*H144</f>
        <v>0.82355</v>
      </c>
      <c r="S144" s="217">
        <v>0</v>
      </c>
      <c r="T144" s="21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9" t="s">
        <v>132</v>
      </c>
      <c r="AT144" s="219" t="s">
        <v>128</v>
      </c>
      <c r="AU144" s="219" t="s">
        <v>83</v>
      </c>
      <c r="AY144" s="14" t="s">
        <v>118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14" t="s">
        <v>81</v>
      </c>
      <c r="BK144" s="220">
        <f>ROUND(I144*H144,2)</f>
        <v>0</v>
      </c>
      <c r="BL144" s="14" t="s">
        <v>126</v>
      </c>
      <c r="BM144" s="219" t="s">
        <v>185</v>
      </c>
    </row>
    <row r="145" s="12" customFormat="1" ht="22.8" customHeight="1">
      <c r="A145" s="12"/>
      <c r="B145" s="192"/>
      <c r="C145" s="193"/>
      <c r="D145" s="194" t="s">
        <v>75</v>
      </c>
      <c r="E145" s="206" t="s">
        <v>186</v>
      </c>
      <c r="F145" s="206" t="s">
        <v>187</v>
      </c>
      <c r="G145" s="193"/>
      <c r="H145" s="193"/>
      <c r="I145" s="196"/>
      <c r="J145" s="207">
        <f>BK145</f>
        <v>0</v>
      </c>
      <c r="K145" s="193"/>
      <c r="L145" s="198"/>
      <c r="M145" s="199"/>
      <c r="N145" s="200"/>
      <c r="O145" s="200"/>
      <c r="P145" s="201">
        <f>SUM(P146:P152)</f>
        <v>0</v>
      </c>
      <c r="Q145" s="200"/>
      <c r="R145" s="201">
        <f>SUM(R146:R152)</f>
        <v>0.43507318449999988</v>
      </c>
      <c r="S145" s="200"/>
      <c r="T145" s="202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3" t="s">
        <v>83</v>
      </c>
      <c r="AT145" s="204" t="s">
        <v>75</v>
      </c>
      <c r="AU145" s="204" t="s">
        <v>81</v>
      </c>
      <c r="AY145" s="203" t="s">
        <v>118</v>
      </c>
      <c r="BK145" s="205">
        <f>SUM(BK146:BK152)</f>
        <v>0</v>
      </c>
    </row>
    <row r="146" s="2" customFormat="1" ht="16.5" customHeight="1">
      <c r="A146" s="35"/>
      <c r="B146" s="36"/>
      <c r="C146" s="208" t="s">
        <v>188</v>
      </c>
      <c r="D146" s="208" t="s">
        <v>121</v>
      </c>
      <c r="E146" s="209" t="s">
        <v>189</v>
      </c>
      <c r="F146" s="210" t="s">
        <v>190</v>
      </c>
      <c r="G146" s="211" t="s">
        <v>191</v>
      </c>
      <c r="H146" s="212">
        <v>5</v>
      </c>
      <c r="I146" s="213"/>
      <c r="J146" s="214">
        <f>ROUND(I146*H146,2)</f>
        <v>0</v>
      </c>
      <c r="K146" s="210" t="s">
        <v>125</v>
      </c>
      <c r="L146" s="41"/>
      <c r="M146" s="215" t="s">
        <v>1</v>
      </c>
      <c r="N146" s="216" t="s">
        <v>41</v>
      </c>
      <c r="O146" s="88"/>
      <c r="P146" s="217">
        <f>O146*H146</f>
        <v>0</v>
      </c>
      <c r="Q146" s="217">
        <v>0.032418717</v>
      </c>
      <c r="R146" s="217">
        <f>Q146*H146</f>
        <v>0.16209358499999998</v>
      </c>
      <c r="S146" s="217">
        <v>0</v>
      </c>
      <c r="T146" s="21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9" t="s">
        <v>126</v>
      </c>
      <c r="AT146" s="219" t="s">
        <v>121</v>
      </c>
      <c r="AU146" s="219" t="s">
        <v>83</v>
      </c>
      <c r="AY146" s="14" t="s">
        <v>118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4" t="s">
        <v>81</v>
      </c>
      <c r="BK146" s="220">
        <f>ROUND(I146*H146,2)</f>
        <v>0</v>
      </c>
      <c r="BL146" s="14" t="s">
        <v>126</v>
      </c>
      <c r="BM146" s="219" t="s">
        <v>192</v>
      </c>
    </row>
    <row r="147" s="2" customFormat="1" ht="16.5" customHeight="1">
      <c r="A147" s="35"/>
      <c r="B147" s="36"/>
      <c r="C147" s="208" t="s">
        <v>193</v>
      </c>
      <c r="D147" s="208" t="s">
        <v>121</v>
      </c>
      <c r="E147" s="209" t="s">
        <v>194</v>
      </c>
      <c r="F147" s="210" t="s">
        <v>195</v>
      </c>
      <c r="G147" s="211" t="s">
        <v>191</v>
      </c>
      <c r="H147" s="212">
        <v>1</v>
      </c>
      <c r="I147" s="213"/>
      <c r="J147" s="214">
        <f>ROUND(I147*H147,2)</f>
        <v>0</v>
      </c>
      <c r="K147" s="210" t="s">
        <v>1</v>
      </c>
      <c r="L147" s="41"/>
      <c r="M147" s="215" t="s">
        <v>1</v>
      </c>
      <c r="N147" s="216" t="s">
        <v>41</v>
      </c>
      <c r="O147" s="88"/>
      <c r="P147" s="217">
        <f>O147*H147</f>
        <v>0</v>
      </c>
      <c r="Q147" s="217">
        <v>0.01413</v>
      </c>
      <c r="R147" s="217">
        <f>Q147*H147</f>
        <v>0.01413</v>
      </c>
      <c r="S147" s="217">
        <v>0</v>
      </c>
      <c r="T147" s="21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9" t="s">
        <v>126</v>
      </c>
      <c r="AT147" s="219" t="s">
        <v>121</v>
      </c>
      <c r="AU147" s="219" t="s">
        <v>83</v>
      </c>
      <c r="AY147" s="14" t="s">
        <v>118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14" t="s">
        <v>81</v>
      </c>
      <c r="BK147" s="220">
        <f>ROUND(I147*H147,2)</f>
        <v>0</v>
      </c>
      <c r="BL147" s="14" t="s">
        <v>126</v>
      </c>
      <c r="BM147" s="219" t="s">
        <v>196</v>
      </c>
    </row>
    <row r="148" s="2" customFormat="1" ht="24.15" customHeight="1">
      <c r="A148" s="35"/>
      <c r="B148" s="36"/>
      <c r="C148" s="208" t="s">
        <v>197</v>
      </c>
      <c r="D148" s="208" t="s">
        <v>121</v>
      </c>
      <c r="E148" s="209" t="s">
        <v>198</v>
      </c>
      <c r="F148" s="210" t="s">
        <v>199</v>
      </c>
      <c r="G148" s="211" t="s">
        <v>191</v>
      </c>
      <c r="H148" s="212">
        <v>5</v>
      </c>
      <c r="I148" s="213"/>
      <c r="J148" s="214">
        <f>ROUND(I148*H148,2)</f>
        <v>0</v>
      </c>
      <c r="K148" s="210" t="s">
        <v>125</v>
      </c>
      <c r="L148" s="41"/>
      <c r="M148" s="215" t="s">
        <v>1</v>
      </c>
      <c r="N148" s="216" t="s">
        <v>41</v>
      </c>
      <c r="O148" s="88"/>
      <c r="P148" s="217">
        <f>O148*H148</f>
        <v>0</v>
      </c>
      <c r="Q148" s="217">
        <v>0.0169705302</v>
      </c>
      <c r="R148" s="217">
        <f>Q148*H148</f>
        <v>0.084852651000000001</v>
      </c>
      <c r="S148" s="217">
        <v>0</v>
      </c>
      <c r="T148" s="21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9" t="s">
        <v>126</v>
      </c>
      <c r="AT148" s="219" t="s">
        <v>121</v>
      </c>
      <c r="AU148" s="219" t="s">
        <v>83</v>
      </c>
      <c r="AY148" s="14" t="s">
        <v>118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4" t="s">
        <v>81</v>
      </c>
      <c r="BK148" s="220">
        <f>ROUND(I148*H148,2)</f>
        <v>0</v>
      </c>
      <c r="BL148" s="14" t="s">
        <v>126</v>
      </c>
      <c r="BM148" s="219" t="s">
        <v>200</v>
      </c>
    </row>
    <row r="149" s="2" customFormat="1" ht="21.75" customHeight="1">
      <c r="A149" s="35"/>
      <c r="B149" s="36"/>
      <c r="C149" s="208" t="s">
        <v>201</v>
      </c>
      <c r="D149" s="208" t="s">
        <v>121</v>
      </c>
      <c r="E149" s="209" t="s">
        <v>202</v>
      </c>
      <c r="F149" s="210" t="s">
        <v>203</v>
      </c>
      <c r="G149" s="211" t="s">
        <v>191</v>
      </c>
      <c r="H149" s="212">
        <v>5</v>
      </c>
      <c r="I149" s="213"/>
      <c r="J149" s="214">
        <f>ROUND(I149*H149,2)</f>
        <v>0</v>
      </c>
      <c r="K149" s="210" t="s">
        <v>125</v>
      </c>
      <c r="L149" s="41"/>
      <c r="M149" s="215" t="s">
        <v>1</v>
      </c>
      <c r="N149" s="216" t="s">
        <v>41</v>
      </c>
      <c r="O149" s="88"/>
      <c r="P149" s="217">
        <f>O149*H149</f>
        <v>0</v>
      </c>
      <c r="Q149" s="217">
        <v>0.012744109700000001</v>
      </c>
      <c r="R149" s="217">
        <f>Q149*H149</f>
        <v>0.063720548500000002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126</v>
      </c>
      <c r="AT149" s="219" t="s">
        <v>121</v>
      </c>
      <c r="AU149" s="219" t="s">
        <v>83</v>
      </c>
      <c r="AY149" s="14" t="s">
        <v>118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81</v>
      </c>
      <c r="BK149" s="220">
        <f>ROUND(I149*H149,2)</f>
        <v>0</v>
      </c>
      <c r="BL149" s="14" t="s">
        <v>126</v>
      </c>
      <c r="BM149" s="219" t="s">
        <v>204</v>
      </c>
    </row>
    <row r="150" s="2" customFormat="1" ht="33" customHeight="1">
      <c r="A150" s="35"/>
      <c r="B150" s="36"/>
      <c r="C150" s="208" t="s">
        <v>7</v>
      </c>
      <c r="D150" s="208" t="s">
        <v>121</v>
      </c>
      <c r="E150" s="209" t="s">
        <v>205</v>
      </c>
      <c r="F150" s="210" t="s">
        <v>206</v>
      </c>
      <c r="G150" s="211" t="s">
        <v>191</v>
      </c>
      <c r="H150" s="212">
        <v>5</v>
      </c>
      <c r="I150" s="213"/>
      <c r="J150" s="214">
        <f>ROUND(I150*H150,2)</f>
        <v>0</v>
      </c>
      <c r="K150" s="210" t="s">
        <v>125</v>
      </c>
      <c r="L150" s="41"/>
      <c r="M150" s="215" t="s">
        <v>1</v>
      </c>
      <c r="N150" s="216" t="s">
        <v>41</v>
      </c>
      <c r="O150" s="88"/>
      <c r="P150" s="217">
        <f>O150*H150</f>
        <v>0</v>
      </c>
      <c r="Q150" s="217">
        <v>0.018076999999999999</v>
      </c>
      <c r="R150" s="217">
        <f>Q150*H150</f>
        <v>0.090384999999999993</v>
      </c>
      <c r="S150" s="217">
        <v>0</v>
      </c>
      <c r="T150" s="21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9" t="s">
        <v>126</v>
      </c>
      <c r="AT150" s="219" t="s">
        <v>121</v>
      </c>
      <c r="AU150" s="219" t="s">
        <v>83</v>
      </c>
      <c r="AY150" s="14" t="s">
        <v>118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14" t="s">
        <v>81</v>
      </c>
      <c r="BK150" s="220">
        <f>ROUND(I150*H150,2)</f>
        <v>0</v>
      </c>
      <c r="BL150" s="14" t="s">
        <v>126</v>
      </c>
      <c r="BM150" s="219" t="s">
        <v>207</v>
      </c>
    </row>
    <row r="151" s="2" customFormat="1" ht="16.5" customHeight="1">
      <c r="A151" s="35"/>
      <c r="B151" s="36"/>
      <c r="C151" s="208" t="s">
        <v>208</v>
      </c>
      <c r="D151" s="208" t="s">
        <v>121</v>
      </c>
      <c r="E151" s="209" t="s">
        <v>209</v>
      </c>
      <c r="F151" s="210" t="s">
        <v>210</v>
      </c>
      <c r="G151" s="211" t="s">
        <v>191</v>
      </c>
      <c r="H151" s="212">
        <v>5</v>
      </c>
      <c r="I151" s="213"/>
      <c r="J151" s="214">
        <f>ROUND(I151*H151,2)</f>
        <v>0</v>
      </c>
      <c r="K151" s="210" t="s">
        <v>125</v>
      </c>
      <c r="L151" s="41"/>
      <c r="M151" s="215" t="s">
        <v>1</v>
      </c>
      <c r="N151" s="216" t="s">
        <v>41</v>
      </c>
      <c r="O151" s="88"/>
      <c r="P151" s="217">
        <f>O151*H151</f>
        <v>0</v>
      </c>
      <c r="Q151" s="217">
        <v>0.00183914</v>
      </c>
      <c r="R151" s="217">
        <f>Q151*H151</f>
        <v>0.0091956999999999994</v>
      </c>
      <c r="S151" s="217">
        <v>0</v>
      </c>
      <c r="T151" s="21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9" t="s">
        <v>126</v>
      </c>
      <c r="AT151" s="219" t="s">
        <v>121</v>
      </c>
      <c r="AU151" s="219" t="s">
        <v>83</v>
      </c>
      <c r="AY151" s="14" t="s">
        <v>118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4" t="s">
        <v>81</v>
      </c>
      <c r="BK151" s="220">
        <f>ROUND(I151*H151,2)</f>
        <v>0</v>
      </c>
      <c r="BL151" s="14" t="s">
        <v>126</v>
      </c>
      <c r="BM151" s="219" t="s">
        <v>211</v>
      </c>
    </row>
    <row r="152" s="2" customFormat="1" ht="21.75" customHeight="1">
      <c r="A152" s="35"/>
      <c r="B152" s="36"/>
      <c r="C152" s="208" t="s">
        <v>212</v>
      </c>
      <c r="D152" s="208" t="s">
        <v>121</v>
      </c>
      <c r="E152" s="209" t="s">
        <v>213</v>
      </c>
      <c r="F152" s="210" t="s">
        <v>214</v>
      </c>
      <c r="G152" s="211" t="s">
        <v>191</v>
      </c>
      <c r="H152" s="212">
        <v>5</v>
      </c>
      <c r="I152" s="213"/>
      <c r="J152" s="214">
        <f>ROUND(I152*H152,2)</f>
        <v>0</v>
      </c>
      <c r="K152" s="210" t="s">
        <v>125</v>
      </c>
      <c r="L152" s="41"/>
      <c r="M152" s="215" t="s">
        <v>1</v>
      </c>
      <c r="N152" s="216" t="s">
        <v>41</v>
      </c>
      <c r="O152" s="88"/>
      <c r="P152" s="217">
        <f>O152*H152</f>
        <v>0</v>
      </c>
      <c r="Q152" s="217">
        <v>0.0021391399999999999</v>
      </c>
      <c r="R152" s="217">
        <f>Q152*H152</f>
        <v>0.010695699999999999</v>
      </c>
      <c r="S152" s="217">
        <v>0</v>
      </c>
      <c r="T152" s="21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9" t="s">
        <v>126</v>
      </c>
      <c r="AT152" s="219" t="s">
        <v>121</v>
      </c>
      <c r="AU152" s="219" t="s">
        <v>83</v>
      </c>
      <c r="AY152" s="14" t="s">
        <v>118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4" t="s">
        <v>81</v>
      </c>
      <c r="BK152" s="220">
        <f>ROUND(I152*H152,2)</f>
        <v>0</v>
      </c>
      <c r="BL152" s="14" t="s">
        <v>126</v>
      </c>
      <c r="BM152" s="219" t="s">
        <v>215</v>
      </c>
    </row>
    <row r="153" s="12" customFormat="1" ht="22.8" customHeight="1">
      <c r="A153" s="12"/>
      <c r="B153" s="192"/>
      <c r="C153" s="193"/>
      <c r="D153" s="194" t="s">
        <v>75</v>
      </c>
      <c r="E153" s="206" t="s">
        <v>216</v>
      </c>
      <c r="F153" s="206" t="s">
        <v>217</v>
      </c>
      <c r="G153" s="193"/>
      <c r="H153" s="193"/>
      <c r="I153" s="196"/>
      <c r="J153" s="207">
        <f>BK153</f>
        <v>0</v>
      </c>
      <c r="K153" s="193"/>
      <c r="L153" s="198"/>
      <c r="M153" s="199"/>
      <c r="N153" s="200"/>
      <c r="O153" s="200"/>
      <c r="P153" s="201">
        <f>P154</f>
        <v>0</v>
      </c>
      <c r="Q153" s="200"/>
      <c r="R153" s="201">
        <f>R154</f>
        <v>0</v>
      </c>
      <c r="S153" s="200"/>
      <c r="T153" s="202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3" t="s">
        <v>83</v>
      </c>
      <c r="AT153" s="204" t="s">
        <v>75</v>
      </c>
      <c r="AU153" s="204" t="s">
        <v>81</v>
      </c>
      <c r="AY153" s="203" t="s">
        <v>118</v>
      </c>
      <c r="BK153" s="205">
        <f>BK154</f>
        <v>0</v>
      </c>
    </row>
    <row r="154" s="2" customFormat="1" ht="16.5" customHeight="1">
      <c r="A154" s="35"/>
      <c r="B154" s="36"/>
      <c r="C154" s="208" t="s">
        <v>218</v>
      </c>
      <c r="D154" s="208" t="s">
        <v>121</v>
      </c>
      <c r="E154" s="209" t="s">
        <v>219</v>
      </c>
      <c r="F154" s="210" t="s">
        <v>220</v>
      </c>
      <c r="G154" s="211" t="s">
        <v>191</v>
      </c>
      <c r="H154" s="212">
        <v>1</v>
      </c>
      <c r="I154" s="213"/>
      <c r="J154" s="214">
        <f>ROUND(I154*H154,2)</f>
        <v>0</v>
      </c>
      <c r="K154" s="210" t="s">
        <v>1</v>
      </c>
      <c r="L154" s="41"/>
      <c r="M154" s="215" t="s">
        <v>1</v>
      </c>
      <c r="N154" s="216" t="s">
        <v>41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9" t="s">
        <v>126</v>
      </c>
      <c r="AT154" s="219" t="s">
        <v>121</v>
      </c>
      <c r="AU154" s="219" t="s">
        <v>83</v>
      </c>
      <c r="AY154" s="14" t="s">
        <v>118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4" t="s">
        <v>81</v>
      </c>
      <c r="BK154" s="220">
        <f>ROUND(I154*H154,2)</f>
        <v>0</v>
      </c>
      <c r="BL154" s="14" t="s">
        <v>126</v>
      </c>
      <c r="BM154" s="219" t="s">
        <v>221</v>
      </c>
    </row>
    <row r="155" s="12" customFormat="1" ht="22.8" customHeight="1">
      <c r="A155" s="12"/>
      <c r="B155" s="192"/>
      <c r="C155" s="193"/>
      <c r="D155" s="194" t="s">
        <v>75</v>
      </c>
      <c r="E155" s="206" t="s">
        <v>222</v>
      </c>
      <c r="F155" s="206" t="s">
        <v>223</v>
      </c>
      <c r="G155" s="193"/>
      <c r="H155" s="193"/>
      <c r="I155" s="196"/>
      <c r="J155" s="207">
        <f>BK155</f>
        <v>0</v>
      </c>
      <c r="K155" s="193"/>
      <c r="L155" s="198"/>
      <c r="M155" s="199"/>
      <c r="N155" s="200"/>
      <c r="O155" s="200"/>
      <c r="P155" s="201">
        <f>SUM(P156:P171)</f>
        <v>0</v>
      </c>
      <c r="Q155" s="200"/>
      <c r="R155" s="201">
        <f>SUM(R156:R171)</f>
        <v>13.6237532296</v>
      </c>
      <c r="S155" s="200"/>
      <c r="T155" s="202">
        <f>SUM(T156:T171)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3" t="s">
        <v>83</v>
      </c>
      <c r="AT155" s="204" t="s">
        <v>75</v>
      </c>
      <c r="AU155" s="204" t="s">
        <v>81</v>
      </c>
      <c r="AY155" s="203" t="s">
        <v>118</v>
      </c>
      <c r="BK155" s="205">
        <f>SUM(BK156:BK171)</f>
        <v>0</v>
      </c>
    </row>
    <row r="156" s="2" customFormat="1" ht="24.15" customHeight="1">
      <c r="A156" s="35"/>
      <c r="B156" s="36"/>
      <c r="C156" s="208" t="s">
        <v>224</v>
      </c>
      <c r="D156" s="208" t="s">
        <v>121</v>
      </c>
      <c r="E156" s="209" t="s">
        <v>225</v>
      </c>
      <c r="F156" s="210" t="s">
        <v>226</v>
      </c>
      <c r="G156" s="211" t="s">
        <v>124</v>
      </c>
      <c r="H156" s="212">
        <v>235.30000000000001</v>
      </c>
      <c r="I156" s="213"/>
      <c r="J156" s="214">
        <f>ROUND(I156*H156,2)</f>
        <v>0</v>
      </c>
      <c r="K156" s="210" t="s">
        <v>125</v>
      </c>
      <c r="L156" s="41"/>
      <c r="M156" s="215" t="s">
        <v>1</v>
      </c>
      <c r="N156" s="216" t="s">
        <v>41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9" t="s">
        <v>126</v>
      </c>
      <c r="AT156" s="219" t="s">
        <v>121</v>
      </c>
      <c r="AU156" s="219" t="s">
        <v>83</v>
      </c>
      <c r="AY156" s="14" t="s">
        <v>118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4" t="s">
        <v>81</v>
      </c>
      <c r="BK156" s="220">
        <f>ROUND(I156*H156,2)</f>
        <v>0</v>
      </c>
      <c r="BL156" s="14" t="s">
        <v>126</v>
      </c>
      <c r="BM156" s="219" t="s">
        <v>227</v>
      </c>
    </row>
    <row r="157" s="2" customFormat="1" ht="21.75" customHeight="1">
      <c r="A157" s="35"/>
      <c r="B157" s="36"/>
      <c r="C157" s="221" t="s">
        <v>228</v>
      </c>
      <c r="D157" s="221" t="s">
        <v>128</v>
      </c>
      <c r="E157" s="222" t="s">
        <v>229</v>
      </c>
      <c r="F157" s="223" t="s">
        <v>230</v>
      </c>
      <c r="G157" s="224" t="s">
        <v>231</v>
      </c>
      <c r="H157" s="225">
        <v>5.883</v>
      </c>
      <c r="I157" s="226"/>
      <c r="J157" s="227">
        <f>ROUND(I157*H157,2)</f>
        <v>0</v>
      </c>
      <c r="K157" s="223" t="s">
        <v>125</v>
      </c>
      <c r="L157" s="228"/>
      <c r="M157" s="229" t="s">
        <v>1</v>
      </c>
      <c r="N157" s="230" t="s">
        <v>41</v>
      </c>
      <c r="O157" s="88"/>
      <c r="P157" s="217">
        <f>O157*H157</f>
        <v>0</v>
      </c>
      <c r="Q157" s="217">
        <v>0.55000000000000004</v>
      </c>
      <c r="R157" s="217">
        <f>Q157*H157</f>
        <v>3.2356500000000001</v>
      </c>
      <c r="S157" s="217">
        <v>0</v>
      </c>
      <c r="T157" s="21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9" t="s">
        <v>132</v>
      </c>
      <c r="AT157" s="219" t="s">
        <v>128</v>
      </c>
      <c r="AU157" s="219" t="s">
        <v>83</v>
      </c>
      <c r="AY157" s="14" t="s">
        <v>118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4" t="s">
        <v>81</v>
      </c>
      <c r="BK157" s="220">
        <f>ROUND(I157*H157,2)</f>
        <v>0</v>
      </c>
      <c r="BL157" s="14" t="s">
        <v>126</v>
      </c>
      <c r="BM157" s="219" t="s">
        <v>232</v>
      </c>
    </row>
    <row r="158" s="2" customFormat="1" ht="24.15" customHeight="1">
      <c r="A158" s="35"/>
      <c r="B158" s="36"/>
      <c r="C158" s="208" t="s">
        <v>233</v>
      </c>
      <c r="D158" s="208" t="s">
        <v>121</v>
      </c>
      <c r="E158" s="209" t="s">
        <v>234</v>
      </c>
      <c r="F158" s="210" t="s">
        <v>235</v>
      </c>
      <c r="G158" s="211" t="s">
        <v>236</v>
      </c>
      <c r="H158" s="212">
        <v>7.5</v>
      </c>
      <c r="I158" s="213"/>
      <c r="J158" s="214">
        <f>ROUND(I158*H158,2)</f>
        <v>0</v>
      </c>
      <c r="K158" s="210" t="s">
        <v>125</v>
      </c>
      <c r="L158" s="41"/>
      <c r="M158" s="215" t="s">
        <v>1</v>
      </c>
      <c r="N158" s="216" t="s">
        <v>41</v>
      </c>
      <c r="O158" s="88"/>
      <c r="P158" s="217">
        <f>O158*H158</f>
        <v>0</v>
      </c>
      <c r="Q158" s="217">
        <v>0.0051000000000000004</v>
      </c>
      <c r="R158" s="217">
        <f>Q158*H158</f>
        <v>0.038250000000000006</v>
      </c>
      <c r="S158" s="217">
        <v>0</v>
      </c>
      <c r="T158" s="21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9" t="s">
        <v>126</v>
      </c>
      <c r="AT158" s="219" t="s">
        <v>121</v>
      </c>
      <c r="AU158" s="219" t="s">
        <v>83</v>
      </c>
      <c r="AY158" s="14" t="s">
        <v>118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4" t="s">
        <v>81</v>
      </c>
      <c r="BK158" s="220">
        <f>ROUND(I158*H158,2)</f>
        <v>0</v>
      </c>
      <c r="BL158" s="14" t="s">
        <v>126</v>
      </c>
      <c r="BM158" s="219" t="s">
        <v>237</v>
      </c>
    </row>
    <row r="159" s="2" customFormat="1" ht="24.15" customHeight="1">
      <c r="A159" s="35"/>
      <c r="B159" s="36"/>
      <c r="C159" s="221" t="s">
        <v>238</v>
      </c>
      <c r="D159" s="221" t="s">
        <v>128</v>
      </c>
      <c r="E159" s="222" t="s">
        <v>239</v>
      </c>
      <c r="F159" s="223" t="s">
        <v>240</v>
      </c>
      <c r="G159" s="224" t="s">
        <v>231</v>
      </c>
      <c r="H159" s="225">
        <v>1.8600000000000001</v>
      </c>
      <c r="I159" s="226"/>
      <c r="J159" s="227">
        <f>ROUND(I159*H159,2)</f>
        <v>0</v>
      </c>
      <c r="K159" s="223" t="s">
        <v>125</v>
      </c>
      <c r="L159" s="228"/>
      <c r="M159" s="229" t="s">
        <v>1</v>
      </c>
      <c r="N159" s="230" t="s">
        <v>41</v>
      </c>
      <c r="O159" s="88"/>
      <c r="P159" s="217">
        <f>O159*H159</f>
        <v>0</v>
      </c>
      <c r="Q159" s="217">
        <v>0.55000000000000004</v>
      </c>
      <c r="R159" s="217">
        <f>Q159*H159</f>
        <v>1.0230000000000001</v>
      </c>
      <c r="S159" s="217">
        <v>0</v>
      </c>
      <c r="T159" s="21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9" t="s">
        <v>132</v>
      </c>
      <c r="AT159" s="219" t="s">
        <v>128</v>
      </c>
      <c r="AU159" s="219" t="s">
        <v>83</v>
      </c>
      <c r="AY159" s="14" t="s">
        <v>118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4" t="s">
        <v>81</v>
      </c>
      <c r="BK159" s="220">
        <f>ROUND(I159*H159,2)</f>
        <v>0</v>
      </c>
      <c r="BL159" s="14" t="s">
        <v>126</v>
      </c>
      <c r="BM159" s="219" t="s">
        <v>241</v>
      </c>
    </row>
    <row r="160" s="2" customFormat="1" ht="24.15" customHeight="1">
      <c r="A160" s="35"/>
      <c r="B160" s="36"/>
      <c r="C160" s="208" t="s">
        <v>242</v>
      </c>
      <c r="D160" s="208" t="s">
        <v>121</v>
      </c>
      <c r="E160" s="209" t="s">
        <v>243</v>
      </c>
      <c r="F160" s="210" t="s">
        <v>244</v>
      </c>
      <c r="G160" s="211" t="s">
        <v>236</v>
      </c>
      <c r="H160" s="212">
        <v>164</v>
      </c>
      <c r="I160" s="213"/>
      <c r="J160" s="214">
        <f>ROUND(I160*H160,2)</f>
        <v>0</v>
      </c>
      <c r="K160" s="210" t="s">
        <v>125</v>
      </c>
      <c r="L160" s="41"/>
      <c r="M160" s="215" t="s">
        <v>1</v>
      </c>
      <c r="N160" s="216" t="s">
        <v>41</v>
      </c>
      <c r="O160" s="88"/>
      <c r="P160" s="217">
        <f>O160*H160</f>
        <v>0</v>
      </c>
      <c r="Q160" s="217">
        <v>0.0033922000000000002</v>
      </c>
      <c r="R160" s="217">
        <f>Q160*H160</f>
        <v>0.55632080000000006</v>
      </c>
      <c r="S160" s="217">
        <v>0</v>
      </c>
      <c r="T160" s="21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9" t="s">
        <v>126</v>
      </c>
      <c r="AT160" s="219" t="s">
        <v>121</v>
      </c>
      <c r="AU160" s="219" t="s">
        <v>83</v>
      </c>
      <c r="AY160" s="14" t="s">
        <v>118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14" t="s">
        <v>81</v>
      </c>
      <c r="BK160" s="220">
        <f>ROUND(I160*H160,2)</f>
        <v>0</v>
      </c>
      <c r="BL160" s="14" t="s">
        <v>126</v>
      </c>
      <c r="BM160" s="219" t="s">
        <v>245</v>
      </c>
    </row>
    <row r="161" s="2" customFormat="1" ht="16.5" customHeight="1">
      <c r="A161" s="35"/>
      <c r="B161" s="36"/>
      <c r="C161" s="221" t="s">
        <v>246</v>
      </c>
      <c r="D161" s="221" t="s">
        <v>128</v>
      </c>
      <c r="E161" s="222" t="s">
        <v>247</v>
      </c>
      <c r="F161" s="223" t="s">
        <v>248</v>
      </c>
      <c r="G161" s="224" t="s">
        <v>231</v>
      </c>
      <c r="H161" s="225">
        <v>1.6399999999999999</v>
      </c>
      <c r="I161" s="226"/>
      <c r="J161" s="227">
        <f>ROUND(I161*H161,2)</f>
        <v>0</v>
      </c>
      <c r="K161" s="223" t="s">
        <v>125</v>
      </c>
      <c r="L161" s="228"/>
      <c r="M161" s="229" t="s">
        <v>1</v>
      </c>
      <c r="N161" s="230" t="s">
        <v>41</v>
      </c>
      <c r="O161" s="88"/>
      <c r="P161" s="217">
        <f>O161*H161</f>
        <v>0</v>
      </c>
      <c r="Q161" s="217">
        <v>0.5</v>
      </c>
      <c r="R161" s="217">
        <f>Q161*H161</f>
        <v>0.81999999999999995</v>
      </c>
      <c r="S161" s="217">
        <v>0</v>
      </c>
      <c r="T161" s="21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9" t="s">
        <v>132</v>
      </c>
      <c r="AT161" s="219" t="s">
        <v>128</v>
      </c>
      <c r="AU161" s="219" t="s">
        <v>83</v>
      </c>
      <c r="AY161" s="14" t="s">
        <v>118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4" t="s">
        <v>81</v>
      </c>
      <c r="BK161" s="220">
        <f>ROUND(I161*H161,2)</f>
        <v>0</v>
      </c>
      <c r="BL161" s="14" t="s">
        <v>126</v>
      </c>
      <c r="BM161" s="219" t="s">
        <v>249</v>
      </c>
    </row>
    <row r="162" s="2" customFormat="1" ht="33" customHeight="1">
      <c r="A162" s="35"/>
      <c r="B162" s="36"/>
      <c r="C162" s="208" t="s">
        <v>250</v>
      </c>
      <c r="D162" s="208" t="s">
        <v>121</v>
      </c>
      <c r="E162" s="209" t="s">
        <v>251</v>
      </c>
      <c r="F162" s="210" t="s">
        <v>252</v>
      </c>
      <c r="G162" s="211" t="s">
        <v>124</v>
      </c>
      <c r="H162" s="212">
        <v>179.155</v>
      </c>
      <c r="I162" s="213"/>
      <c r="J162" s="214">
        <f>ROUND(I162*H162,2)</f>
        <v>0</v>
      </c>
      <c r="K162" s="210" t="s">
        <v>125</v>
      </c>
      <c r="L162" s="41"/>
      <c r="M162" s="215" t="s">
        <v>1</v>
      </c>
      <c r="N162" s="216" t="s">
        <v>41</v>
      </c>
      <c r="O162" s="88"/>
      <c r="P162" s="217">
        <f>O162*H162</f>
        <v>0</v>
      </c>
      <c r="Q162" s="217">
        <v>0.0226476</v>
      </c>
      <c r="R162" s="217">
        <f>Q162*H162</f>
        <v>4.0574307780000005</v>
      </c>
      <c r="S162" s="217">
        <v>0</v>
      </c>
      <c r="T162" s="21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9" t="s">
        <v>126</v>
      </c>
      <c r="AT162" s="219" t="s">
        <v>121</v>
      </c>
      <c r="AU162" s="219" t="s">
        <v>83</v>
      </c>
      <c r="AY162" s="14" t="s">
        <v>118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4" t="s">
        <v>81</v>
      </c>
      <c r="BK162" s="220">
        <f>ROUND(I162*H162,2)</f>
        <v>0</v>
      </c>
      <c r="BL162" s="14" t="s">
        <v>126</v>
      </c>
      <c r="BM162" s="219" t="s">
        <v>253</v>
      </c>
    </row>
    <row r="163" s="2" customFormat="1" ht="16.5" customHeight="1">
      <c r="A163" s="35"/>
      <c r="B163" s="36"/>
      <c r="C163" s="208" t="s">
        <v>132</v>
      </c>
      <c r="D163" s="208" t="s">
        <v>121</v>
      </c>
      <c r="E163" s="209" t="s">
        <v>254</v>
      </c>
      <c r="F163" s="210" t="s">
        <v>255</v>
      </c>
      <c r="G163" s="211" t="s">
        <v>236</v>
      </c>
      <c r="H163" s="212">
        <v>446.39999999999998</v>
      </c>
      <c r="I163" s="213"/>
      <c r="J163" s="214">
        <f>ROUND(I163*H163,2)</f>
        <v>0</v>
      </c>
      <c r="K163" s="210" t="s">
        <v>125</v>
      </c>
      <c r="L163" s="41"/>
      <c r="M163" s="215" t="s">
        <v>1</v>
      </c>
      <c r="N163" s="216" t="s">
        <v>41</v>
      </c>
      <c r="O163" s="88"/>
      <c r="P163" s="217">
        <f>O163*H163</f>
        <v>0</v>
      </c>
      <c r="Q163" s="217">
        <v>1.0000000000000001E-05</v>
      </c>
      <c r="R163" s="217">
        <f>Q163*H163</f>
        <v>0.0044640000000000001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126</v>
      </c>
      <c r="AT163" s="219" t="s">
        <v>121</v>
      </c>
      <c r="AU163" s="219" t="s">
        <v>83</v>
      </c>
      <c r="AY163" s="14" t="s">
        <v>118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81</v>
      </c>
      <c r="BK163" s="220">
        <f>ROUND(I163*H163,2)</f>
        <v>0</v>
      </c>
      <c r="BL163" s="14" t="s">
        <v>126</v>
      </c>
      <c r="BM163" s="219" t="s">
        <v>256</v>
      </c>
    </row>
    <row r="164" s="2" customFormat="1" ht="21.75" customHeight="1">
      <c r="A164" s="35"/>
      <c r="B164" s="36"/>
      <c r="C164" s="221" t="s">
        <v>257</v>
      </c>
      <c r="D164" s="221" t="s">
        <v>128</v>
      </c>
      <c r="E164" s="222" t="s">
        <v>258</v>
      </c>
      <c r="F164" s="223" t="s">
        <v>259</v>
      </c>
      <c r="G164" s="224" t="s">
        <v>231</v>
      </c>
      <c r="H164" s="225">
        <v>1.071</v>
      </c>
      <c r="I164" s="226"/>
      <c r="J164" s="227">
        <f>ROUND(I164*H164,2)</f>
        <v>0</v>
      </c>
      <c r="K164" s="223" t="s">
        <v>125</v>
      </c>
      <c r="L164" s="228"/>
      <c r="M164" s="229" t="s">
        <v>1</v>
      </c>
      <c r="N164" s="230" t="s">
        <v>41</v>
      </c>
      <c r="O164" s="88"/>
      <c r="P164" s="217">
        <f>O164*H164</f>
        <v>0</v>
      </c>
      <c r="Q164" s="217">
        <v>0.55000000000000004</v>
      </c>
      <c r="R164" s="217">
        <f>Q164*H164</f>
        <v>0.58905000000000007</v>
      </c>
      <c r="S164" s="217">
        <v>0</v>
      </c>
      <c r="T164" s="21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9" t="s">
        <v>132</v>
      </c>
      <c r="AT164" s="219" t="s">
        <v>128</v>
      </c>
      <c r="AU164" s="219" t="s">
        <v>83</v>
      </c>
      <c r="AY164" s="14" t="s">
        <v>118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4" t="s">
        <v>81</v>
      </c>
      <c r="BK164" s="220">
        <f>ROUND(I164*H164,2)</f>
        <v>0</v>
      </c>
      <c r="BL164" s="14" t="s">
        <v>126</v>
      </c>
      <c r="BM164" s="219" t="s">
        <v>260</v>
      </c>
    </row>
    <row r="165" s="2" customFormat="1" ht="24.15" customHeight="1">
      <c r="A165" s="35"/>
      <c r="B165" s="36"/>
      <c r="C165" s="208" t="s">
        <v>261</v>
      </c>
      <c r="D165" s="208" t="s">
        <v>121</v>
      </c>
      <c r="E165" s="209" t="s">
        <v>262</v>
      </c>
      <c r="F165" s="210" t="s">
        <v>263</v>
      </c>
      <c r="G165" s="211" t="s">
        <v>124</v>
      </c>
      <c r="H165" s="212">
        <v>147.16300000000001</v>
      </c>
      <c r="I165" s="213"/>
      <c r="J165" s="214">
        <f>ROUND(I165*H165,2)</f>
        <v>0</v>
      </c>
      <c r="K165" s="210" t="s">
        <v>125</v>
      </c>
      <c r="L165" s="41"/>
      <c r="M165" s="215" t="s">
        <v>1</v>
      </c>
      <c r="N165" s="216" t="s">
        <v>41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9" t="s">
        <v>126</v>
      </c>
      <c r="AT165" s="219" t="s">
        <v>121</v>
      </c>
      <c r="AU165" s="219" t="s">
        <v>83</v>
      </c>
      <c r="AY165" s="14" t="s">
        <v>118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4" t="s">
        <v>81</v>
      </c>
      <c r="BK165" s="220">
        <f>ROUND(I165*H165,2)</f>
        <v>0</v>
      </c>
      <c r="BL165" s="14" t="s">
        <v>126</v>
      </c>
      <c r="BM165" s="219" t="s">
        <v>264</v>
      </c>
    </row>
    <row r="166" s="2" customFormat="1" ht="21.75" customHeight="1">
      <c r="A166" s="35"/>
      <c r="B166" s="36"/>
      <c r="C166" s="221" t="s">
        <v>265</v>
      </c>
      <c r="D166" s="221" t="s">
        <v>128</v>
      </c>
      <c r="E166" s="222" t="s">
        <v>229</v>
      </c>
      <c r="F166" s="223" t="s">
        <v>230</v>
      </c>
      <c r="G166" s="224" t="s">
        <v>231</v>
      </c>
      <c r="H166" s="225">
        <v>3.6789999999999998</v>
      </c>
      <c r="I166" s="226"/>
      <c r="J166" s="227">
        <f>ROUND(I166*H166,2)</f>
        <v>0</v>
      </c>
      <c r="K166" s="223" t="s">
        <v>125</v>
      </c>
      <c r="L166" s="228"/>
      <c r="M166" s="229" t="s">
        <v>1</v>
      </c>
      <c r="N166" s="230" t="s">
        <v>41</v>
      </c>
      <c r="O166" s="88"/>
      <c r="P166" s="217">
        <f>O166*H166</f>
        <v>0</v>
      </c>
      <c r="Q166" s="217">
        <v>0.55000000000000004</v>
      </c>
      <c r="R166" s="217">
        <f>Q166*H166</f>
        <v>2.02345</v>
      </c>
      <c r="S166" s="217">
        <v>0</v>
      </c>
      <c r="T166" s="21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9" t="s">
        <v>132</v>
      </c>
      <c r="AT166" s="219" t="s">
        <v>128</v>
      </c>
      <c r="AU166" s="219" t="s">
        <v>83</v>
      </c>
      <c r="AY166" s="14" t="s">
        <v>118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4" t="s">
        <v>81</v>
      </c>
      <c r="BK166" s="220">
        <f>ROUND(I166*H166,2)</f>
        <v>0</v>
      </c>
      <c r="BL166" s="14" t="s">
        <v>126</v>
      </c>
      <c r="BM166" s="219" t="s">
        <v>266</v>
      </c>
    </row>
    <row r="167" s="2" customFormat="1" ht="24.15" customHeight="1">
      <c r="A167" s="35"/>
      <c r="B167" s="36"/>
      <c r="C167" s="208" t="s">
        <v>267</v>
      </c>
      <c r="D167" s="208" t="s">
        <v>121</v>
      </c>
      <c r="E167" s="209" t="s">
        <v>268</v>
      </c>
      <c r="F167" s="210" t="s">
        <v>269</v>
      </c>
      <c r="G167" s="211" t="s">
        <v>124</v>
      </c>
      <c r="H167" s="212">
        <v>60</v>
      </c>
      <c r="I167" s="213"/>
      <c r="J167" s="214">
        <f>ROUND(I167*H167,2)</f>
        <v>0</v>
      </c>
      <c r="K167" s="210" t="s">
        <v>125</v>
      </c>
      <c r="L167" s="41"/>
      <c r="M167" s="215" t="s">
        <v>1</v>
      </c>
      <c r="N167" s="216" t="s">
        <v>41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9" t="s">
        <v>126</v>
      </c>
      <c r="AT167" s="219" t="s">
        <v>121</v>
      </c>
      <c r="AU167" s="219" t="s">
        <v>83</v>
      </c>
      <c r="AY167" s="14" t="s">
        <v>118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4" t="s">
        <v>81</v>
      </c>
      <c r="BK167" s="220">
        <f>ROUND(I167*H167,2)</f>
        <v>0</v>
      </c>
      <c r="BL167" s="14" t="s">
        <v>126</v>
      </c>
      <c r="BM167" s="219" t="s">
        <v>270</v>
      </c>
    </row>
    <row r="168" s="2" customFormat="1" ht="24.15" customHeight="1">
      <c r="A168" s="35"/>
      <c r="B168" s="36"/>
      <c r="C168" s="221" t="s">
        <v>271</v>
      </c>
      <c r="D168" s="221" t="s">
        <v>128</v>
      </c>
      <c r="E168" s="222" t="s">
        <v>272</v>
      </c>
      <c r="F168" s="223" t="s">
        <v>273</v>
      </c>
      <c r="G168" s="224" t="s">
        <v>124</v>
      </c>
      <c r="H168" s="225">
        <v>66</v>
      </c>
      <c r="I168" s="226"/>
      <c r="J168" s="227">
        <f>ROUND(I168*H168,2)</f>
        <v>0</v>
      </c>
      <c r="K168" s="223" t="s">
        <v>125</v>
      </c>
      <c r="L168" s="228"/>
      <c r="M168" s="229" t="s">
        <v>1</v>
      </c>
      <c r="N168" s="230" t="s">
        <v>41</v>
      </c>
      <c r="O168" s="88"/>
      <c r="P168" s="217">
        <f>O168*H168</f>
        <v>0</v>
      </c>
      <c r="Q168" s="217">
        <v>0.0073499999999999998</v>
      </c>
      <c r="R168" s="217">
        <f>Q168*H168</f>
        <v>0.48509999999999998</v>
      </c>
      <c r="S168" s="217">
        <v>0</v>
      </c>
      <c r="T168" s="21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9" t="s">
        <v>132</v>
      </c>
      <c r="AT168" s="219" t="s">
        <v>128</v>
      </c>
      <c r="AU168" s="219" t="s">
        <v>83</v>
      </c>
      <c r="AY168" s="14" t="s">
        <v>118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4" t="s">
        <v>81</v>
      </c>
      <c r="BK168" s="220">
        <f>ROUND(I168*H168,2)</f>
        <v>0</v>
      </c>
      <c r="BL168" s="14" t="s">
        <v>126</v>
      </c>
      <c r="BM168" s="219" t="s">
        <v>274</v>
      </c>
    </row>
    <row r="169" s="2" customFormat="1" ht="24.15" customHeight="1">
      <c r="A169" s="35"/>
      <c r="B169" s="36"/>
      <c r="C169" s="208" t="s">
        <v>275</v>
      </c>
      <c r="D169" s="208" t="s">
        <v>121</v>
      </c>
      <c r="E169" s="209" t="s">
        <v>276</v>
      </c>
      <c r="F169" s="210" t="s">
        <v>277</v>
      </c>
      <c r="G169" s="211" t="s">
        <v>231</v>
      </c>
      <c r="H169" s="212">
        <v>7.1790000000000003</v>
      </c>
      <c r="I169" s="213"/>
      <c r="J169" s="214">
        <f>ROUND(I169*H169,2)</f>
        <v>0</v>
      </c>
      <c r="K169" s="210" t="s">
        <v>125</v>
      </c>
      <c r="L169" s="41"/>
      <c r="M169" s="215" t="s">
        <v>1</v>
      </c>
      <c r="N169" s="216" t="s">
        <v>41</v>
      </c>
      <c r="O169" s="88"/>
      <c r="P169" s="217">
        <f>O169*H169</f>
        <v>0</v>
      </c>
      <c r="Q169" s="217">
        <v>0.0027204</v>
      </c>
      <c r="R169" s="217">
        <f>Q169*H169</f>
        <v>0.019529751599999999</v>
      </c>
      <c r="S169" s="217">
        <v>0</v>
      </c>
      <c r="T169" s="21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9" t="s">
        <v>126</v>
      </c>
      <c r="AT169" s="219" t="s">
        <v>121</v>
      </c>
      <c r="AU169" s="219" t="s">
        <v>83</v>
      </c>
      <c r="AY169" s="14" t="s">
        <v>118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4" t="s">
        <v>81</v>
      </c>
      <c r="BK169" s="220">
        <f>ROUND(I169*H169,2)</f>
        <v>0</v>
      </c>
      <c r="BL169" s="14" t="s">
        <v>126</v>
      </c>
      <c r="BM169" s="219" t="s">
        <v>278</v>
      </c>
    </row>
    <row r="170" s="2" customFormat="1" ht="33" customHeight="1">
      <c r="A170" s="35"/>
      <c r="B170" s="36"/>
      <c r="C170" s="208" t="s">
        <v>279</v>
      </c>
      <c r="D170" s="208" t="s">
        <v>121</v>
      </c>
      <c r="E170" s="209" t="s">
        <v>280</v>
      </c>
      <c r="F170" s="210" t="s">
        <v>281</v>
      </c>
      <c r="G170" s="211" t="s">
        <v>124</v>
      </c>
      <c r="H170" s="212">
        <v>50</v>
      </c>
      <c r="I170" s="213"/>
      <c r="J170" s="214">
        <f>ROUND(I170*H170,2)</f>
        <v>0</v>
      </c>
      <c r="K170" s="210" t="s">
        <v>125</v>
      </c>
      <c r="L170" s="41"/>
      <c r="M170" s="215" t="s">
        <v>1</v>
      </c>
      <c r="N170" s="216" t="s">
        <v>41</v>
      </c>
      <c r="O170" s="88"/>
      <c r="P170" s="217">
        <f>O170*H170</f>
        <v>0</v>
      </c>
      <c r="Q170" s="217">
        <v>0.00043015799999999998</v>
      </c>
      <c r="R170" s="217">
        <f>Q170*H170</f>
        <v>0.0215079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126</v>
      </c>
      <c r="AT170" s="219" t="s">
        <v>121</v>
      </c>
      <c r="AU170" s="219" t="s">
        <v>83</v>
      </c>
      <c r="AY170" s="14" t="s">
        <v>118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81</v>
      </c>
      <c r="BK170" s="220">
        <f>ROUND(I170*H170,2)</f>
        <v>0</v>
      </c>
      <c r="BL170" s="14" t="s">
        <v>126</v>
      </c>
      <c r="BM170" s="219" t="s">
        <v>282</v>
      </c>
    </row>
    <row r="171" s="2" customFormat="1" ht="16.5" customHeight="1">
      <c r="A171" s="35"/>
      <c r="B171" s="36"/>
      <c r="C171" s="221" t="s">
        <v>283</v>
      </c>
      <c r="D171" s="221" t="s">
        <v>128</v>
      </c>
      <c r="E171" s="222" t="s">
        <v>247</v>
      </c>
      <c r="F171" s="223" t="s">
        <v>248</v>
      </c>
      <c r="G171" s="224" t="s">
        <v>231</v>
      </c>
      <c r="H171" s="225">
        <v>1.5</v>
      </c>
      <c r="I171" s="226"/>
      <c r="J171" s="227">
        <f>ROUND(I171*H171,2)</f>
        <v>0</v>
      </c>
      <c r="K171" s="223" t="s">
        <v>125</v>
      </c>
      <c r="L171" s="228"/>
      <c r="M171" s="229" t="s">
        <v>1</v>
      </c>
      <c r="N171" s="230" t="s">
        <v>41</v>
      </c>
      <c r="O171" s="88"/>
      <c r="P171" s="217">
        <f>O171*H171</f>
        <v>0</v>
      </c>
      <c r="Q171" s="217">
        <v>0.5</v>
      </c>
      <c r="R171" s="217">
        <f>Q171*H171</f>
        <v>0.75</v>
      </c>
      <c r="S171" s="217">
        <v>0</v>
      </c>
      <c r="T171" s="21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9" t="s">
        <v>132</v>
      </c>
      <c r="AT171" s="219" t="s">
        <v>128</v>
      </c>
      <c r="AU171" s="219" t="s">
        <v>83</v>
      </c>
      <c r="AY171" s="14" t="s">
        <v>118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14" t="s">
        <v>81</v>
      </c>
      <c r="BK171" s="220">
        <f>ROUND(I171*H171,2)</f>
        <v>0</v>
      </c>
      <c r="BL171" s="14" t="s">
        <v>126</v>
      </c>
      <c r="BM171" s="219" t="s">
        <v>284</v>
      </c>
    </row>
    <row r="172" s="12" customFormat="1" ht="22.8" customHeight="1">
      <c r="A172" s="12"/>
      <c r="B172" s="192"/>
      <c r="C172" s="193"/>
      <c r="D172" s="194" t="s">
        <v>75</v>
      </c>
      <c r="E172" s="206" t="s">
        <v>285</v>
      </c>
      <c r="F172" s="206" t="s">
        <v>286</v>
      </c>
      <c r="G172" s="193"/>
      <c r="H172" s="193"/>
      <c r="I172" s="196"/>
      <c r="J172" s="207">
        <f>BK172</f>
        <v>0</v>
      </c>
      <c r="K172" s="193"/>
      <c r="L172" s="198"/>
      <c r="M172" s="199"/>
      <c r="N172" s="200"/>
      <c r="O172" s="200"/>
      <c r="P172" s="201">
        <f>SUM(P173:P178)</f>
        <v>0</v>
      </c>
      <c r="Q172" s="200"/>
      <c r="R172" s="201">
        <f>SUM(R173:R178)</f>
        <v>0.31629361499999997</v>
      </c>
      <c r="S172" s="200"/>
      <c r="T172" s="202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3" t="s">
        <v>83</v>
      </c>
      <c r="AT172" s="204" t="s">
        <v>75</v>
      </c>
      <c r="AU172" s="204" t="s">
        <v>81</v>
      </c>
      <c r="AY172" s="203" t="s">
        <v>118</v>
      </c>
      <c r="BK172" s="205">
        <f>SUM(BK173:BK178)</f>
        <v>0</v>
      </c>
    </row>
    <row r="173" s="2" customFormat="1" ht="16.5" customHeight="1">
      <c r="A173" s="35"/>
      <c r="B173" s="36"/>
      <c r="C173" s="208" t="s">
        <v>287</v>
      </c>
      <c r="D173" s="208" t="s">
        <v>121</v>
      </c>
      <c r="E173" s="209" t="s">
        <v>288</v>
      </c>
      <c r="F173" s="210" t="s">
        <v>289</v>
      </c>
      <c r="G173" s="211" t="s">
        <v>124</v>
      </c>
      <c r="H173" s="212">
        <v>235.30000000000001</v>
      </c>
      <c r="I173" s="213"/>
      <c r="J173" s="214">
        <f>ROUND(I173*H173,2)</f>
        <v>0</v>
      </c>
      <c r="K173" s="210" t="s">
        <v>125</v>
      </c>
      <c r="L173" s="41"/>
      <c r="M173" s="215" t="s">
        <v>1</v>
      </c>
      <c r="N173" s="216" t="s">
        <v>41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126</v>
      </c>
      <c r="AT173" s="219" t="s">
        <v>121</v>
      </c>
      <c r="AU173" s="219" t="s">
        <v>83</v>
      </c>
      <c r="AY173" s="14" t="s">
        <v>118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81</v>
      </c>
      <c r="BK173" s="220">
        <f>ROUND(I173*H173,2)</f>
        <v>0</v>
      </c>
      <c r="BL173" s="14" t="s">
        <v>126</v>
      </c>
      <c r="BM173" s="219" t="s">
        <v>290</v>
      </c>
    </row>
    <row r="174" s="2" customFormat="1" ht="24.15" customHeight="1">
      <c r="A174" s="35"/>
      <c r="B174" s="36"/>
      <c r="C174" s="221" t="s">
        <v>291</v>
      </c>
      <c r="D174" s="221" t="s">
        <v>128</v>
      </c>
      <c r="E174" s="222" t="s">
        <v>292</v>
      </c>
      <c r="F174" s="223" t="s">
        <v>293</v>
      </c>
      <c r="G174" s="224" t="s">
        <v>124</v>
      </c>
      <c r="H174" s="225">
        <v>264.36000000000001</v>
      </c>
      <c r="I174" s="226"/>
      <c r="J174" s="227">
        <f>ROUND(I174*H174,2)</f>
        <v>0</v>
      </c>
      <c r="K174" s="223" t="s">
        <v>125</v>
      </c>
      <c r="L174" s="228"/>
      <c r="M174" s="229" t="s">
        <v>1</v>
      </c>
      <c r="N174" s="230" t="s">
        <v>41</v>
      </c>
      <c r="O174" s="88"/>
      <c r="P174" s="217">
        <f>O174*H174</f>
        <v>0</v>
      </c>
      <c r="Q174" s="217">
        <v>0.00017000000000000001</v>
      </c>
      <c r="R174" s="217">
        <f>Q174*H174</f>
        <v>0.044941200000000008</v>
      </c>
      <c r="S174" s="217">
        <v>0</v>
      </c>
      <c r="T174" s="21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9" t="s">
        <v>132</v>
      </c>
      <c r="AT174" s="219" t="s">
        <v>128</v>
      </c>
      <c r="AU174" s="219" t="s">
        <v>83</v>
      </c>
      <c r="AY174" s="14" t="s">
        <v>118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4" t="s">
        <v>81</v>
      </c>
      <c r="BK174" s="220">
        <f>ROUND(I174*H174,2)</f>
        <v>0</v>
      </c>
      <c r="BL174" s="14" t="s">
        <v>126</v>
      </c>
      <c r="BM174" s="219" t="s">
        <v>294</v>
      </c>
    </row>
    <row r="175" s="2" customFormat="1" ht="24.15" customHeight="1">
      <c r="A175" s="35"/>
      <c r="B175" s="36"/>
      <c r="C175" s="208" t="s">
        <v>295</v>
      </c>
      <c r="D175" s="208" t="s">
        <v>121</v>
      </c>
      <c r="E175" s="209" t="s">
        <v>296</v>
      </c>
      <c r="F175" s="210" t="s">
        <v>297</v>
      </c>
      <c r="G175" s="211" t="s">
        <v>124</v>
      </c>
      <c r="H175" s="212">
        <v>84.25</v>
      </c>
      <c r="I175" s="213"/>
      <c r="J175" s="214">
        <f>ROUND(I175*H175,2)</f>
        <v>0</v>
      </c>
      <c r="K175" s="210" t="s">
        <v>125</v>
      </c>
      <c r="L175" s="41"/>
      <c r="M175" s="215" t="s">
        <v>1</v>
      </c>
      <c r="N175" s="216" t="s">
        <v>41</v>
      </c>
      <c r="O175" s="88"/>
      <c r="P175" s="217">
        <f>O175*H175</f>
        <v>0</v>
      </c>
      <c r="Q175" s="217">
        <v>0.00042049999999999998</v>
      </c>
      <c r="R175" s="217">
        <f>Q175*H175</f>
        <v>0.035427124999999997</v>
      </c>
      <c r="S175" s="217">
        <v>0</v>
      </c>
      <c r="T175" s="21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9" t="s">
        <v>126</v>
      </c>
      <c r="AT175" s="219" t="s">
        <v>121</v>
      </c>
      <c r="AU175" s="219" t="s">
        <v>83</v>
      </c>
      <c r="AY175" s="14" t="s">
        <v>118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4" t="s">
        <v>81</v>
      </c>
      <c r="BK175" s="220">
        <f>ROUND(I175*H175,2)</f>
        <v>0</v>
      </c>
      <c r="BL175" s="14" t="s">
        <v>126</v>
      </c>
      <c r="BM175" s="219" t="s">
        <v>298</v>
      </c>
    </row>
    <row r="176" s="2" customFormat="1" ht="24.15" customHeight="1">
      <c r="A176" s="35"/>
      <c r="B176" s="36"/>
      <c r="C176" s="208" t="s">
        <v>299</v>
      </c>
      <c r="D176" s="208" t="s">
        <v>121</v>
      </c>
      <c r="E176" s="209" t="s">
        <v>300</v>
      </c>
      <c r="F176" s="210" t="s">
        <v>301</v>
      </c>
      <c r="G176" s="211" t="s">
        <v>124</v>
      </c>
      <c r="H176" s="212">
        <v>16.5</v>
      </c>
      <c r="I176" s="213"/>
      <c r="J176" s="214">
        <f>ROUND(I176*H176,2)</f>
        <v>0</v>
      </c>
      <c r="K176" s="210" t="s">
        <v>125</v>
      </c>
      <c r="L176" s="41"/>
      <c r="M176" s="215" t="s">
        <v>1</v>
      </c>
      <c r="N176" s="216" t="s">
        <v>41</v>
      </c>
      <c r="O176" s="88"/>
      <c r="P176" s="217">
        <f>O176*H176</f>
        <v>0</v>
      </c>
      <c r="Q176" s="217">
        <v>0.01259502</v>
      </c>
      <c r="R176" s="217">
        <f>Q176*H176</f>
        <v>0.20781783000000001</v>
      </c>
      <c r="S176" s="217">
        <v>0</v>
      </c>
      <c r="T176" s="21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9" t="s">
        <v>126</v>
      </c>
      <c r="AT176" s="219" t="s">
        <v>121</v>
      </c>
      <c r="AU176" s="219" t="s">
        <v>83</v>
      </c>
      <c r="AY176" s="14" t="s">
        <v>118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4" t="s">
        <v>81</v>
      </c>
      <c r="BK176" s="220">
        <f>ROUND(I176*H176,2)</f>
        <v>0</v>
      </c>
      <c r="BL176" s="14" t="s">
        <v>126</v>
      </c>
      <c r="BM176" s="219" t="s">
        <v>302</v>
      </c>
    </row>
    <row r="177" s="2" customFormat="1" ht="16.5" customHeight="1">
      <c r="A177" s="35"/>
      <c r="B177" s="36"/>
      <c r="C177" s="208" t="s">
        <v>303</v>
      </c>
      <c r="D177" s="208" t="s">
        <v>121</v>
      </c>
      <c r="E177" s="209" t="s">
        <v>304</v>
      </c>
      <c r="F177" s="210" t="s">
        <v>305</v>
      </c>
      <c r="G177" s="211" t="s">
        <v>124</v>
      </c>
      <c r="H177" s="212">
        <v>147.16300000000001</v>
      </c>
      <c r="I177" s="213"/>
      <c r="J177" s="214">
        <f>ROUND(I177*H177,2)</f>
        <v>0</v>
      </c>
      <c r="K177" s="210" t="s">
        <v>125</v>
      </c>
      <c r="L177" s="41"/>
      <c r="M177" s="215" t="s">
        <v>1</v>
      </c>
      <c r="N177" s="216" t="s">
        <v>41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126</v>
      </c>
      <c r="AT177" s="219" t="s">
        <v>121</v>
      </c>
      <c r="AU177" s="219" t="s">
        <v>83</v>
      </c>
      <c r="AY177" s="14" t="s">
        <v>118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81</v>
      </c>
      <c r="BK177" s="220">
        <f>ROUND(I177*H177,2)</f>
        <v>0</v>
      </c>
      <c r="BL177" s="14" t="s">
        <v>126</v>
      </c>
      <c r="BM177" s="219" t="s">
        <v>306</v>
      </c>
    </row>
    <row r="178" s="2" customFormat="1" ht="24.15" customHeight="1">
      <c r="A178" s="35"/>
      <c r="B178" s="36"/>
      <c r="C178" s="221" t="s">
        <v>307</v>
      </c>
      <c r="D178" s="221" t="s">
        <v>128</v>
      </c>
      <c r="E178" s="222" t="s">
        <v>292</v>
      </c>
      <c r="F178" s="223" t="s">
        <v>293</v>
      </c>
      <c r="G178" s="224" t="s">
        <v>124</v>
      </c>
      <c r="H178" s="225">
        <v>165.33799999999999</v>
      </c>
      <c r="I178" s="226"/>
      <c r="J178" s="227">
        <f>ROUND(I178*H178,2)</f>
        <v>0</v>
      </c>
      <c r="K178" s="223" t="s">
        <v>125</v>
      </c>
      <c r="L178" s="228"/>
      <c r="M178" s="229" t="s">
        <v>1</v>
      </c>
      <c r="N178" s="230" t="s">
        <v>41</v>
      </c>
      <c r="O178" s="88"/>
      <c r="P178" s="217">
        <f>O178*H178</f>
        <v>0</v>
      </c>
      <c r="Q178" s="217">
        <v>0.00017000000000000001</v>
      </c>
      <c r="R178" s="217">
        <f>Q178*H178</f>
        <v>0.028107460000000001</v>
      </c>
      <c r="S178" s="217">
        <v>0</v>
      </c>
      <c r="T178" s="21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9" t="s">
        <v>132</v>
      </c>
      <c r="AT178" s="219" t="s">
        <v>128</v>
      </c>
      <c r="AU178" s="219" t="s">
        <v>83</v>
      </c>
      <c r="AY178" s="14" t="s">
        <v>118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4" t="s">
        <v>81</v>
      </c>
      <c r="BK178" s="220">
        <f>ROUND(I178*H178,2)</f>
        <v>0</v>
      </c>
      <c r="BL178" s="14" t="s">
        <v>126</v>
      </c>
      <c r="BM178" s="219" t="s">
        <v>308</v>
      </c>
    </row>
    <row r="179" s="12" customFormat="1" ht="22.8" customHeight="1">
      <c r="A179" s="12"/>
      <c r="B179" s="192"/>
      <c r="C179" s="193"/>
      <c r="D179" s="194" t="s">
        <v>75</v>
      </c>
      <c r="E179" s="206" t="s">
        <v>309</v>
      </c>
      <c r="F179" s="206" t="s">
        <v>310</v>
      </c>
      <c r="G179" s="193"/>
      <c r="H179" s="193"/>
      <c r="I179" s="196"/>
      <c r="J179" s="207">
        <f>BK179</f>
        <v>0</v>
      </c>
      <c r="K179" s="193"/>
      <c r="L179" s="198"/>
      <c r="M179" s="199"/>
      <c r="N179" s="200"/>
      <c r="O179" s="200"/>
      <c r="P179" s="201">
        <f>SUM(P180:P185)</f>
        <v>0</v>
      </c>
      <c r="Q179" s="200"/>
      <c r="R179" s="201">
        <f>SUM(R180:R185)</f>
        <v>0.61052720000000005</v>
      </c>
      <c r="S179" s="200"/>
      <c r="T179" s="202">
        <f>SUM(T180:T185)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3" t="s">
        <v>83</v>
      </c>
      <c r="AT179" s="204" t="s">
        <v>75</v>
      </c>
      <c r="AU179" s="204" t="s">
        <v>81</v>
      </c>
      <c r="AY179" s="203" t="s">
        <v>118</v>
      </c>
      <c r="BK179" s="205">
        <f>SUM(BK180:BK185)</f>
        <v>0</v>
      </c>
    </row>
    <row r="180" s="2" customFormat="1" ht="24.15" customHeight="1">
      <c r="A180" s="35"/>
      <c r="B180" s="36"/>
      <c r="C180" s="208" t="s">
        <v>311</v>
      </c>
      <c r="D180" s="208" t="s">
        <v>121</v>
      </c>
      <c r="E180" s="209" t="s">
        <v>312</v>
      </c>
      <c r="F180" s="210" t="s">
        <v>313</v>
      </c>
      <c r="G180" s="211" t="s">
        <v>236</v>
      </c>
      <c r="H180" s="212">
        <v>106</v>
      </c>
      <c r="I180" s="213"/>
      <c r="J180" s="214">
        <f>ROUND(I180*H180,2)</f>
        <v>0</v>
      </c>
      <c r="K180" s="210" t="s">
        <v>125</v>
      </c>
      <c r="L180" s="41"/>
      <c r="M180" s="215" t="s">
        <v>1</v>
      </c>
      <c r="N180" s="216" t="s">
        <v>41</v>
      </c>
      <c r="O180" s="88"/>
      <c r="P180" s="217">
        <f>O180*H180</f>
        <v>0</v>
      </c>
      <c r="Q180" s="217">
        <v>0.0013446000000000001</v>
      </c>
      <c r="R180" s="217">
        <f>Q180*H180</f>
        <v>0.1425276</v>
      </c>
      <c r="S180" s="217">
        <v>0</v>
      </c>
      <c r="T180" s="21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9" t="s">
        <v>126</v>
      </c>
      <c r="AT180" s="219" t="s">
        <v>121</v>
      </c>
      <c r="AU180" s="219" t="s">
        <v>83</v>
      </c>
      <c r="AY180" s="14" t="s">
        <v>118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4" t="s">
        <v>81</v>
      </c>
      <c r="BK180" s="220">
        <f>ROUND(I180*H180,2)</f>
        <v>0</v>
      </c>
      <c r="BL180" s="14" t="s">
        <v>126</v>
      </c>
      <c r="BM180" s="219" t="s">
        <v>314</v>
      </c>
    </row>
    <row r="181" s="2" customFormat="1" ht="24.15" customHeight="1">
      <c r="A181" s="35"/>
      <c r="B181" s="36"/>
      <c r="C181" s="208" t="s">
        <v>315</v>
      </c>
      <c r="D181" s="208" t="s">
        <v>121</v>
      </c>
      <c r="E181" s="209" t="s">
        <v>316</v>
      </c>
      <c r="F181" s="210" t="s">
        <v>317</v>
      </c>
      <c r="G181" s="211" t="s">
        <v>236</v>
      </c>
      <c r="H181" s="212">
        <v>80</v>
      </c>
      <c r="I181" s="213"/>
      <c r="J181" s="214">
        <f>ROUND(I181*H181,2)</f>
        <v>0</v>
      </c>
      <c r="K181" s="210" t="s">
        <v>125</v>
      </c>
      <c r="L181" s="41"/>
      <c r="M181" s="215" t="s">
        <v>1</v>
      </c>
      <c r="N181" s="216" t="s">
        <v>41</v>
      </c>
      <c r="O181" s="88"/>
      <c r="P181" s="217">
        <f>O181*H181</f>
        <v>0</v>
      </c>
      <c r="Q181" s="217">
        <v>0.0012241999999999999</v>
      </c>
      <c r="R181" s="217">
        <f>Q181*H181</f>
        <v>0.097935999999999995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126</v>
      </c>
      <c r="AT181" s="219" t="s">
        <v>121</v>
      </c>
      <c r="AU181" s="219" t="s">
        <v>83</v>
      </c>
      <c r="AY181" s="14" t="s">
        <v>118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81</v>
      </c>
      <c r="BK181" s="220">
        <f>ROUND(I181*H181,2)</f>
        <v>0</v>
      </c>
      <c r="BL181" s="14" t="s">
        <v>126</v>
      </c>
      <c r="BM181" s="219" t="s">
        <v>318</v>
      </c>
    </row>
    <row r="182" s="2" customFormat="1" ht="24.15" customHeight="1">
      <c r="A182" s="35"/>
      <c r="B182" s="36"/>
      <c r="C182" s="208" t="s">
        <v>319</v>
      </c>
      <c r="D182" s="208" t="s">
        <v>121</v>
      </c>
      <c r="E182" s="209" t="s">
        <v>320</v>
      </c>
      <c r="F182" s="210" t="s">
        <v>321</v>
      </c>
      <c r="G182" s="211" t="s">
        <v>236</v>
      </c>
      <c r="H182" s="212">
        <v>20.5</v>
      </c>
      <c r="I182" s="213"/>
      <c r="J182" s="214">
        <f>ROUND(I182*H182,2)</f>
        <v>0</v>
      </c>
      <c r="K182" s="210" t="s">
        <v>125</v>
      </c>
      <c r="L182" s="41"/>
      <c r="M182" s="215" t="s">
        <v>1</v>
      </c>
      <c r="N182" s="216" t="s">
        <v>41</v>
      </c>
      <c r="O182" s="88"/>
      <c r="P182" s="217">
        <f>O182*H182</f>
        <v>0</v>
      </c>
      <c r="Q182" s="217">
        <v>0.0016336</v>
      </c>
      <c r="R182" s="217">
        <f>Q182*H182</f>
        <v>0.033488799999999999</v>
      </c>
      <c r="S182" s="217">
        <v>0</v>
      </c>
      <c r="T182" s="21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9" t="s">
        <v>126</v>
      </c>
      <c r="AT182" s="219" t="s">
        <v>121</v>
      </c>
      <c r="AU182" s="219" t="s">
        <v>83</v>
      </c>
      <c r="AY182" s="14" t="s">
        <v>118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14" t="s">
        <v>81</v>
      </c>
      <c r="BK182" s="220">
        <f>ROUND(I182*H182,2)</f>
        <v>0</v>
      </c>
      <c r="BL182" s="14" t="s">
        <v>126</v>
      </c>
      <c r="BM182" s="219" t="s">
        <v>322</v>
      </c>
    </row>
    <row r="183" s="2" customFormat="1" ht="24.15" customHeight="1">
      <c r="A183" s="35"/>
      <c r="B183" s="36"/>
      <c r="C183" s="208" t="s">
        <v>323</v>
      </c>
      <c r="D183" s="208" t="s">
        <v>121</v>
      </c>
      <c r="E183" s="209" t="s">
        <v>324</v>
      </c>
      <c r="F183" s="210" t="s">
        <v>325</v>
      </c>
      <c r="G183" s="211" t="s">
        <v>236</v>
      </c>
      <c r="H183" s="212">
        <v>80</v>
      </c>
      <c r="I183" s="213"/>
      <c r="J183" s="214">
        <f>ROUND(I183*H183,2)</f>
        <v>0</v>
      </c>
      <c r="K183" s="210" t="s">
        <v>125</v>
      </c>
      <c r="L183" s="41"/>
      <c r="M183" s="215" t="s">
        <v>1</v>
      </c>
      <c r="N183" s="216" t="s">
        <v>41</v>
      </c>
      <c r="O183" s="88"/>
      <c r="P183" s="217">
        <f>O183*H183</f>
        <v>0</v>
      </c>
      <c r="Q183" s="217">
        <v>0.0028628099999999999</v>
      </c>
      <c r="R183" s="217">
        <f>Q183*H183</f>
        <v>0.2290248</v>
      </c>
      <c r="S183" s="217">
        <v>0</v>
      </c>
      <c r="T183" s="21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9" t="s">
        <v>126</v>
      </c>
      <c r="AT183" s="219" t="s">
        <v>121</v>
      </c>
      <c r="AU183" s="219" t="s">
        <v>83</v>
      </c>
      <c r="AY183" s="14" t="s">
        <v>118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4" t="s">
        <v>81</v>
      </c>
      <c r="BK183" s="220">
        <f>ROUND(I183*H183,2)</f>
        <v>0</v>
      </c>
      <c r="BL183" s="14" t="s">
        <v>126</v>
      </c>
      <c r="BM183" s="219" t="s">
        <v>326</v>
      </c>
    </row>
    <row r="184" s="2" customFormat="1" ht="24.15" customHeight="1">
      <c r="A184" s="35"/>
      <c r="B184" s="36"/>
      <c r="C184" s="208" t="s">
        <v>327</v>
      </c>
      <c r="D184" s="208" t="s">
        <v>121</v>
      </c>
      <c r="E184" s="209" t="s">
        <v>328</v>
      </c>
      <c r="F184" s="210" t="s">
        <v>329</v>
      </c>
      <c r="G184" s="211" t="s">
        <v>330</v>
      </c>
      <c r="H184" s="212">
        <v>15</v>
      </c>
      <c r="I184" s="213"/>
      <c r="J184" s="214">
        <f>ROUND(I184*H184,2)</f>
        <v>0</v>
      </c>
      <c r="K184" s="210" t="s">
        <v>125</v>
      </c>
      <c r="L184" s="41"/>
      <c r="M184" s="215" t="s">
        <v>1</v>
      </c>
      <c r="N184" s="216" t="s">
        <v>41</v>
      </c>
      <c r="O184" s="88"/>
      <c r="P184" s="217">
        <f>O184*H184</f>
        <v>0</v>
      </c>
      <c r="Q184" s="217">
        <v>0.00048000000000000001</v>
      </c>
      <c r="R184" s="217">
        <f>Q184*H184</f>
        <v>0.0071999999999999998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126</v>
      </c>
      <c r="AT184" s="219" t="s">
        <v>121</v>
      </c>
      <c r="AU184" s="219" t="s">
        <v>83</v>
      </c>
      <c r="AY184" s="14" t="s">
        <v>118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81</v>
      </c>
      <c r="BK184" s="220">
        <f>ROUND(I184*H184,2)</f>
        <v>0</v>
      </c>
      <c r="BL184" s="14" t="s">
        <v>126</v>
      </c>
      <c r="BM184" s="219" t="s">
        <v>331</v>
      </c>
    </row>
    <row r="185" s="2" customFormat="1" ht="24.15" customHeight="1">
      <c r="A185" s="35"/>
      <c r="B185" s="36"/>
      <c r="C185" s="208" t="s">
        <v>332</v>
      </c>
      <c r="D185" s="208" t="s">
        <v>121</v>
      </c>
      <c r="E185" s="209" t="s">
        <v>333</v>
      </c>
      <c r="F185" s="210" t="s">
        <v>334</v>
      </c>
      <c r="G185" s="211" t="s">
        <v>236</v>
      </c>
      <c r="H185" s="212">
        <v>45</v>
      </c>
      <c r="I185" s="213"/>
      <c r="J185" s="214">
        <f>ROUND(I185*H185,2)</f>
        <v>0</v>
      </c>
      <c r="K185" s="210" t="s">
        <v>125</v>
      </c>
      <c r="L185" s="41"/>
      <c r="M185" s="215" t="s">
        <v>1</v>
      </c>
      <c r="N185" s="216" t="s">
        <v>41</v>
      </c>
      <c r="O185" s="88"/>
      <c r="P185" s="217">
        <f>O185*H185</f>
        <v>0</v>
      </c>
      <c r="Q185" s="217">
        <v>0.0022300000000000002</v>
      </c>
      <c r="R185" s="217">
        <f>Q185*H185</f>
        <v>0.10035000000000001</v>
      </c>
      <c r="S185" s="217">
        <v>0</v>
      </c>
      <c r="T185" s="21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9" t="s">
        <v>126</v>
      </c>
      <c r="AT185" s="219" t="s">
        <v>121</v>
      </c>
      <c r="AU185" s="219" t="s">
        <v>83</v>
      </c>
      <c r="AY185" s="14" t="s">
        <v>118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14" t="s">
        <v>81</v>
      </c>
      <c r="BK185" s="220">
        <f>ROUND(I185*H185,2)</f>
        <v>0</v>
      </c>
      <c r="BL185" s="14" t="s">
        <v>126</v>
      </c>
      <c r="BM185" s="219" t="s">
        <v>335</v>
      </c>
    </row>
    <row r="186" s="12" customFormat="1" ht="22.8" customHeight="1">
      <c r="A186" s="12"/>
      <c r="B186" s="192"/>
      <c r="C186" s="193"/>
      <c r="D186" s="194" t="s">
        <v>75</v>
      </c>
      <c r="E186" s="206" t="s">
        <v>336</v>
      </c>
      <c r="F186" s="206" t="s">
        <v>337</v>
      </c>
      <c r="G186" s="193"/>
      <c r="H186" s="193"/>
      <c r="I186" s="196"/>
      <c r="J186" s="207">
        <f>BK186</f>
        <v>0</v>
      </c>
      <c r="K186" s="193"/>
      <c r="L186" s="198"/>
      <c r="M186" s="199"/>
      <c r="N186" s="200"/>
      <c r="O186" s="200"/>
      <c r="P186" s="201">
        <f>SUM(P187:P208)</f>
        <v>0</v>
      </c>
      <c r="Q186" s="200"/>
      <c r="R186" s="201">
        <f>SUM(R187:R208)</f>
        <v>7.6521420840649981</v>
      </c>
      <c r="S186" s="200"/>
      <c r="T186" s="202">
        <f>SUM(T187:T208)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3" t="s">
        <v>83</v>
      </c>
      <c r="AT186" s="204" t="s">
        <v>75</v>
      </c>
      <c r="AU186" s="204" t="s">
        <v>81</v>
      </c>
      <c r="AY186" s="203" t="s">
        <v>118</v>
      </c>
      <c r="BK186" s="205">
        <f>SUM(BK187:BK208)</f>
        <v>0</v>
      </c>
    </row>
    <row r="187" s="2" customFormat="1" ht="24.15" customHeight="1">
      <c r="A187" s="35"/>
      <c r="B187" s="36"/>
      <c r="C187" s="208" t="s">
        <v>338</v>
      </c>
      <c r="D187" s="208" t="s">
        <v>121</v>
      </c>
      <c r="E187" s="209" t="s">
        <v>339</v>
      </c>
      <c r="F187" s="210" t="s">
        <v>340</v>
      </c>
      <c r="G187" s="211" t="s">
        <v>124</v>
      </c>
      <c r="H187" s="212">
        <v>235.30000000000001</v>
      </c>
      <c r="I187" s="213"/>
      <c r="J187" s="214">
        <f>ROUND(I187*H187,2)</f>
        <v>0</v>
      </c>
      <c r="K187" s="210" t="s">
        <v>125</v>
      </c>
      <c r="L187" s="41"/>
      <c r="M187" s="215" t="s">
        <v>1</v>
      </c>
      <c r="N187" s="216" t="s">
        <v>41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9" t="s">
        <v>126</v>
      </c>
      <c r="AT187" s="219" t="s">
        <v>121</v>
      </c>
      <c r="AU187" s="219" t="s">
        <v>83</v>
      </c>
      <c r="AY187" s="14" t="s">
        <v>118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4" t="s">
        <v>81</v>
      </c>
      <c r="BK187" s="220">
        <f>ROUND(I187*H187,2)</f>
        <v>0</v>
      </c>
      <c r="BL187" s="14" t="s">
        <v>126</v>
      </c>
      <c r="BM187" s="219" t="s">
        <v>341</v>
      </c>
    </row>
    <row r="188" s="2" customFormat="1" ht="24.15" customHeight="1">
      <c r="A188" s="35"/>
      <c r="B188" s="36"/>
      <c r="C188" s="221" t="s">
        <v>342</v>
      </c>
      <c r="D188" s="221" t="s">
        <v>128</v>
      </c>
      <c r="E188" s="222" t="s">
        <v>343</v>
      </c>
      <c r="F188" s="223" t="s">
        <v>344</v>
      </c>
      <c r="G188" s="224" t="s">
        <v>124</v>
      </c>
      <c r="H188" s="225">
        <v>258.82999999999998</v>
      </c>
      <c r="I188" s="226"/>
      <c r="J188" s="227">
        <f>ROUND(I188*H188,2)</f>
        <v>0</v>
      </c>
      <c r="K188" s="223" t="s">
        <v>125</v>
      </c>
      <c r="L188" s="228"/>
      <c r="M188" s="229" t="s">
        <v>1</v>
      </c>
      <c r="N188" s="230" t="s">
        <v>41</v>
      </c>
      <c r="O188" s="88"/>
      <c r="P188" s="217">
        <f>O188*H188</f>
        <v>0</v>
      </c>
      <c r="Q188" s="217">
        <v>0.0073499999999999998</v>
      </c>
      <c r="R188" s="217">
        <f>Q188*H188</f>
        <v>1.9024004999999997</v>
      </c>
      <c r="S188" s="217">
        <v>0</v>
      </c>
      <c r="T188" s="21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9" t="s">
        <v>132</v>
      </c>
      <c r="AT188" s="219" t="s">
        <v>128</v>
      </c>
      <c r="AU188" s="219" t="s">
        <v>83</v>
      </c>
      <c r="AY188" s="14" t="s">
        <v>118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14" t="s">
        <v>81</v>
      </c>
      <c r="BK188" s="220">
        <f>ROUND(I188*H188,2)</f>
        <v>0</v>
      </c>
      <c r="BL188" s="14" t="s">
        <v>126</v>
      </c>
      <c r="BM188" s="219" t="s">
        <v>345</v>
      </c>
    </row>
    <row r="189" s="2" customFormat="1" ht="24.15" customHeight="1">
      <c r="A189" s="35"/>
      <c r="B189" s="36"/>
      <c r="C189" s="208" t="s">
        <v>346</v>
      </c>
      <c r="D189" s="208" t="s">
        <v>121</v>
      </c>
      <c r="E189" s="209" t="s">
        <v>347</v>
      </c>
      <c r="F189" s="210" t="s">
        <v>348</v>
      </c>
      <c r="G189" s="211" t="s">
        <v>124</v>
      </c>
      <c r="H189" s="212">
        <v>305.05000000000001</v>
      </c>
      <c r="I189" s="213"/>
      <c r="J189" s="214">
        <f>ROUND(I189*H189,2)</f>
        <v>0</v>
      </c>
      <c r="K189" s="210" t="s">
        <v>125</v>
      </c>
      <c r="L189" s="41"/>
      <c r="M189" s="215" t="s">
        <v>1</v>
      </c>
      <c r="N189" s="216" t="s">
        <v>41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126</v>
      </c>
      <c r="AT189" s="219" t="s">
        <v>121</v>
      </c>
      <c r="AU189" s="219" t="s">
        <v>83</v>
      </c>
      <c r="AY189" s="14" t="s">
        <v>118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81</v>
      </c>
      <c r="BK189" s="220">
        <f>ROUND(I189*H189,2)</f>
        <v>0</v>
      </c>
      <c r="BL189" s="14" t="s">
        <v>126</v>
      </c>
      <c r="BM189" s="219" t="s">
        <v>349</v>
      </c>
    </row>
    <row r="190" s="2" customFormat="1" ht="24.15" customHeight="1">
      <c r="A190" s="35"/>
      <c r="B190" s="36"/>
      <c r="C190" s="221" t="s">
        <v>350</v>
      </c>
      <c r="D190" s="221" t="s">
        <v>128</v>
      </c>
      <c r="E190" s="222" t="s">
        <v>272</v>
      </c>
      <c r="F190" s="223" t="s">
        <v>273</v>
      </c>
      <c r="G190" s="224" t="s">
        <v>124</v>
      </c>
      <c r="H190" s="225">
        <v>335.55500000000001</v>
      </c>
      <c r="I190" s="226"/>
      <c r="J190" s="227">
        <f>ROUND(I190*H190,2)</f>
        <v>0</v>
      </c>
      <c r="K190" s="223" t="s">
        <v>125</v>
      </c>
      <c r="L190" s="228"/>
      <c r="M190" s="229" t="s">
        <v>1</v>
      </c>
      <c r="N190" s="230" t="s">
        <v>41</v>
      </c>
      <c r="O190" s="88"/>
      <c r="P190" s="217">
        <f>O190*H190</f>
        <v>0</v>
      </c>
      <c r="Q190" s="217">
        <v>0.0073499999999999998</v>
      </c>
      <c r="R190" s="217">
        <f>Q190*H190</f>
        <v>2.4663292499999998</v>
      </c>
      <c r="S190" s="217">
        <v>0</v>
      </c>
      <c r="T190" s="21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9" t="s">
        <v>132</v>
      </c>
      <c r="AT190" s="219" t="s">
        <v>128</v>
      </c>
      <c r="AU190" s="219" t="s">
        <v>83</v>
      </c>
      <c r="AY190" s="14" t="s">
        <v>118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14" t="s">
        <v>81</v>
      </c>
      <c r="BK190" s="220">
        <f>ROUND(I190*H190,2)</f>
        <v>0</v>
      </c>
      <c r="BL190" s="14" t="s">
        <v>126</v>
      </c>
      <c r="BM190" s="219" t="s">
        <v>351</v>
      </c>
    </row>
    <row r="191" s="2" customFormat="1" ht="33" customHeight="1">
      <c r="A191" s="35"/>
      <c r="B191" s="36"/>
      <c r="C191" s="208" t="s">
        <v>352</v>
      </c>
      <c r="D191" s="208" t="s">
        <v>121</v>
      </c>
      <c r="E191" s="209" t="s">
        <v>353</v>
      </c>
      <c r="F191" s="210" t="s">
        <v>354</v>
      </c>
      <c r="G191" s="211" t="s">
        <v>236</v>
      </c>
      <c r="H191" s="212">
        <v>487.5</v>
      </c>
      <c r="I191" s="213"/>
      <c r="J191" s="214">
        <f>ROUND(I191*H191,2)</f>
        <v>0</v>
      </c>
      <c r="K191" s="210" t="s">
        <v>125</v>
      </c>
      <c r="L191" s="41"/>
      <c r="M191" s="215" t="s">
        <v>1</v>
      </c>
      <c r="N191" s="216" t="s">
        <v>41</v>
      </c>
      <c r="O191" s="88"/>
      <c r="P191" s="217">
        <f>O191*H191</f>
        <v>0</v>
      </c>
      <c r="Q191" s="217">
        <v>0.00013103999999999999</v>
      </c>
      <c r="R191" s="217">
        <f>Q191*H191</f>
        <v>0.063881999999999994</v>
      </c>
      <c r="S191" s="217">
        <v>0</v>
      </c>
      <c r="T191" s="21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9" t="s">
        <v>126</v>
      </c>
      <c r="AT191" s="219" t="s">
        <v>121</v>
      </c>
      <c r="AU191" s="219" t="s">
        <v>83</v>
      </c>
      <c r="AY191" s="14" t="s">
        <v>118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14" t="s">
        <v>81</v>
      </c>
      <c r="BK191" s="220">
        <f>ROUND(I191*H191,2)</f>
        <v>0</v>
      </c>
      <c r="BL191" s="14" t="s">
        <v>126</v>
      </c>
      <c r="BM191" s="219" t="s">
        <v>355</v>
      </c>
    </row>
    <row r="192" s="2" customFormat="1" ht="24.15" customHeight="1">
      <c r="A192" s="35"/>
      <c r="B192" s="36"/>
      <c r="C192" s="221" t="s">
        <v>356</v>
      </c>
      <c r="D192" s="221" t="s">
        <v>128</v>
      </c>
      <c r="E192" s="222" t="s">
        <v>357</v>
      </c>
      <c r="F192" s="223" t="s">
        <v>358</v>
      </c>
      <c r="G192" s="224" t="s">
        <v>231</v>
      </c>
      <c r="H192" s="225">
        <v>1.1699999999999999</v>
      </c>
      <c r="I192" s="226"/>
      <c r="J192" s="227">
        <f>ROUND(I192*H192,2)</f>
        <v>0</v>
      </c>
      <c r="K192" s="223" t="s">
        <v>125</v>
      </c>
      <c r="L192" s="228"/>
      <c r="M192" s="229" t="s">
        <v>1</v>
      </c>
      <c r="N192" s="230" t="s">
        <v>41</v>
      </c>
      <c r="O192" s="88"/>
      <c r="P192" s="217">
        <f>O192*H192</f>
        <v>0</v>
      </c>
      <c r="Q192" s="217">
        <v>0.55000000000000004</v>
      </c>
      <c r="R192" s="217">
        <f>Q192*H192</f>
        <v>0.64349999999999996</v>
      </c>
      <c r="S192" s="217">
        <v>0</v>
      </c>
      <c r="T192" s="21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9" t="s">
        <v>132</v>
      </c>
      <c r="AT192" s="219" t="s">
        <v>128</v>
      </c>
      <c r="AU192" s="219" t="s">
        <v>83</v>
      </c>
      <c r="AY192" s="14" t="s">
        <v>118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4" t="s">
        <v>81</v>
      </c>
      <c r="BK192" s="220">
        <f>ROUND(I192*H192,2)</f>
        <v>0</v>
      </c>
      <c r="BL192" s="14" t="s">
        <v>126</v>
      </c>
      <c r="BM192" s="219" t="s">
        <v>359</v>
      </c>
    </row>
    <row r="193" s="2" customFormat="1" ht="16.5" customHeight="1">
      <c r="A193" s="35"/>
      <c r="B193" s="36"/>
      <c r="C193" s="208" t="s">
        <v>360</v>
      </c>
      <c r="D193" s="208" t="s">
        <v>121</v>
      </c>
      <c r="E193" s="209" t="s">
        <v>361</v>
      </c>
      <c r="F193" s="210" t="s">
        <v>362</v>
      </c>
      <c r="G193" s="211" t="s">
        <v>236</v>
      </c>
      <c r="H193" s="212">
        <v>190</v>
      </c>
      <c r="I193" s="213"/>
      <c r="J193" s="214">
        <f>ROUND(I193*H193,2)</f>
        <v>0</v>
      </c>
      <c r="K193" s="210" t="s">
        <v>125</v>
      </c>
      <c r="L193" s="41"/>
      <c r="M193" s="215" t="s">
        <v>1</v>
      </c>
      <c r="N193" s="216" t="s">
        <v>41</v>
      </c>
      <c r="O193" s="88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9" t="s">
        <v>126</v>
      </c>
      <c r="AT193" s="219" t="s">
        <v>121</v>
      </c>
      <c r="AU193" s="219" t="s">
        <v>83</v>
      </c>
      <c r="AY193" s="14" t="s">
        <v>118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4" t="s">
        <v>81</v>
      </c>
      <c r="BK193" s="220">
        <f>ROUND(I193*H193,2)</f>
        <v>0</v>
      </c>
      <c r="BL193" s="14" t="s">
        <v>126</v>
      </c>
      <c r="BM193" s="219" t="s">
        <v>363</v>
      </c>
    </row>
    <row r="194" s="2" customFormat="1" ht="16.5" customHeight="1">
      <c r="A194" s="35"/>
      <c r="B194" s="36"/>
      <c r="C194" s="221" t="s">
        <v>364</v>
      </c>
      <c r="D194" s="221" t="s">
        <v>128</v>
      </c>
      <c r="E194" s="222" t="s">
        <v>365</v>
      </c>
      <c r="F194" s="223" t="s">
        <v>366</v>
      </c>
      <c r="G194" s="224" t="s">
        <v>236</v>
      </c>
      <c r="H194" s="225">
        <v>209</v>
      </c>
      <c r="I194" s="226"/>
      <c r="J194" s="227">
        <f>ROUND(I194*H194,2)</f>
        <v>0</v>
      </c>
      <c r="K194" s="223" t="s">
        <v>125</v>
      </c>
      <c r="L194" s="228"/>
      <c r="M194" s="229" t="s">
        <v>1</v>
      </c>
      <c r="N194" s="230" t="s">
        <v>41</v>
      </c>
      <c r="O194" s="88"/>
      <c r="P194" s="217">
        <f>O194*H194</f>
        <v>0</v>
      </c>
      <c r="Q194" s="217">
        <v>0.00016000000000000001</v>
      </c>
      <c r="R194" s="217">
        <f>Q194*H194</f>
        <v>0.033440000000000004</v>
      </c>
      <c r="S194" s="217">
        <v>0</v>
      </c>
      <c r="T194" s="21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9" t="s">
        <v>132</v>
      </c>
      <c r="AT194" s="219" t="s">
        <v>128</v>
      </c>
      <c r="AU194" s="219" t="s">
        <v>83</v>
      </c>
      <c r="AY194" s="14" t="s">
        <v>118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4" t="s">
        <v>81</v>
      </c>
      <c r="BK194" s="220">
        <f>ROUND(I194*H194,2)</f>
        <v>0</v>
      </c>
      <c r="BL194" s="14" t="s">
        <v>126</v>
      </c>
      <c r="BM194" s="219" t="s">
        <v>367</v>
      </c>
    </row>
    <row r="195" s="2" customFormat="1" ht="24.15" customHeight="1">
      <c r="A195" s="35"/>
      <c r="B195" s="36"/>
      <c r="C195" s="208" t="s">
        <v>368</v>
      </c>
      <c r="D195" s="208" t="s">
        <v>121</v>
      </c>
      <c r="E195" s="209" t="s">
        <v>369</v>
      </c>
      <c r="F195" s="210" t="s">
        <v>370</v>
      </c>
      <c r="G195" s="211" t="s">
        <v>124</v>
      </c>
      <c r="H195" s="212">
        <v>147.16300000000001</v>
      </c>
      <c r="I195" s="213"/>
      <c r="J195" s="214">
        <f>ROUND(I195*H195,2)</f>
        <v>0</v>
      </c>
      <c r="K195" s="210" t="s">
        <v>125</v>
      </c>
      <c r="L195" s="41"/>
      <c r="M195" s="215" t="s">
        <v>1</v>
      </c>
      <c r="N195" s="216" t="s">
        <v>41</v>
      </c>
      <c r="O195" s="88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9" t="s">
        <v>126</v>
      </c>
      <c r="AT195" s="219" t="s">
        <v>121</v>
      </c>
      <c r="AU195" s="219" t="s">
        <v>83</v>
      </c>
      <c r="AY195" s="14" t="s">
        <v>118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4" t="s">
        <v>81</v>
      </c>
      <c r="BK195" s="220">
        <f>ROUND(I195*H195,2)</f>
        <v>0</v>
      </c>
      <c r="BL195" s="14" t="s">
        <v>126</v>
      </c>
      <c r="BM195" s="219" t="s">
        <v>371</v>
      </c>
    </row>
    <row r="196" s="2" customFormat="1" ht="24.15" customHeight="1">
      <c r="A196" s="35"/>
      <c r="B196" s="36"/>
      <c r="C196" s="221" t="s">
        <v>372</v>
      </c>
      <c r="D196" s="221" t="s">
        <v>128</v>
      </c>
      <c r="E196" s="222" t="s">
        <v>343</v>
      </c>
      <c r="F196" s="223" t="s">
        <v>344</v>
      </c>
      <c r="G196" s="224" t="s">
        <v>124</v>
      </c>
      <c r="H196" s="225">
        <v>161.87899999999999</v>
      </c>
      <c r="I196" s="226"/>
      <c r="J196" s="227">
        <f>ROUND(I196*H196,2)</f>
        <v>0</v>
      </c>
      <c r="K196" s="223" t="s">
        <v>125</v>
      </c>
      <c r="L196" s="228"/>
      <c r="M196" s="229" t="s">
        <v>1</v>
      </c>
      <c r="N196" s="230" t="s">
        <v>41</v>
      </c>
      <c r="O196" s="88"/>
      <c r="P196" s="217">
        <f>O196*H196</f>
        <v>0</v>
      </c>
      <c r="Q196" s="217">
        <v>0.0073499999999999998</v>
      </c>
      <c r="R196" s="217">
        <f>Q196*H196</f>
        <v>1.1898106499999999</v>
      </c>
      <c r="S196" s="217">
        <v>0</v>
      </c>
      <c r="T196" s="21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9" t="s">
        <v>132</v>
      </c>
      <c r="AT196" s="219" t="s">
        <v>128</v>
      </c>
      <c r="AU196" s="219" t="s">
        <v>83</v>
      </c>
      <c r="AY196" s="14" t="s">
        <v>118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14" t="s">
        <v>81</v>
      </c>
      <c r="BK196" s="220">
        <f>ROUND(I196*H196,2)</f>
        <v>0</v>
      </c>
      <c r="BL196" s="14" t="s">
        <v>126</v>
      </c>
      <c r="BM196" s="219" t="s">
        <v>373</v>
      </c>
    </row>
    <row r="197" s="2" customFormat="1" ht="33" customHeight="1">
      <c r="A197" s="35"/>
      <c r="B197" s="36"/>
      <c r="C197" s="208" t="s">
        <v>374</v>
      </c>
      <c r="D197" s="208" t="s">
        <v>121</v>
      </c>
      <c r="E197" s="209" t="s">
        <v>375</v>
      </c>
      <c r="F197" s="210" t="s">
        <v>376</v>
      </c>
      <c r="G197" s="211" t="s">
        <v>124</v>
      </c>
      <c r="H197" s="212">
        <v>21.600000000000001</v>
      </c>
      <c r="I197" s="213"/>
      <c r="J197" s="214">
        <f>ROUND(I197*H197,2)</f>
        <v>0</v>
      </c>
      <c r="K197" s="210" t="s">
        <v>125</v>
      </c>
      <c r="L197" s="41"/>
      <c r="M197" s="215" t="s">
        <v>1</v>
      </c>
      <c r="N197" s="216" t="s">
        <v>41</v>
      </c>
      <c r="O197" s="88"/>
      <c r="P197" s="217">
        <f>O197*H197</f>
        <v>0</v>
      </c>
      <c r="Q197" s="217">
        <v>0.00025122090000000001</v>
      </c>
      <c r="R197" s="217">
        <f>Q197*H197</f>
        <v>0.0054263714400000001</v>
      </c>
      <c r="S197" s="217">
        <v>0</v>
      </c>
      <c r="T197" s="21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9" t="s">
        <v>126</v>
      </c>
      <c r="AT197" s="219" t="s">
        <v>121</v>
      </c>
      <c r="AU197" s="219" t="s">
        <v>83</v>
      </c>
      <c r="AY197" s="14" t="s">
        <v>118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14" t="s">
        <v>81</v>
      </c>
      <c r="BK197" s="220">
        <f>ROUND(I197*H197,2)</f>
        <v>0</v>
      </c>
      <c r="BL197" s="14" t="s">
        <v>126</v>
      </c>
      <c r="BM197" s="219" t="s">
        <v>377</v>
      </c>
    </row>
    <row r="198" s="2" customFormat="1" ht="24.15" customHeight="1">
      <c r="A198" s="35"/>
      <c r="B198" s="36"/>
      <c r="C198" s="221" t="s">
        <v>378</v>
      </c>
      <c r="D198" s="221" t="s">
        <v>128</v>
      </c>
      <c r="E198" s="222" t="s">
        <v>379</v>
      </c>
      <c r="F198" s="223" t="s">
        <v>380</v>
      </c>
      <c r="G198" s="224" t="s">
        <v>124</v>
      </c>
      <c r="H198" s="225">
        <v>21.600000000000001</v>
      </c>
      <c r="I198" s="226"/>
      <c r="J198" s="227">
        <f>ROUND(I198*H198,2)</f>
        <v>0</v>
      </c>
      <c r="K198" s="223" t="s">
        <v>125</v>
      </c>
      <c r="L198" s="228"/>
      <c r="M198" s="229" t="s">
        <v>1</v>
      </c>
      <c r="N198" s="230" t="s">
        <v>41</v>
      </c>
      <c r="O198" s="88"/>
      <c r="P198" s="217">
        <f>O198*H198</f>
        <v>0</v>
      </c>
      <c r="Q198" s="217">
        <v>0.02639</v>
      </c>
      <c r="R198" s="217">
        <f>Q198*H198</f>
        <v>0.57002400000000009</v>
      </c>
      <c r="S198" s="217">
        <v>0</v>
      </c>
      <c r="T198" s="21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9" t="s">
        <v>132</v>
      </c>
      <c r="AT198" s="219" t="s">
        <v>128</v>
      </c>
      <c r="AU198" s="219" t="s">
        <v>83</v>
      </c>
      <c r="AY198" s="14" t="s">
        <v>118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4" t="s">
        <v>81</v>
      </c>
      <c r="BK198" s="220">
        <f>ROUND(I198*H198,2)</f>
        <v>0</v>
      </c>
      <c r="BL198" s="14" t="s">
        <v>126</v>
      </c>
      <c r="BM198" s="219" t="s">
        <v>381</v>
      </c>
    </row>
    <row r="199" s="2" customFormat="1" ht="33" customHeight="1">
      <c r="A199" s="35"/>
      <c r="B199" s="36"/>
      <c r="C199" s="208" t="s">
        <v>382</v>
      </c>
      <c r="D199" s="208" t="s">
        <v>121</v>
      </c>
      <c r="E199" s="209" t="s">
        <v>383</v>
      </c>
      <c r="F199" s="210" t="s">
        <v>384</v>
      </c>
      <c r="G199" s="211" t="s">
        <v>124</v>
      </c>
      <c r="H199" s="212">
        <v>1.25</v>
      </c>
      <c r="I199" s="213"/>
      <c r="J199" s="214">
        <f>ROUND(I199*H199,2)</f>
        <v>0</v>
      </c>
      <c r="K199" s="210" t="s">
        <v>125</v>
      </c>
      <c r="L199" s="41"/>
      <c r="M199" s="215" t="s">
        <v>1</v>
      </c>
      <c r="N199" s="216" t="s">
        <v>41</v>
      </c>
      <c r="O199" s="88"/>
      <c r="P199" s="217">
        <f>O199*H199</f>
        <v>0</v>
      </c>
      <c r="Q199" s="217">
        <v>0.00021414049999999999</v>
      </c>
      <c r="R199" s="217">
        <f>Q199*H199</f>
        <v>0.00026767562499999998</v>
      </c>
      <c r="S199" s="217">
        <v>0</v>
      </c>
      <c r="T199" s="21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9" t="s">
        <v>126</v>
      </c>
      <c r="AT199" s="219" t="s">
        <v>121</v>
      </c>
      <c r="AU199" s="219" t="s">
        <v>83</v>
      </c>
      <c r="AY199" s="14" t="s">
        <v>118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14" t="s">
        <v>81</v>
      </c>
      <c r="BK199" s="220">
        <f>ROUND(I199*H199,2)</f>
        <v>0</v>
      </c>
      <c r="BL199" s="14" t="s">
        <v>126</v>
      </c>
      <c r="BM199" s="219" t="s">
        <v>385</v>
      </c>
    </row>
    <row r="200" s="2" customFormat="1" ht="24.15" customHeight="1">
      <c r="A200" s="35"/>
      <c r="B200" s="36"/>
      <c r="C200" s="221" t="s">
        <v>386</v>
      </c>
      <c r="D200" s="221" t="s">
        <v>128</v>
      </c>
      <c r="E200" s="222" t="s">
        <v>387</v>
      </c>
      <c r="F200" s="223" t="s">
        <v>388</v>
      </c>
      <c r="G200" s="224" t="s">
        <v>124</v>
      </c>
      <c r="H200" s="225">
        <v>1.25</v>
      </c>
      <c r="I200" s="226"/>
      <c r="J200" s="227">
        <f>ROUND(I200*H200,2)</f>
        <v>0</v>
      </c>
      <c r="K200" s="223" t="s">
        <v>125</v>
      </c>
      <c r="L200" s="228"/>
      <c r="M200" s="229" t="s">
        <v>1</v>
      </c>
      <c r="N200" s="230" t="s">
        <v>41</v>
      </c>
      <c r="O200" s="88"/>
      <c r="P200" s="217">
        <f>O200*H200</f>
        <v>0</v>
      </c>
      <c r="Q200" s="217">
        <v>0.02562</v>
      </c>
      <c r="R200" s="217">
        <f>Q200*H200</f>
        <v>0.032024999999999998</v>
      </c>
      <c r="S200" s="217">
        <v>0</v>
      </c>
      <c r="T200" s="21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9" t="s">
        <v>132</v>
      </c>
      <c r="AT200" s="219" t="s">
        <v>128</v>
      </c>
      <c r="AU200" s="219" t="s">
        <v>83</v>
      </c>
      <c r="AY200" s="14" t="s">
        <v>118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4" t="s">
        <v>81</v>
      </c>
      <c r="BK200" s="220">
        <f>ROUND(I200*H200,2)</f>
        <v>0</v>
      </c>
      <c r="BL200" s="14" t="s">
        <v>126</v>
      </c>
      <c r="BM200" s="219" t="s">
        <v>389</v>
      </c>
    </row>
    <row r="201" s="2" customFormat="1" ht="24.15" customHeight="1">
      <c r="A201" s="35"/>
      <c r="B201" s="36"/>
      <c r="C201" s="208" t="s">
        <v>390</v>
      </c>
      <c r="D201" s="208" t="s">
        <v>121</v>
      </c>
      <c r="E201" s="209" t="s">
        <v>391</v>
      </c>
      <c r="F201" s="210" t="s">
        <v>392</v>
      </c>
      <c r="G201" s="211" t="s">
        <v>236</v>
      </c>
      <c r="H201" s="212">
        <v>130</v>
      </c>
      <c r="I201" s="213"/>
      <c r="J201" s="214">
        <f>ROUND(I201*H201,2)</f>
        <v>0</v>
      </c>
      <c r="K201" s="210" t="s">
        <v>125</v>
      </c>
      <c r="L201" s="41"/>
      <c r="M201" s="215" t="s">
        <v>1</v>
      </c>
      <c r="N201" s="216" t="s">
        <v>41</v>
      </c>
      <c r="O201" s="88"/>
      <c r="P201" s="217">
        <f>O201*H201</f>
        <v>0</v>
      </c>
      <c r="Q201" s="217">
        <v>2.1209999999999999E-05</v>
      </c>
      <c r="R201" s="217">
        <f>Q201*H201</f>
        <v>0.0027572999999999999</v>
      </c>
      <c r="S201" s="217">
        <v>0</v>
      </c>
      <c r="T201" s="21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9" t="s">
        <v>126</v>
      </c>
      <c r="AT201" s="219" t="s">
        <v>121</v>
      </c>
      <c r="AU201" s="219" t="s">
        <v>83</v>
      </c>
      <c r="AY201" s="14" t="s">
        <v>118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4" t="s">
        <v>81</v>
      </c>
      <c r="BK201" s="220">
        <f>ROUND(I201*H201,2)</f>
        <v>0</v>
      </c>
      <c r="BL201" s="14" t="s">
        <v>126</v>
      </c>
      <c r="BM201" s="219" t="s">
        <v>393</v>
      </c>
    </row>
    <row r="202" s="2" customFormat="1" ht="24.15" customHeight="1">
      <c r="A202" s="35"/>
      <c r="B202" s="36"/>
      <c r="C202" s="221" t="s">
        <v>394</v>
      </c>
      <c r="D202" s="221" t="s">
        <v>128</v>
      </c>
      <c r="E202" s="222" t="s">
        <v>395</v>
      </c>
      <c r="F202" s="223" t="s">
        <v>396</v>
      </c>
      <c r="G202" s="224" t="s">
        <v>236</v>
      </c>
      <c r="H202" s="225">
        <v>143</v>
      </c>
      <c r="I202" s="226"/>
      <c r="J202" s="227">
        <f>ROUND(I202*H202,2)</f>
        <v>0</v>
      </c>
      <c r="K202" s="223" t="s">
        <v>125</v>
      </c>
      <c r="L202" s="228"/>
      <c r="M202" s="229" t="s">
        <v>1</v>
      </c>
      <c r="N202" s="230" t="s">
        <v>41</v>
      </c>
      <c r="O202" s="88"/>
      <c r="P202" s="217">
        <f>O202*H202</f>
        <v>0</v>
      </c>
      <c r="Q202" s="217">
        <v>0.00018000000000000001</v>
      </c>
      <c r="R202" s="217">
        <f>Q202*H202</f>
        <v>0.025740000000000002</v>
      </c>
      <c r="S202" s="217">
        <v>0</v>
      </c>
      <c r="T202" s="21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9" t="s">
        <v>132</v>
      </c>
      <c r="AT202" s="219" t="s">
        <v>128</v>
      </c>
      <c r="AU202" s="219" t="s">
        <v>83</v>
      </c>
      <c r="AY202" s="14" t="s">
        <v>118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14" t="s">
        <v>81</v>
      </c>
      <c r="BK202" s="220">
        <f>ROUND(I202*H202,2)</f>
        <v>0</v>
      </c>
      <c r="BL202" s="14" t="s">
        <v>126</v>
      </c>
      <c r="BM202" s="219" t="s">
        <v>397</v>
      </c>
    </row>
    <row r="203" s="2" customFormat="1" ht="24.15" customHeight="1">
      <c r="A203" s="35"/>
      <c r="B203" s="36"/>
      <c r="C203" s="208" t="s">
        <v>398</v>
      </c>
      <c r="D203" s="208" t="s">
        <v>121</v>
      </c>
      <c r="E203" s="209" t="s">
        <v>399</v>
      </c>
      <c r="F203" s="210" t="s">
        <v>400</v>
      </c>
      <c r="G203" s="211" t="s">
        <v>330</v>
      </c>
      <c r="H203" s="212">
        <v>5</v>
      </c>
      <c r="I203" s="213"/>
      <c r="J203" s="214">
        <f>ROUND(I203*H203,2)</f>
        <v>0</v>
      </c>
      <c r="K203" s="210" t="s">
        <v>125</v>
      </c>
      <c r="L203" s="41"/>
      <c r="M203" s="215" t="s">
        <v>1</v>
      </c>
      <c r="N203" s="216" t="s">
        <v>41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9" t="s">
        <v>126</v>
      </c>
      <c r="AT203" s="219" t="s">
        <v>121</v>
      </c>
      <c r="AU203" s="219" t="s">
        <v>83</v>
      </c>
      <c r="AY203" s="14" t="s">
        <v>118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14" t="s">
        <v>81</v>
      </c>
      <c r="BK203" s="220">
        <f>ROUND(I203*H203,2)</f>
        <v>0</v>
      </c>
      <c r="BL203" s="14" t="s">
        <v>126</v>
      </c>
      <c r="BM203" s="219" t="s">
        <v>401</v>
      </c>
    </row>
    <row r="204" s="2" customFormat="1" ht="24.15" customHeight="1">
      <c r="A204" s="35"/>
      <c r="B204" s="36"/>
      <c r="C204" s="221" t="s">
        <v>402</v>
      </c>
      <c r="D204" s="221" t="s">
        <v>128</v>
      </c>
      <c r="E204" s="222" t="s">
        <v>403</v>
      </c>
      <c r="F204" s="223" t="s">
        <v>404</v>
      </c>
      <c r="G204" s="224" t="s">
        <v>330</v>
      </c>
      <c r="H204" s="225">
        <v>5</v>
      </c>
      <c r="I204" s="226"/>
      <c r="J204" s="227">
        <f>ROUND(I204*H204,2)</f>
        <v>0</v>
      </c>
      <c r="K204" s="223" t="s">
        <v>125</v>
      </c>
      <c r="L204" s="228"/>
      <c r="M204" s="229" t="s">
        <v>1</v>
      </c>
      <c r="N204" s="230" t="s">
        <v>41</v>
      </c>
      <c r="O204" s="88"/>
      <c r="P204" s="217">
        <f>O204*H204</f>
        <v>0</v>
      </c>
      <c r="Q204" s="217">
        <v>0.017500000000000002</v>
      </c>
      <c r="R204" s="217">
        <f>Q204*H204</f>
        <v>0.087500000000000008</v>
      </c>
      <c r="S204" s="217">
        <v>0</v>
      </c>
      <c r="T204" s="21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9" t="s">
        <v>132</v>
      </c>
      <c r="AT204" s="219" t="s">
        <v>128</v>
      </c>
      <c r="AU204" s="219" t="s">
        <v>83</v>
      </c>
      <c r="AY204" s="14" t="s">
        <v>118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14" t="s">
        <v>81</v>
      </c>
      <c r="BK204" s="220">
        <f>ROUND(I204*H204,2)</f>
        <v>0</v>
      </c>
      <c r="BL204" s="14" t="s">
        <v>126</v>
      </c>
      <c r="BM204" s="219" t="s">
        <v>405</v>
      </c>
    </row>
    <row r="205" s="2" customFormat="1" ht="33" customHeight="1">
      <c r="A205" s="35"/>
      <c r="B205" s="36"/>
      <c r="C205" s="208" t="s">
        <v>406</v>
      </c>
      <c r="D205" s="208" t="s">
        <v>121</v>
      </c>
      <c r="E205" s="209" t="s">
        <v>407</v>
      </c>
      <c r="F205" s="210" t="s">
        <v>408</v>
      </c>
      <c r="G205" s="211" t="s">
        <v>330</v>
      </c>
      <c r="H205" s="212">
        <v>5</v>
      </c>
      <c r="I205" s="213"/>
      <c r="J205" s="214">
        <f>ROUND(I205*H205,2)</f>
        <v>0</v>
      </c>
      <c r="K205" s="210" t="s">
        <v>125</v>
      </c>
      <c r="L205" s="41"/>
      <c r="M205" s="215" t="s">
        <v>1</v>
      </c>
      <c r="N205" s="216" t="s">
        <v>41</v>
      </c>
      <c r="O205" s="88"/>
      <c r="P205" s="217">
        <f>O205*H205</f>
        <v>0</v>
      </c>
      <c r="Q205" s="217">
        <v>0.00085704990000000001</v>
      </c>
      <c r="R205" s="217">
        <f>Q205*H205</f>
        <v>0.0042852495000000003</v>
      </c>
      <c r="S205" s="217">
        <v>0</v>
      </c>
      <c r="T205" s="21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9" t="s">
        <v>126</v>
      </c>
      <c r="AT205" s="219" t="s">
        <v>121</v>
      </c>
      <c r="AU205" s="219" t="s">
        <v>83</v>
      </c>
      <c r="AY205" s="14" t="s">
        <v>118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14" t="s">
        <v>81</v>
      </c>
      <c r="BK205" s="220">
        <f>ROUND(I205*H205,2)</f>
        <v>0</v>
      </c>
      <c r="BL205" s="14" t="s">
        <v>126</v>
      </c>
      <c r="BM205" s="219" t="s">
        <v>409</v>
      </c>
    </row>
    <row r="206" s="2" customFormat="1" ht="33" customHeight="1">
      <c r="A206" s="35"/>
      <c r="B206" s="36"/>
      <c r="C206" s="221" t="s">
        <v>410</v>
      </c>
      <c r="D206" s="221" t="s">
        <v>128</v>
      </c>
      <c r="E206" s="222" t="s">
        <v>411</v>
      </c>
      <c r="F206" s="223" t="s">
        <v>412</v>
      </c>
      <c r="G206" s="224" t="s">
        <v>124</v>
      </c>
      <c r="H206" s="225">
        <v>11.550000000000001</v>
      </c>
      <c r="I206" s="226"/>
      <c r="J206" s="227">
        <f>ROUND(I206*H206,2)</f>
        <v>0</v>
      </c>
      <c r="K206" s="223" t="s">
        <v>125</v>
      </c>
      <c r="L206" s="228"/>
      <c r="M206" s="229" t="s">
        <v>1</v>
      </c>
      <c r="N206" s="230" t="s">
        <v>41</v>
      </c>
      <c r="O206" s="88"/>
      <c r="P206" s="217">
        <f>O206*H206</f>
        <v>0</v>
      </c>
      <c r="Q206" s="217">
        <v>0.046969999999999998</v>
      </c>
      <c r="R206" s="217">
        <f>Q206*H206</f>
        <v>0.54250350000000003</v>
      </c>
      <c r="S206" s="217">
        <v>0</v>
      </c>
      <c r="T206" s="21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9" t="s">
        <v>132</v>
      </c>
      <c r="AT206" s="219" t="s">
        <v>128</v>
      </c>
      <c r="AU206" s="219" t="s">
        <v>83</v>
      </c>
      <c r="AY206" s="14" t="s">
        <v>118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14" t="s">
        <v>81</v>
      </c>
      <c r="BK206" s="220">
        <f>ROUND(I206*H206,2)</f>
        <v>0</v>
      </c>
      <c r="BL206" s="14" t="s">
        <v>126</v>
      </c>
      <c r="BM206" s="219" t="s">
        <v>413</v>
      </c>
    </row>
    <row r="207" s="2" customFormat="1" ht="24.15" customHeight="1">
      <c r="A207" s="35"/>
      <c r="B207" s="36"/>
      <c r="C207" s="208" t="s">
        <v>414</v>
      </c>
      <c r="D207" s="208" t="s">
        <v>121</v>
      </c>
      <c r="E207" s="209" t="s">
        <v>415</v>
      </c>
      <c r="F207" s="210" t="s">
        <v>416</v>
      </c>
      <c r="G207" s="211" t="s">
        <v>330</v>
      </c>
      <c r="H207" s="212">
        <v>5</v>
      </c>
      <c r="I207" s="213"/>
      <c r="J207" s="214">
        <f>ROUND(I207*H207,2)</f>
        <v>0</v>
      </c>
      <c r="K207" s="210" t="s">
        <v>125</v>
      </c>
      <c r="L207" s="41"/>
      <c r="M207" s="215" t="s">
        <v>1</v>
      </c>
      <c r="N207" s="216" t="s">
        <v>41</v>
      </c>
      <c r="O207" s="88"/>
      <c r="P207" s="217">
        <f>O207*H207</f>
        <v>0</v>
      </c>
      <c r="Q207" s="217">
        <v>0.00045011749999999999</v>
      </c>
      <c r="R207" s="217">
        <f>Q207*H207</f>
        <v>0.0022505874999999998</v>
      </c>
      <c r="S207" s="217">
        <v>0</v>
      </c>
      <c r="T207" s="21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9" t="s">
        <v>126</v>
      </c>
      <c r="AT207" s="219" t="s">
        <v>121</v>
      </c>
      <c r="AU207" s="219" t="s">
        <v>83</v>
      </c>
      <c r="AY207" s="14" t="s">
        <v>118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4" t="s">
        <v>81</v>
      </c>
      <c r="BK207" s="220">
        <f>ROUND(I207*H207,2)</f>
        <v>0</v>
      </c>
      <c r="BL207" s="14" t="s">
        <v>126</v>
      </c>
      <c r="BM207" s="219" t="s">
        <v>417</v>
      </c>
    </row>
    <row r="208" s="2" customFormat="1" ht="37.8" customHeight="1">
      <c r="A208" s="35"/>
      <c r="B208" s="36"/>
      <c r="C208" s="221" t="s">
        <v>418</v>
      </c>
      <c r="D208" s="221" t="s">
        <v>128</v>
      </c>
      <c r="E208" s="222" t="s">
        <v>419</v>
      </c>
      <c r="F208" s="223" t="s">
        <v>420</v>
      </c>
      <c r="G208" s="224" t="s">
        <v>330</v>
      </c>
      <c r="H208" s="225">
        <v>5</v>
      </c>
      <c r="I208" s="226"/>
      <c r="J208" s="227">
        <f>ROUND(I208*H208,2)</f>
        <v>0</v>
      </c>
      <c r="K208" s="223" t="s">
        <v>125</v>
      </c>
      <c r="L208" s="228"/>
      <c r="M208" s="229" t="s">
        <v>1</v>
      </c>
      <c r="N208" s="230" t="s">
        <v>41</v>
      </c>
      <c r="O208" s="88"/>
      <c r="P208" s="217">
        <f>O208*H208</f>
        <v>0</v>
      </c>
      <c r="Q208" s="217">
        <v>0.016</v>
      </c>
      <c r="R208" s="217">
        <f>Q208*H208</f>
        <v>0.080000000000000002</v>
      </c>
      <c r="S208" s="217">
        <v>0</v>
      </c>
      <c r="T208" s="21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9" t="s">
        <v>132</v>
      </c>
      <c r="AT208" s="219" t="s">
        <v>128</v>
      </c>
      <c r="AU208" s="219" t="s">
        <v>83</v>
      </c>
      <c r="AY208" s="14" t="s">
        <v>118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14" t="s">
        <v>81</v>
      </c>
      <c r="BK208" s="220">
        <f>ROUND(I208*H208,2)</f>
        <v>0</v>
      </c>
      <c r="BL208" s="14" t="s">
        <v>126</v>
      </c>
      <c r="BM208" s="219" t="s">
        <v>421</v>
      </c>
    </row>
    <row r="209" s="12" customFormat="1" ht="22.8" customHeight="1">
      <c r="A209" s="12"/>
      <c r="B209" s="192"/>
      <c r="C209" s="193"/>
      <c r="D209" s="194" t="s">
        <v>75</v>
      </c>
      <c r="E209" s="206" t="s">
        <v>422</v>
      </c>
      <c r="F209" s="206" t="s">
        <v>423</v>
      </c>
      <c r="G209" s="193"/>
      <c r="H209" s="193"/>
      <c r="I209" s="196"/>
      <c r="J209" s="207">
        <f>BK209</f>
        <v>0</v>
      </c>
      <c r="K209" s="193"/>
      <c r="L209" s="198"/>
      <c r="M209" s="199"/>
      <c r="N209" s="200"/>
      <c r="O209" s="200"/>
      <c r="P209" s="201">
        <f>SUM(P210:P219)</f>
        <v>0</v>
      </c>
      <c r="Q209" s="200"/>
      <c r="R209" s="201">
        <f>SUM(R210:R219)</f>
        <v>0.61908149999999995</v>
      </c>
      <c r="S209" s="200"/>
      <c r="T209" s="202">
        <f>SUM(T210:T219)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3" t="s">
        <v>83</v>
      </c>
      <c r="AT209" s="204" t="s">
        <v>75</v>
      </c>
      <c r="AU209" s="204" t="s">
        <v>81</v>
      </c>
      <c r="AY209" s="203" t="s">
        <v>118</v>
      </c>
      <c r="BK209" s="205">
        <f>SUM(BK210:BK219)</f>
        <v>0</v>
      </c>
    </row>
    <row r="210" s="2" customFormat="1" ht="16.5" customHeight="1">
      <c r="A210" s="35"/>
      <c r="B210" s="36"/>
      <c r="C210" s="208" t="s">
        <v>424</v>
      </c>
      <c r="D210" s="208" t="s">
        <v>121</v>
      </c>
      <c r="E210" s="209" t="s">
        <v>425</v>
      </c>
      <c r="F210" s="210" t="s">
        <v>426</v>
      </c>
      <c r="G210" s="211" t="s">
        <v>124</v>
      </c>
      <c r="H210" s="212">
        <v>16.5</v>
      </c>
      <c r="I210" s="213"/>
      <c r="J210" s="214">
        <f>ROUND(I210*H210,2)</f>
        <v>0</v>
      </c>
      <c r="K210" s="210" t="s">
        <v>125</v>
      </c>
      <c r="L210" s="41"/>
      <c r="M210" s="215" t="s">
        <v>1</v>
      </c>
      <c r="N210" s="216" t="s">
        <v>41</v>
      </c>
      <c r="O210" s="88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9" t="s">
        <v>126</v>
      </c>
      <c r="AT210" s="219" t="s">
        <v>121</v>
      </c>
      <c r="AU210" s="219" t="s">
        <v>83</v>
      </c>
      <c r="AY210" s="14" t="s">
        <v>118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14" t="s">
        <v>81</v>
      </c>
      <c r="BK210" s="220">
        <f>ROUND(I210*H210,2)</f>
        <v>0</v>
      </c>
      <c r="BL210" s="14" t="s">
        <v>126</v>
      </c>
      <c r="BM210" s="219" t="s">
        <v>427</v>
      </c>
    </row>
    <row r="211" s="2" customFormat="1" ht="16.5" customHeight="1">
      <c r="A211" s="35"/>
      <c r="B211" s="36"/>
      <c r="C211" s="208" t="s">
        <v>428</v>
      </c>
      <c r="D211" s="208" t="s">
        <v>121</v>
      </c>
      <c r="E211" s="209" t="s">
        <v>429</v>
      </c>
      <c r="F211" s="210" t="s">
        <v>430</v>
      </c>
      <c r="G211" s="211" t="s">
        <v>124</v>
      </c>
      <c r="H211" s="212">
        <v>16.5</v>
      </c>
      <c r="I211" s="213"/>
      <c r="J211" s="214">
        <f>ROUND(I211*H211,2)</f>
        <v>0</v>
      </c>
      <c r="K211" s="210" t="s">
        <v>125</v>
      </c>
      <c r="L211" s="41"/>
      <c r="M211" s="215" t="s">
        <v>1</v>
      </c>
      <c r="N211" s="216" t="s">
        <v>41</v>
      </c>
      <c r="O211" s="88"/>
      <c r="P211" s="217">
        <f>O211*H211</f>
        <v>0</v>
      </c>
      <c r="Q211" s="217">
        <v>0.00050000000000000001</v>
      </c>
      <c r="R211" s="217">
        <f>Q211*H211</f>
        <v>0.0082500000000000004</v>
      </c>
      <c r="S211" s="217">
        <v>0</v>
      </c>
      <c r="T211" s="21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9" t="s">
        <v>126</v>
      </c>
      <c r="AT211" s="219" t="s">
        <v>121</v>
      </c>
      <c r="AU211" s="219" t="s">
        <v>83</v>
      </c>
      <c r="AY211" s="14" t="s">
        <v>118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14" t="s">
        <v>81</v>
      </c>
      <c r="BK211" s="220">
        <f>ROUND(I211*H211,2)</f>
        <v>0</v>
      </c>
      <c r="BL211" s="14" t="s">
        <v>126</v>
      </c>
      <c r="BM211" s="219" t="s">
        <v>431</v>
      </c>
    </row>
    <row r="212" s="2" customFormat="1" ht="33" customHeight="1">
      <c r="A212" s="35"/>
      <c r="B212" s="36"/>
      <c r="C212" s="208" t="s">
        <v>432</v>
      </c>
      <c r="D212" s="208" t="s">
        <v>121</v>
      </c>
      <c r="E212" s="209" t="s">
        <v>433</v>
      </c>
      <c r="F212" s="210" t="s">
        <v>434</v>
      </c>
      <c r="G212" s="211" t="s">
        <v>124</v>
      </c>
      <c r="H212" s="212">
        <v>16.5</v>
      </c>
      <c r="I212" s="213"/>
      <c r="J212" s="214">
        <f>ROUND(I212*H212,2)</f>
        <v>0</v>
      </c>
      <c r="K212" s="210" t="s">
        <v>125</v>
      </c>
      <c r="L212" s="41"/>
      <c r="M212" s="215" t="s">
        <v>1</v>
      </c>
      <c r="N212" s="216" t="s">
        <v>41</v>
      </c>
      <c r="O212" s="88"/>
      <c r="P212" s="217">
        <f>O212*H212</f>
        <v>0</v>
      </c>
      <c r="Q212" s="217">
        <v>0.007548</v>
      </c>
      <c r="R212" s="217">
        <f>Q212*H212</f>
        <v>0.124542</v>
      </c>
      <c r="S212" s="217">
        <v>0</v>
      </c>
      <c r="T212" s="21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9" t="s">
        <v>126</v>
      </c>
      <c r="AT212" s="219" t="s">
        <v>121</v>
      </c>
      <c r="AU212" s="219" t="s">
        <v>83</v>
      </c>
      <c r="AY212" s="14" t="s">
        <v>118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14" t="s">
        <v>81</v>
      </c>
      <c r="BK212" s="220">
        <f>ROUND(I212*H212,2)</f>
        <v>0</v>
      </c>
      <c r="BL212" s="14" t="s">
        <v>126</v>
      </c>
      <c r="BM212" s="219" t="s">
        <v>435</v>
      </c>
    </row>
    <row r="213" s="2" customFormat="1" ht="24.15" customHeight="1">
      <c r="A213" s="35"/>
      <c r="B213" s="36"/>
      <c r="C213" s="221" t="s">
        <v>436</v>
      </c>
      <c r="D213" s="221" t="s">
        <v>128</v>
      </c>
      <c r="E213" s="222" t="s">
        <v>437</v>
      </c>
      <c r="F213" s="223" t="s">
        <v>438</v>
      </c>
      <c r="G213" s="224" t="s">
        <v>124</v>
      </c>
      <c r="H213" s="225">
        <v>18.149999999999999</v>
      </c>
      <c r="I213" s="226"/>
      <c r="J213" s="227">
        <f>ROUND(I213*H213,2)</f>
        <v>0</v>
      </c>
      <c r="K213" s="223" t="s">
        <v>125</v>
      </c>
      <c r="L213" s="228"/>
      <c r="M213" s="229" t="s">
        <v>1</v>
      </c>
      <c r="N213" s="230" t="s">
        <v>41</v>
      </c>
      <c r="O213" s="88"/>
      <c r="P213" s="217">
        <f>O213*H213</f>
        <v>0</v>
      </c>
      <c r="Q213" s="217">
        <v>0.021999999999999999</v>
      </c>
      <c r="R213" s="217">
        <f>Q213*H213</f>
        <v>0.39929999999999993</v>
      </c>
      <c r="S213" s="217">
        <v>0</v>
      </c>
      <c r="T213" s="21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9" t="s">
        <v>132</v>
      </c>
      <c r="AT213" s="219" t="s">
        <v>128</v>
      </c>
      <c r="AU213" s="219" t="s">
        <v>83</v>
      </c>
      <c r="AY213" s="14" t="s">
        <v>118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14" t="s">
        <v>81</v>
      </c>
      <c r="BK213" s="220">
        <f>ROUND(I213*H213,2)</f>
        <v>0</v>
      </c>
      <c r="BL213" s="14" t="s">
        <v>126</v>
      </c>
      <c r="BM213" s="219" t="s">
        <v>439</v>
      </c>
    </row>
    <row r="214" s="2" customFormat="1" ht="24.15" customHeight="1">
      <c r="A214" s="35"/>
      <c r="B214" s="36"/>
      <c r="C214" s="208" t="s">
        <v>440</v>
      </c>
      <c r="D214" s="208" t="s">
        <v>121</v>
      </c>
      <c r="E214" s="209" t="s">
        <v>441</v>
      </c>
      <c r="F214" s="210" t="s">
        <v>442</v>
      </c>
      <c r="G214" s="211" t="s">
        <v>124</v>
      </c>
      <c r="H214" s="212">
        <v>16.5</v>
      </c>
      <c r="I214" s="213"/>
      <c r="J214" s="214">
        <f>ROUND(I214*H214,2)</f>
        <v>0</v>
      </c>
      <c r="K214" s="210" t="s">
        <v>125</v>
      </c>
      <c r="L214" s="41"/>
      <c r="M214" s="215" t="s">
        <v>1</v>
      </c>
      <c r="N214" s="216" t="s">
        <v>41</v>
      </c>
      <c r="O214" s="88"/>
      <c r="P214" s="217">
        <f>O214*H214</f>
        <v>0</v>
      </c>
      <c r="Q214" s="217">
        <v>0.0015</v>
      </c>
      <c r="R214" s="217">
        <f>Q214*H214</f>
        <v>0.024750000000000001</v>
      </c>
      <c r="S214" s="217">
        <v>0</v>
      </c>
      <c r="T214" s="218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9" t="s">
        <v>126</v>
      </c>
      <c r="AT214" s="219" t="s">
        <v>121</v>
      </c>
      <c r="AU214" s="219" t="s">
        <v>83</v>
      </c>
      <c r="AY214" s="14" t="s">
        <v>118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14" t="s">
        <v>81</v>
      </c>
      <c r="BK214" s="220">
        <f>ROUND(I214*H214,2)</f>
        <v>0</v>
      </c>
      <c r="BL214" s="14" t="s">
        <v>126</v>
      </c>
      <c r="BM214" s="219" t="s">
        <v>443</v>
      </c>
    </row>
    <row r="215" s="2" customFormat="1" ht="16.5" customHeight="1">
      <c r="A215" s="35"/>
      <c r="B215" s="36"/>
      <c r="C215" s="208" t="s">
        <v>444</v>
      </c>
      <c r="D215" s="208" t="s">
        <v>121</v>
      </c>
      <c r="E215" s="209" t="s">
        <v>445</v>
      </c>
      <c r="F215" s="210" t="s">
        <v>446</v>
      </c>
      <c r="G215" s="211" t="s">
        <v>236</v>
      </c>
      <c r="H215" s="212">
        <v>94.875</v>
      </c>
      <c r="I215" s="213"/>
      <c r="J215" s="214">
        <f>ROUND(I215*H215,2)</f>
        <v>0</v>
      </c>
      <c r="K215" s="210" t="s">
        <v>125</v>
      </c>
      <c r="L215" s="41"/>
      <c r="M215" s="215" t="s">
        <v>1</v>
      </c>
      <c r="N215" s="216" t="s">
        <v>41</v>
      </c>
      <c r="O215" s="88"/>
      <c r="P215" s="217">
        <f>O215*H215</f>
        <v>0</v>
      </c>
      <c r="Q215" s="217">
        <v>9.0000000000000006E-05</v>
      </c>
      <c r="R215" s="217">
        <f>Q215*H215</f>
        <v>0.0085387500000000012</v>
      </c>
      <c r="S215" s="217">
        <v>0</v>
      </c>
      <c r="T215" s="21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9" t="s">
        <v>126</v>
      </c>
      <c r="AT215" s="219" t="s">
        <v>121</v>
      </c>
      <c r="AU215" s="219" t="s">
        <v>83</v>
      </c>
      <c r="AY215" s="14" t="s">
        <v>118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14" t="s">
        <v>81</v>
      </c>
      <c r="BK215" s="220">
        <f>ROUND(I215*H215,2)</f>
        <v>0</v>
      </c>
      <c r="BL215" s="14" t="s">
        <v>126</v>
      </c>
      <c r="BM215" s="219" t="s">
        <v>447</v>
      </c>
    </row>
    <row r="216" s="2" customFormat="1" ht="21.75" customHeight="1">
      <c r="A216" s="35"/>
      <c r="B216" s="36"/>
      <c r="C216" s="208" t="s">
        <v>448</v>
      </c>
      <c r="D216" s="208" t="s">
        <v>121</v>
      </c>
      <c r="E216" s="209" t="s">
        <v>449</v>
      </c>
      <c r="F216" s="210" t="s">
        <v>450</v>
      </c>
      <c r="G216" s="211" t="s">
        <v>236</v>
      </c>
      <c r="H216" s="212">
        <v>94.875</v>
      </c>
      <c r="I216" s="213"/>
      <c r="J216" s="214">
        <f>ROUND(I216*H216,2)</f>
        <v>0</v>
      </c>
      <c r="K216" s="210" t="s">
        <v>125</v>
      </c>
      <c r="L216" s="41"/>
      <c r="M216" s="215" t="s">
        <v>1</v>
      </c>
      <c r="N216" s="216" t="s">
        <v>41</v>
      </c>
      <c r="O216" s="88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9" t="s">
        <v>126</v>
      </c>
      <c r="AT216" s="219" t="s">
        <v>121</v>
      </c>
      <c r="AU216" s="219" t="s">
        <v>83</v>
      </c>
      <c r="AY216" s="14" t="s">
        <v>118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14" t="s">
        <v>81</v>
      </c>
      <c r="BK216" s="220">
        <f>ROUND(I216*H216,2)</f>
        <v>0</v>
      </c>
      <c r="BL216" s="14" t="s">
        <v>126</v>
      </c>
      <c r="BM216" s="219" t="s">
        <v>451</v>
      </c>
    </row>
    <row r="217" s="2" customFormat="1" ht="16.5" customHeight="1">
      <c r="A217" s="35"/>
      <c r="B217" s="36"/>
      <c r="C217" s="208" t="s">
        <v>452</v>
      </c>
      <c r="D217" s="208" t="s">
        <v>121</v>
      </c>
      <c r="E217" s="209" t="s">
        <v>453</v>
      </c>
      <c r="F217" s="210" t="s">
        <v>454</v>
      </c>
      <c r="G217" s="211" t="s">
        <v>330</v>
      </c>
      <c r="H217" s="212">
        <v>20</v>
      </c>
      <c r="I217" s="213"/>
      <c r="J217" s="214">
        <f>ROUND(I217*H217,2)</f>
        <v>0</v>
      </c>
      <c r="K217" s="210" t="s">
        <v>125</v>
      </c>
      <c r="L217" s="41"/>
      <c r="M217" s="215" t="s">
        <v>1</v>
      </c>
      <c r="N217" s="216" t="s">
        <v>41</v>
      </c>
      <c r="O217" s="88"/>
      <c r="P217" s="217">
        <f>O217*H217</f>
        <v>0</v>
      </c>
      <c r="Q217" s="217">
        <v>0.00021000000000000001</v>
      </c>
      <c r="R217" s="217">
        <f>Q217*H217</f>
        <v>0.0042000000000000006</v>
      </c>
      <c r="S217" s="217">
        <v>0</v>
      </c>
      <c r="T217" s="21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9" t="s">
        <v>126</v>
      </c>
      <c r="AT217" s="219" t="s">
        <v>121</v>
      </c>
      <c r="AU217" s="219" t="s">
        <v>83</v>
      </c>
      <c r="AY217" s="14" t="s">
        <v>118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14" t="s">
        <v>81</v>
      </c>
      <c r="BK217" s="220">
        <f>ROUND(I217*H217,2)</f>
        <v>0</v>
      </c>
      <c r="BL217" s="14" t="s">
        <v>126</v>
      </c>
      <c r="BM217" s="219" t="s">
        <v>455</v>
      </c>
    </row>
    <row r="218" s="2" customFormat="1" ht="16.5" customHeight="1">
      <c r="A218" s="35"/>
      <c r="B218" s="36"/>
      <c r="C218" s="208" t="s">
        <v>456</v>
      </c>
      <c r="D218" s="208" t="s">
        <v>121</v>
      </c>
      <c r="E218" s="209" t="s">
        <v>457</v>
      </c>
      <c r="F218" s="210" t="s">
        <v>458</v>
      </c>
      <c r="G218" s="211" t="s">
        <v>330</v>
      </c>
      <c r="H218" s="212">
        <v>10</v>
      </c>
      <c r="I218" s="213"/>
      <c r="J218" s="214">
        <f>ROUND(I218*H218,2)</f>
        <v>0</v>
      </c>
      <c r="K218" s="210" t="s">
        <v>125</v>
      </c>
      <c r="L218" s="41"/>
      <c r="M218" s="215" t="s">
        <v>1</v>
      </c>
      <c r="N218" s="216" t="s">
        <v>41</v>
      </c>
      <c r="O218" s="88"/>
      <c r="P218" s="217">
        <f>O218*H218</f>
        <v>0</v>
      </c>
      <c r="Q218" s="217">
        <v>0.00017799999999999999</v>
      </c>
      <c r="R218" s="217">
        <f>Q218*H218</f>
        <v>0.0017799999999999999</v>
      </c>
      <c r="S218" s="217">
        <v>0</v>
      </c>
      <c r="T218" s="21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9" t="s">
        <v>126</v>
      </c>
      <c r="AT218" s="219" t="s">
        <v>121</v>
      </c>
      <c r="AU218" s="219" t="s">
        <v>83</v>
      </c>
      <c r="AY218" s="14" t="s">
        <v>118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14" t="s">
        <v>81</v>
      </c>
      <c r="BK218" s="220">
        <f>ROUND(I218*H218,2)</f>
        <v>0</v>
      </c>
      <c r="BL218" s="14" t="s">
        <v>126</v>
      </c>
      <c r="BM218" s="219" t="s">
        <v>459</v>
      </c>
    </row>
    <row r="219" s="2" customFormat="1" ht="16.5" customHeight="1">
      <c r="A219" s="35"/>
      <c r="B219" s="36"/>
      <c r="C219" s="208" t="s">
        <v>460</v>
      </c>
      <c r="D219" s="208" t="s">
        <v>121</v>
      </c>
      <c r="E219" s="209" t="s">
        <v>461</v>
      </c>
      <c r="F219" s="210" t="s">
        <v>462</v>
      </c>
      <c r="G219" s="211" t="s">
        <v>236</v>
      </c>
      <c r="H219" s="212">
        <v>33.5</v>
      </c>
      <c r="I219" s="213"/>
      <c r="J219" s="214">
        <f>ROUND(I219*H219,2)</f>
        <v>0</v>
      </c>
      <c r="K219" s="210" t="s">
        <v>125</v>
      </c>
      <c r="L219" s="41"/>
      <c r="M219" s="215" t="s">
        <v>1</v>
      </c>
      <c r="N219" s="216" t="s">
        <v>41</v>
      </c>
      <c r="O219" s="88"/>
      <c r="P219" s="217">
        <f>O219*H219</f>
        <v>0</v>
      </c>
      <c r="Q219" s="217">
        <v>0.0014245</v>
      </c>
      <c r="R219" s="217">
        <f>Q219*H219</f>
        <v>0.047720749999999999</v>
      </c>
      <c r="S219" s="217">
        <v>0</v>
      </c>
      <c r="T219" s="21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9" t="s">
        <v>126</v>
      </c>
      <c r="AT219" s="219" t="s">
        <v>121</v>
      </c>
      <c r="AU219" s="219" t="s">
        <v>83</v>
      </c>
      <c r="AY219" s="14" t="s">
        <v>118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14" t="s">
        <v>81</v>
      </c>
      <c r="BK219" s="220">
        <f>ROUND(I219*H219,2)</f>
        <v>0</v>
      </c>
      <c r="BL219" s="14" t="s">
        <v>126</v>
      </c>
      <c r="BM219" s="219" t="s">
        <v>463</v>
      </c>
    </row>
    <row r="220" s="12" customFormat="1" ht="22.8" customHeight="1">
      <c r="A220" s="12"/>
      <c r="B220" s="192"/>
      <c r="C220" s="193"/>
      <c r="D220" s="194" t="s">
        <v>75</v>
      </c>
      <c r="E220" s="206" t="s">
        <v>464</v>
      </c>
      <c r="F220" s="206" t="s">
        <v>465</v>
      </c>
      <c r="G220" s="193"/>
      <c r="H220" s="193"/>
      <c r="I220" s="196"/>
      <c r="J220" s="207">
        <f>BK220</f>
        <v>0</v>
      </c>
      <c r="K220" s="193"/>
      <c r="L220" s="198"/>
      <c r="M220" s="199"/>
      <c r="N220" s="200"/>
      <c r="O220" s="200"/>
      <c r="P220" s="201">
        <f>SUM(P221:P226)</f>
        <v>0</v>
      </c>
      <c r="Q220" s="200"/>
      <c r="R220" s="201">
        <f>SUM(R221:R226)</f>
        <v>0.50896087549970004</v>
      </c>
      <c r="S220" s="200"/>
      <c r="T220" s="202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3" t="s">
        <v>83</v>
      </c>
      <c r="AT220" s="204" t="s">
        <v>75</v>
      </c>
      <c r="AU220" s="204" t="s">
        <v>81</v>
      </c>
      <c r="AY220" s="203" t="s">
        <v>118</v>
      </c>
      <c r="BK220" s="205">
        <f>SUM(BK221:BK226)</f>
        <v>0</v>
      </c>
    </row>
    <row r="221" s="2" customFormat="1" ht="16.5" customHeight="1">
      <c r="A221" s="35"/>
      <c r="B221" s="36"/>
      <c r="C221" s="208" t="s">
        <v>466</v>
      </c>
      <c r="D221" s="208" t="s">
        <v>121</v>
      </c>
      <c r="E221" s="209" t="s">
        <v>467</v>
      </c>
      <c r="F221" s="210" t="s">
        <v>468</v>
      </c>
      <c r="G221" s="211" t="s">
        <v>124</v>
      </c>
      <c r="H221" s="212">
        <v>109.568</v>
      </c>
      <c r="I221" s="213"/>
      <c r="J221" s="214">
        <f>ROUND(I221*H221,2)</f>
        <v>0</v>
      </c>
      <c r="K221" s="210" t="s">
        <v>1</v>
      </c>
      <c r="L221" s="41"/>
      <c r="M221" s="215" t="s">
        <v>1</v>
      </c>
      <c r="N221" s="216" t="s">
        <v>41</v>
      </c>
      <c r="O221" s="88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9" t="s">
        <v>126</v>
      </c>
      <c r="AT221" s="219" t="s">
        <v>121</v>
      </c>
      <c r="AU221" s="219" t="s">
        <v>83</v>
      </c>
      <c r="AY221" s="14" t="s">
        <v>118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14" t="s">
        <v>81</v>
      </c>
      <c r="BK221" s="220">
        <f>ROUND(I221*H221,2)</f>
        <v>0</v>
      </c>
      <c r="BL221" s="14" t="s">
        <v>126</v>
      </c>
      <c r="BM221" s="219" t="s">
        <v>469</v>
      </c>
    </row>
    <row r="222" s="2" customFormat="1" ht="16.5" customHeight="1">
      <c r="A222" s="35"/>
      <c r="B222" s="36"/>
      <c r="C222" s="208" t="s">
        <v>470</v>
      </c>
      <c r="D222" s="208" t="s">
        <v>121</v>
      </c>
      <c r="E222" s="209" t="s">
        <v>471</v>
      </c>
      <c r="F222" s="210" t="s">
        <v>472</v>
      </c>
      <c r="G222" s="211" t="s">
        <v>124</v>
      </c>
      <c r="H222" s="212">
        <v>109.568</v>
      </c>
      <c r="I222" s="213"/>
      <c r="J222" s="214">
        <f>ROUND(I222*H222,2)</f>
        <v>0</v>
      </c>
      <c r="K222" s="210" t="s">
        <v>125</v>
      </c>
      <c r="L222" s="41"/>
      <c r="M222" s="215" t="s">
        <v>1</v>
      </c>
      <c r="N222" s="216" t="s">
        <v>41</v>
      </c>
      <c r="O222" s="88"/>
      <c r="P222" s="217">
        <f>O222*H222</f>
        <v>0</v>
      </c>
      <c r="Q222" s="217">
        <v>0</v>
      </c>
      <c r="R222" s="217">
        <f>Q222*H222</f>
        <v>0</v>
      </c>
      <c r="S222" s="217">
        <v>0</v>
      </c>
      <c r="T222" s="21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9" t="s">
        <v>126</v>
      </c>
      <c r="AT222" s="219" t="s">
        <v>121</v>
      </c>
      <c r="AU222" s="219" t="s">
        <v>83</v>
      </c>
      <c r="AY222" s="14" t="s">
        <v>118</v>
      </c>
      <c r="BE222" s="220">
        <f>IF(N222="základní",J222,0)</f>
        <v>0</v>
      </c>
      <c r="BF222" s="220">
        <f>IF(N222="snížená",J222,0)</f>
        <v>0</v>
      </c>
      <c r="BG222" s="220">
        <f>IF(N222="zákl. přenesená",J222,0)</f>
        <v>0</v>
      </c>
      <c r="BH222" s="220">
        <f>IF(N222="sníž. přenesená",J222,0)</f>
        <v>0</v>
      </c>
      <c r="BI222" s="220">
        <f>IF(N222="nulová",J222,0)</f>
        <v>0</v>
      </c>
      <c r="BJ222" s="14" t="s">
        <v>81</v>
      </c>
      <c r="BK222" s="220">
        <f>ROUND(I222*H222,2)</f>
        <v>0</v>
      </c>
      <c r="BL222" s="14" t="s">
        <v>126</v>
      </c>
      <c r="BM222" s="219" t="s">
        <v>473</v>
      </c>
    </row>
    <row r="223" s="2" customFormat="1" ht="16.5" customHeight="1">
      <c r="A223" s="35"/>
      <c r="B223" s="36"/>
      <c r="C223" s="208" t="s">
        <v>474</v>
      </c>
      <c r="D223" s="208" t="s">
        <v>121</v>
      </c>
      <c r="E223" s="209" t="s">
        <v>475</v>
      </c>
      <c r="F223" s="210" t="s">
        <v>476</v>
      </c>
      <c r="G223" s="211" t="s">
        <v>124</v>
      </c>
      <c r="H223" s="212">
        <v>109.568</v>
      </c>
      <c r="I223" s="213"/>
      <c r="J223" s="214">
        <f>ROUND(I223*H223,2)</f>
        <v>0</v>
      </c>
      <c r="K223" s="210" t="s">
        <v>125</v>
      </c>
      <c r="L223" s="41"/>
      <c r="M223" s="215" t="s">
        <v>1</v>
      </c>
      <c r="N223" s="216" t="s">
        <v>41</v>
      </c>
      <c r="O223" s="88"/>
      <c r="P223" s="217">
        <f>O223*H223</f>
        <v>0</v>
      </c>
      <c r="Q223" s="217">
        <v>0.00069999999999999999</v>
      </c>
      <c r="R223" s="217">
        <f>Q223*H223</f>
        <v>0.076697599999999991</v>
      </c>
      <c r="S223" s="217">
        <v>0</v>
      </c>
      <c r="T223" s="21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9" t="s">
        <v>126</v>
      </c>
      <c r="AT223" s="219" t="s">
        <v>121</v>
      </c>
      <c r="AU223" s="219" t="s">
        <v>83</v>
      </c>
      <c r="AY223" s="14" t="s">
        <v>118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14" t="s">
        <v>81</v>
      </c>
      <c r="BK223" s="220">
        <f>ROUND(I223*H223,2)</f>
        <v>0</v>
      </c>
      <c r="BL223" s="14" t="s">
        <v>126</v>
      </c>
      <c r="BM223" s="219" t="s">
        <v>477</v>
      </c>
    </row>
    <row r="224" s="2" customFormat="1" ht="16.5" customHeight="1">
      <c r="A224" s="35"/>
      <c r="B224" s="36"/>
      <c r="C224" s="221" t="s">
        <v>478</v>
      </c>
      <c r="D224" s="221" t="s">
        <v>128</v>
      </c>
      <c r="E224" s="222" t="s">
        <v>479</v>
      </c>
      <c r="F224" s="223" t="s">
        <v>480</v>
      </c>
      <c r="G224" s="224" t="s">
        <v>124</v>
      </c>
      <c r="H224" s="225">
        <v>120.52500000000001</v>
      </c>
      <c r="I224" s="226"/>
      <c r="J224" s="227">
        <f>ROUND(I224*H224,2)</f>
        <v>0</v>
      </c>
      <c r="K224" s="223" t="s">
        <v>125</v>
      </c>
      <c r="L224" s="228"/>
      <c r="M224" s="229" t="s">
        <v>1</v>
      </c>
      <c r="N224" s="230" t="s">
        <v>41</v>
      </c>
      <c r="O224" s="88"/>
      <c r="P224" s="217">
        <f>O224*H224</f>
        <v>0</v>
      </c>
      <c r="Q224" s="217">
        <v>0.0032000000000000002</v>
      </c>
      <c r="R224" s="217">
        <f>Q224*H224</f>
        <v>0.38568000000000002</v>
      </c>
      <c r="S224" s="217">
        <v>0</v>
      </c>
      <c r="T224" s="21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9" t="s">
        <v>132</v>
      </c>
      <c r="AT224" s="219" t="s">
        <v>128</v>
      </c>
      <c r="AU224" s="219" t="s">
        <v>83</v>
      </c>
      <c r="AY224" s="14" t="s">
        <v>118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14" t="s">
        <v>81</v>
      </c>
      <c r="BK224" s="220">
        <f>ROUND(I224*H224,2)</f>
        <v>0</v>
      </c>
      <c r="BL224" s="14" t="s">
        <v>126</v>
      </c>
      <c r="BM224" s="219" t="s">
        <v>481</v>
      </c>
    </row>
    <row r="225" s="2" customFormat="1" ht="16.5" customHeight="1">
      <c r="A225" s="35"/>
      <c r="B225" s="36"/>
      <c r="C225" s="208" t="s">
        <v>482</v>
      </c>
      <c r="D225" s="208" t="s">
        <v>121</v>
      </c>
      <c r="E225" s="209" t="s">
        <v>483</v>
      </c>
      <c r="F225" s="210" t="s">
        <v>484</v>
      </c>
      <c r="G225" s="211" t="s">
        <v>236</v>
      </c>
      <c r="H225" s="212">
        <v>126.003</v>
      </c>
      <c r="I225" s="213"/>
      <c r="J225" s="214">
        <f>ROUND(I225*H225,2)</f>
        <v>0</v>
      </c>
      <c r="K225" s="210" t="s">
        <v>125</v>
      </c>
      <c r="L225" s="41"/>
      <c r="M225" s="215" t="s">
        <v>1</v>
      </c>
      <c r="N225" s="216" t="s">
        <v>41</v>
      </c>
      <c r="O225" s="88"/>
      <c r="P225" s="217">
        <f>O225*H225</f>
        <v>0</v>
      </c>
      <c r="Q225" s="217">
        <v>1.26999E-05</v>
      </c>
      <c r="R225" s="217">
        <f>Q225*H225</f>
        <v>0.0016002254997</v>
      </c>
      <c r="S225" s="217">
        <v>0</v>
      </c>
      <c r="T225" s="218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9" t="s">
        <v>126</v>
      </c>
      <c r="AT225" s="219" t="s">
        <v>121</v>
      </c>
      <c r="AU225" s="219" t="s">
        <v>83</v>
      </c>
      <c r="AY225" s="14" t="s">
        <v>118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14" t="s">
        <v>81</v>
      </c>
      <c r="BK225" s="220">
        <f>ROUND(I225*H225,2)</f>
        <v>0</v>
      </c>
      <c r="BL225" s="14" t="s">
        <v>126</v>
      </c>
      <c r="BM225" s="219" t="s">
        <v>485</v>
      </c>
    </row>
    <row r="226" s="2" customFormat="1" ht="16.5" customHeight="1">
      <c r="A226" s="35"/>
      <c r="B226" s="36"/>
      <c r="C226" s="221" t="s">
        <v>486</v>
      </c>
      <c r="D226" s="221" t="s">
        <v>128</v>
      </c>
      <c r="E226" s="222" t="s">
        <v>487</v>
      </c>
      <c r="F226" s="223" t="s">
        <v>488</v>
      </c>
      <c r="G226" s="224" t="s">
        <v>236</v>
      </c>
      <c r="H226" s="225">
        <v>128.523</v>
      </c>
      <c r="I226" s="226"/>
      <c r="J226" s="227">
        <f>ROUND(I226*H226,2)</f>
        <v>0</v>
      </c>
      <c r="K226" s="223" t="s">
        <v>125</v>
      </c>
      <c r="L226" s="228"/>
      <c r="M226" s="229" t="s">
        <v>1</v>
      </c>
      <c r="N226" s="230" t="s">
        <v>41</v>
      </c>
      <c r="O226" s="88"/>
      <c r="P226" s="217">
        <f>O226*H226</f>
        <v>0</v>
      </c>
      <c r="Q226" s="217">
        <v>0.00035</v>
      </c>
      <c r="R226" s="217">
        <f>Q226*H226</f>
        <v>0.044983049999999997</v>
      </c>
      <c r="S226" s="217">
        <v>0</v>
      </c>
      <c r="T226" s="218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9" t="s">
        <v>132</v>
      </c>
      <c r="AT226" s="219" t="s">
        <v>128</v>
      </c>
      <c r="AU226" s="219" t="s">
        <v>83</v>
      </c>
      <c r="AY226" s="14" t="s">
        <v>118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14" t="s">
        <v>81</v>
      </c>
      <c r="BK226" s="220">
        <f>ROUND(I226*H226,2)</f>
        <v>0</v>
      </c>
      <c r="BL226" s="14" t="s">
        <v>126</v>
      </c>
      <c r="BM226" s="219" t="s">
        <v>489</v>
      </c>
    </row>
    <row r="227" s="12" customFormat="1" ht="22.8" customHeight="1">
      <c r="A227" s="12"/>
      <c r="B227" s="192"/>
      <c r="C227" s="193"/>
      <c r="D227" s="194" t="s">
        <v>75</v>
      </c>
      <c r="E227" s="206" t="s">
        <v>490</v>
      </c>
      <c r="F227" s="206" t="s">
        <v>491</v>
      </c>
      <c r="G227" s="193"/>
      <c r="H227" s="193"/>
      <c r="I227" s="196"/>
      <c r="J227" s="207">
        <f>BK227</f>
        <v>0</v>
      </c>
      <c r="K227" s="193"/>
      <c r="L227" s="198"/>
      <c r="M227" s="199"/>
      <c r="N227" s="200"/>
      <c r="O227" s="200"/>
      <c r="P227" s="201">
        <f>SUM(P228:P237)</f>
        <v>0</v>
      </c>
      <c r="Q227" s="200"/>
      <c r="R227" s="201">
        <f>SUM(R228:R237)</f>
        <v>2.5817370799999995</v>
      </c>
      <c r="S227" s="200"/>
      <c r="T227" s="202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3" t="s">
        <v>83</v>
      </c>
      <c r="AT227" s="204" t="s">
        <v>75</v>
      </c>
      <c r="AU227" s="204" t="s">
        <v>81</v>
      </c>
      <c r="AY227" s="203" t="s">
        <v>118</v>
      </c>
      <c r="BK227" s="205">
        <f>SUM(BK228:BK237)</f>
        <v>0</v>
      </c>
    </row>
    <row r="228" s="2" customFormat="1" ht="16.5" customHeight="1">
      <c r="A228" s="35"/>
      <c r="B228" s="36"/>
      <c r="C228" s="208" t="s">
        <v>492</v>
      </c>
      <c r="D228" s="208" t="s">
        <v>121</v>
      </c>
      <c r="E228" s="209" t="s">
        <v>493</v>
      </c>
      <c r="F228" s="210" t="s">
        <v>494</v>
      </c>
      <c r="G228" s="211" t="s">
        <v>124</v>
      </c>
      <c r="H228" s="212">
        <v>84.25</v>
      </c>
      <c r="I228" s="213"/>
      <c r="J228" s="214">
        <f>ROUND(I228*H228,2)</f>
        <v>0</v>
      </c>
      <c r="K228" s="210" t="s">
        <v>125</v>
      </c>
      <c r="L228" s="41"/>
      <c r="M228" s="215" t="s">
        <v>1</v>
      </c>
      <c r="N228" s="216" t="s">
        <v>41</v>
      </c>
      <c r="O228" s="88"/>
      <c r="P228" s="217">
        <f>O228*H228</f>
        <v>0</v>
      </c>
      <c r="Q228" s="217">
        <v>0</v>
      </c>
      <c r="R228" s="217">
        <f>Q228*H228</f>
        <v>0</v>
      </c>
      <c r="S228" s="217">
        <v>0</v>
      </c>
      <c r="T228" s="218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19" t="s">
        <v>126</v>
      </c>
      <c r="AT228" s="219" t="s">
        <v>121</v>
      </c>
      <c r="AU228" s="219" t="s">
        <v>83</v>
      </c>
      <c r="AY228" s="14" t="s">
        <v>118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14" t="s">
        <v>81</v>
      </c>
      <c r="BK228" s="220">
        <f>ROUND(I228*H228,2)</f>
        <v>0</v>
      </c>
      <c r="BL228" s="14" t="s">
        <v>126</v>
      </c>
      <c r="BM228" s="219" t="s">
        <v>495</v>
      </c>
    </row>
    <row r="229" s="2" customFormat="1" ht="16.5" customHeight="1">
      <c r="A229" s="35"/>
      <c r="B229" s="36"/>
      <c r="C229" s="208" t="s">
        <v>496</v>
      </c>
      <c r="D229" s="208" t="s">
        <v>121</v>
      </c>
      <c r="E229" s="209" t="s">
        <v>497</v>
      </c>
      <c r="F229" s="210" t="s">
        <v>498</v>
      </c>
      <c r="G229" s="211" t="s">
        <v>124</v>
      </c>
      <c r="H229" s="212">
        <v>84.25</v>
      </c>
      <c r="I229" s="213"/>
      <c r="J229" s="214">
        <f>ROUND(I229*H229,2)</f>
        <v>0</v>
      </c>
      <c r="K229" s="210" t="s">
        <v>125</v>
      </c>
      <c r="L229" s="41"/>
      <c r="M229" s="215" t="s">
        <v>1</v>
      </c>
      <c r="N229" s="216" t="s">
        <v>41</v>
      </c>
      <c r="O229" s="88"/>
      <c r="P229" s="217">
        <f>O229*H229</f>
        <v>0</v>
      </c>
      <c r="Q229" s="217">
        <v>0.00029999999999999997</v>
      </c>
      <c r="R229" s="217">
        <f>Q229*H229</f>
        <v>0.025274999999999999</v>
      </c>
      <c r="S229" s="217">
        <v>0</v>
      </c>
      <c r="T229" s="21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9" t="s">
        <v>126</v>
      </c>
      <c r="AT229" s="219" t="s">
        <v>121</v>
      </c>
      <c r="AU229" s="219" t="s">
        <v>83</v>
      </c>
      <c r="AY229" s="14" t="s">
        <v>118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14" t="s">
        <v>81</v>
      </c>
      <c r="BK229" s="220">
        <f>ROUND(I229*H229,2)</f>
        <v>0</v>
      </c>
      <c r="BL229" s="14" t="s">
        <v>126</v>
      </c>
      <c r="BM229" s="219" t="s">
        <v>499</v>
      </c>
    </row>
    <row r="230" s="2" customFormat="1" ht="24.15" customHeight="1">
      <c r="A230" s="35"/>
      <c r="B230" s="36"/>
      <c r="C230" s="208" t="s">
        <v>500</v>
      </c>
      <c r="D230" s="208" t="s">
        <v>121</v>
      </c>
      <c r="E230" s="209" t="s">
        <v>501</v>
      </c>
      <c r="F230" s="210" t="s">
        <v>502</v>
      </c>
      <c r="G230" s="211" t="s">
        <v>124</v>
      </c>
      <c r="H230" s="212">
        <v>84.25</v>
      </c>
      <c r="I230" s="213"/>
      <c r="J230" s="214">
        <f>ROUND(I230*H230,2)</f>
        <v>0</v>
      </c>
      <c r="K230" s="210" t="s">
        <v>125</v>
      </c>
      <c r="L230" s="41"/>
      <c r="M230" s="215" t="s">
        <v>1</v>
      </c>
      <c r="N230" s="216" t="s">
        <v>41</v>
      </c>
      <c r="O230" s="88"/>
      <c r="P230" s="217">
        <f>O230*H230</f>
        <v>0</v>
      </c>
      <c r="Q230" s="217">
        <v>0.0015</v>
      </c>
      <c r="R230" s="217">
        <f>Q230*H230</f>
        <v>0.12637500000000002</v>
      </c>
      <c r="S230" s="217">
        <v>0</v>
      </c>
      <c r="T230" s="21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9" t="s">
        <v>126</v>
      </c>
      <c r="AT230" s="219" t="s">
        <v>121</v>
      </c>
      <c r="AU230" s="219" t="s">
        <v>83</v>
      </c>
      <c r="AY230" s="14" t="s">
        <v>118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14" t="s">
        <v>81</v>
      </c>
      <c r="BK230" s="220">
        <f>ROUND(I230*H230,2)</f>
        <v>0</v>
      </c>
      <c r="BL230" s="14" t="s">
        <v>126</v>
      </c>
      <c r="BM230" s="219" t="s">
        <v>503</v>
      </c>
    </row>
    <row r="231" s="2" customFormat="1" ht="33" customHeight="1">
      <c r="A231" s="35"/>
      <c r="B231" s="36"/>
      <c r="C231" s="208" t="s">
        <v>504</v>
      </c>
      <c r="D231" s="208" t="s">
        <v>121</v>
      </c>
      <c r="E231" s="209" t="s">
        <v>505</v>
      </c>
      <c r="F231" s="210" t="s">
        <v>506</v>
      </c>
      <c r="G231" s="211" t="s">
        <v>124</v>
      </c>
      <c r="H231" s="212">
        <v>84.25</v>
      </c>
      <c r="I231" s="213"/>
      <c r="J231" s="214">
        <f>ROUND(I231*H231,2)</f>
        <v>0</v>
      </c>
      <c r="K231" s="210" t="s">
        <v>125</v>
      </c>
      <c r="L231" s="41"/>
      <c r="M231" s="215" t="s">
        <v>1</v>
      </c>
      <c r="N231" s="216" t="s">
        <v>41</v>
      </c>
      <c r="O231" s="88"/>
      <c r="P231" s="217">
        <f>O231*H231</f>
        <v>0</v>
      </c>
      <c r="Q231" s="217">
        <v>0.007548</v>
      </c>
      <c r="R231" s="217">
        <f>Q231*H231</f>
        <v>0.63591900000000001</v>
      </c>
      <c r="S231" s="217">
        <v>0</v>
      </c>
      <c r="T231" s="218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19" t="s">
        <v>126</v>
      </c>
      <c r="AT231" s="219" t="s">
        <v>121</v>
      </c>
      <c r="AU231" s="219" t="s">
        <v>83</v>
      </c>
      <c r="AY231" s="14" t="s">
        <v>118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14" t="s">
        <v>81</v>
      </c>
      <c r="BK231" s="220">
        <f>ROUND(I231*H231,2)</f>
        <v>0</v>
      </c>
      <c r="BL231" s="14" t="s">
        <v>126</v>
      </c>
      <c r="BM231" s="219" t="s">
        <v>507</v>
      </c>
    </row>
    <row r="232" s="2" customFormat="1" ht="24.15" customHeight="1">
      <c r="A232" s="35"/>
      <c r="B232" s="36"/>
      <c r="C232" s="221" t="s">
        <v>508</v>
      </c>
      <c r="D232" s="221" t="s">
        <v>128</v>
      </c>
      <c r="E232" s="222" t="s">
        <v>509</v>
      </c>
      <c r="F232" s="223" t="s">
        <v>510</v>
      </c>
      <c r="G232" s="224" t="s">
        <v>124</v>
      </c>
      <c r="H232" s="225">
        <v>96.888000000000005</v>
      </c>
      <c r="I232" s="226"/>
      <c r="J232" s="227">
        <f>ROUND(I232*H232,2)</f>
        <v>0</v>
      </c>
      <c r="K232" s="223" t="s">
        <v>125</v>
      </c>
      <c r="L232" s="228"/>
      <c r="M232" s="229" t="s">
        <v>1</v>
      </c>
      <c r="N232" s="230" t="s">
        <v>41</v>
      </c>
      <c r="O232" s="88"/>
      <c r="P232" s="217">
        <f>O232*H232</f>
        <v>0</v>
      </c>
      <c r="Q232" s="217">
        <v>0.018409999999999999</v>
      </c>
      <c r="R232" s="217">
        <f>Q232*H232</f>
        <v>1.78370808</v>
      </c>
      <c r="S232" s="217">
        <v>0</v>
      </c>
      <c r="T232" s="21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9" t="s">
        <v>132</v>
      </c>
      <c r="AT232" s="219" t="s">
        <v>128</v>
      </c>
      <c r="AU232" s="219" t="s">
        <v>83</v>
      </c>
      <c r="AY232" s="14" t="s">
        <v>118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14" t="s">
        <v>81</v>
      </c>
      <c r="BK232" s="220">
        <f>ROUND(I232*H232,2)</f>
        <v>0</v>
      </c>
      <c r="BL232" s="14" t="s">
        <v>126</v>
      </c>
      <c r="BM232" s="219" t="s">
        <v>511</v>
      </c>
    </row>
    <row r="233" s="2" customFormat="1" ht="24.15" customHeight="1">
      <c r="A233" s="35"/>
      <c r="B233" s="36"/>
      <c r="C233" s="208" t="s">
        <v>512</v>
      </c>
      <c r="D233" s="208" t="s">
        <v>121</v>
      </c>
      <c r="E233" s="209" t="s">
        <v>513</v>
      </c>
      <c r="F233" s="210" t="s">
        <v>514</v>
      </c>
      <c r="G233" s="211" t="s">
        <v>236</v>
      </c>
      <c r="H233" s="212">
        <v>10</v>
      </c>
      <c r="I233" s="213"/>
      <c r="J233" s="214">
        <f>ROUND(I233*H233,2)</f>
        <v>0</v>
      </c>
      <c r="K233" s="210" t="s">
        <v>125</v>
      </c>
      <c r="L233" s="41"/>
      <c r="M233" s="215" t="s">
        <v>1</v>
      </c>
      <c r="N233" s="216" t="s">
        <v>41</v>
      </c>
      <c r="O233" s="88"/>
      <c r="P233" s="217">
        <f>O233*H233</f>
        <v>0</v>
      </c>
      <c r="Q233" s="217">
        <v>0.00020000000000000001</v>
      </c>
      <c r="R233" s="217">
        <f>Q233*H233</f>
        <v>0.002</v>
      </c>
      <c r="S233" s="217">
        <v>0</v>
      </c>
      <c r="T233" s="218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9" t="s">
        <v>126</v>
      </c>
      <c r="AT233" s="219" t="s">
        <v>121</v>
      </c>
      <c r="AU233" s="219" t="s">
        <v>83</v>
      </c>
      <c r="AY233" s="14" t="s">
        <v>118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14" t="s">
        <v>81</v>
      </c>
      <c r="BK233" s="220">
        <f>ROUND(I233*H233,2)</f>
        <v>0</v>
      </c>
      <c r="BL233" s="14" t="s">
        <v>126</v>
      </c>
      <c r="BM233" s="219" t="s">
        <v>515</v>
      </c>
    </row>
    <row r="234" s="2" customFormat="1" ht="16.5" customHeight="1">
      <c r="A234" s="35"/>
      <c r="B234" s="36"/>
      <c r="C234" s="221" t="s">
        <v>516</v>
      </c>
      <c r="D234" s="221" t="s">
        <v>128</v>
      </c>
      <c r="E234" s="222" t="s">
        <v>517</v>
      </c>
      <c r="F234" s="223" t="s">
        <v>518</v>
      </c>
      <c r="G234" s="224" t="s">
        <v>236</v>
      </c>
      <c r="H234" s="225">
        <v>10.5</v>
      </c>
      <c r="I234" s="226"/>
      <c r="J234" s="227">
        <f>ROUND(I234*H234,2)</f>
        <v>0</v>
      </c>
      <c r="K234" s="223" t="s">
        <v>125</v>
      </c>
      <c r="L234" s="228"/>
      <c r="M234" s="229" t="s">
        <v>1</v>
      </c>
      <c r="N234" s="230" t="s">
        <v>41</v>
      </c>
      <c r="O234" s="88"/>
      <c r="P234" s="217">
        <f>O234*H234</f>
        <v>0</v>
      </c>
      <c r="Q234" s="217">
        <v>0.00012</v>
      </c>
      <c r="R234" s="217">
        <f>Q234*H234</f>
        <v>0.0012600000000000001</v>
      </c>
      <c r="S234" s="217">
        <v>0</v>
      </c>
      <c r="T234" s="218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9" t="s">
        <v>132</v>
      </c>
      <c r="AT234" s="219" t="s">
        <v>128</v>
      </c>
      <c r="AU234" s="219" t="s">
        <v>83</v>
      </c>
      <c r="AY234" s="14" t="s">
        <v>118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14" t="s">
        <v>81</v>
      </c>
      <c r="BK234" s="220">
        <f>ROUND(I234*H234,2)</f>
        <v>0</v>
      </c>
      <c r="BL234" s="14" t="s">
        <v>126</v>
      </c>
      <c r="BM234" s="219" t="s">
        <v>519</v>
      </c>
    </row>
    <row r="235" s="2" customFormat="1" ht="16.5" customHeight="1">
      <c r="A235" s="35"/>
      <c r="B235" s="36"/>
      <c r="C235" s="208" t="s">
        <v>520</v>
      </c>
      <c r="D235" s="208" t="s">
        <v>121</v>
      </c>
      <c r="E235" s="209" t="s">
        <v>521</v>
      </c>
      <c r="F235" s="210" t="s">
        <v>522</v>
      </c>
      <c r="G235" s="211" t="s">
        <v>236</v>
      </c>
      <c r="H235" s="212">
        <v>80</v>
      </c>
      <c r="I235" s="213"/>
      <c r="J235" s="214">
        <f>ROUND(I235*H235,2)</f>
        <v>0</v>
      </c>
      <c r="K235" s="210" t="s">
        <v>125</v>
      </c>
      <c r="L235" s="41"/>
      <c r="M235" s="215" t="s">
        <v>1</v>
      </c>
      <c r="N235" s="216" t="s">
        <v>41</v>
      </c>
      <c r="O235" s="88"/>
      <c r="P235" s="217">
        <f>O235*H235</f>
        <v>0</v>
      </c>
      <c r="Q235" s="217">
        <v>9.0000000000000006E-05</v>
      </c>
      <c r="R235" s="217">
        <f>Q235*H235</f>
        <v>0.0072000000000000007</v>
      </c>
      <c r="S235" s="217">
        <v>0</v>
      </c>
      <c r="T235" s="218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9" t="s">
        <v>126</v>
      </c>
      <c r="AT235" s="219" t="s">
        <v>121</v>
      </c>
      <c r="AU235" s="219" t="s">
        <v>83</v>
      </c>
      <c r="AY235" s="14" t="s">
        <v>118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14" t="s">
        <v>81</v>
      </c>
      <c r="BK235" s="220">
        <f>ROUND(I235*H235,2)</f>
        <v>0</v>
      </c>
      <c r="BL235" s="14" t="s">
        <v>126</v>
      </c>
      <c r="BM235" s="219" t="s">
        <v>523</v>
      </c>
    </row>
    <row r="236" s="2" customFormat="1" ht="16.5" customHeight="1">
      <c r="A236" s="35"/>
      <c r="B236" s="36"/>
      <c r="C236" s="208" t="s">
        <v>524</v>
      </c>
      <c r="D236" s="208" t="s">
        <v>121</v>
      </c>
      <c r="E236" s="209" t="s">
        <v>525</v>
      </c>
      <c r="F236" s="210" t="s">
        <v>526</v>
      </c>
      <c r="G236" s="211" t="s">
        <v>330</v>
      </c>
      <c r="H236" s="212">
        <v>15</v>
      </c>
      <c r="I236" s="213"/>
      <c r="J236" s="214">
        <f>ROUND(I236*H236,2)</f>
        <v>0</v>
      </c>
      <c r="K236" s="210" t="s">
        <v>125</v>
      </c>
      <c r="L236" s="41"/>
      <c r="M236" s="215" t="s">
        <v>1</v>
      </c>
      <c r="N236" s="216" t="s">
        <v>41</v>
      </c>
      <c r="O236" s="88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9" t="s">
        <v>126</v>
      </c>
      <c r="AT236" s="219" t="s">
        <v>121</v>
      </c>
      <c r="AU236" s="219" t="s">
        <v>83</v>
      </c>
      <c r="AY236" s="14" t="s">
        <v>118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14" t="s">
        <v>81</v>
      </c>
      <c r="BK236" s="220">
        <f>ROUND(I236*H236,2)</f>
        <v>0</v>
      </c>
      <c r="BL236" s="14" t="s">
        <v>126</v>
      </c>
      <c r="BM236" s="219" t="s">
        <v>527</v>
      </c>
    </row>
    <row r="237" s="2" customFormat="1" ht="21.75" customHeight="1">
      <c r="A237" s="35"/>
      <c r="B237" s="36"/>
      <c r="C237" s="208" t="s">
        <v>528</v>
      </c>
      <c r="D237" s="208" t="s">
        <v>121</v>
      </c>
      <c r="E237" s="209" t="s">
        <v>529</v>
      </c>
      <c r="F237" s="210" t="s">
        <v>530</v>
      </c>
      <c r="G237" s="211" t="s">
        <v>330</v>
      </c>
      <c r="H237" s="212">
        <v>10</v>
      </c>
      <c r="I237" s="213"/>
      <c r="J237" s="214">
        <f>ROUND(I237*H237,2)</f>
        <v>0</v>
      </c>
      <c r="K237" s="210" t="s">
        <v>125</v>
      </c>
      <c r="L237" s="41"/>
      <c r="M237" s="215" t="s">
        <v>1</v>
      </c>
      <c r="N237" s="216" t="s">
        <v>41</v>
      </c>
      <c r="O237" s="88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9" t="s">
        <v>126</v>
      </c>
      <c r="AT237" s="219" t="s">
        <v>121</v>
      </c>
      <c r="AU237" s="219" t="s">
        <v>83</v>
      </c>
      <c r="AY237" s="14" t="s">
        <v>118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14" t="s">
        <v>81</v>
      </c>
      <c r="BK237" s="220">
        <f>ROUND(I237*H237,2)</f>
        <v>0</v>
      </c>
      <c r="BL237" s="14" t="s">
        <v>126</v>
      </c>
      <c r="BM237" s="219" t="s">
        <v>531</v>
      </c>
    </row>
    <row r="238" s="12" customFormat="1" ht="22.8" customHeight="1">
      <c r="A238" s="12"/>
      <c r="B238" s="192"/>
      <c r="C238" s="193"/>
      <c r="D238" s="194" t="s">
        <v>75</v>
      </c>
      <c r="E238" s="206" t="s">
        <v>532</v>
      </c>
      <c r="F238" s="206" t="s">
        <v>533</v>
      </c>
      <c r="G238" s="193"/>
      <c r="H238" s="193"/>
      <c r="I238" s="196"/>
      <c r="J238" s="207">
        <f>BK238</f>
        <v>0</v>
      </c>
      <c r="K238" s="193"/>
      <c r="L238" s="198"/>
      <c r="M238" s="199"/>
      <c r="N238" s="200"/>
      <c r="O238" s="200"/>
      <c r="P238" s="201">
        <f>SUM(P239:P241)</f>
        <v>0</v>
      </c>
      <c r="Q238" s="200"/>
      <c r="R238" s="201">
        <f>SUM(R239:R241)</f>
        <v>0.2364009</v>
      </c>
      <c r="S238" s="200"/>
      <c r="T238" s="202">
        <f>SUM(T239:T241)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3" t="s">
        <v>83</v>
      </c>
      <c r="AT238" s="204" t="s">
        <v>75</v>
      </c>
      <c r="AU238" s="204" t="s">
        <v>81</v>
      </c>
      <c r="AY238" s="203" t="s">
        <v>118</v>
      </c>
      <c r="BK238" s="205">
        <f>SUM(BK239:BK241)</f>
        <v>0</v>
      </c>
    </row>
    <row r="239" s="2" customFormat="1" ht="24.15" customHeight="1">
      <c r="A239" s="35"/>
      <c r="B239" s="36"/>
      <c r="C239" s="208" t="s">
        <v>534</v>
      </c>
      <c r="D239" s="208" t="s">
        <v>121</v>
      </c>
      <c r="E239" s="209" t="s">
        <v>535</v>
      </c>
      <c r="F239" s="210" t="s">
        <v>536</v>
      </c>
      <c r="G239" s="211" t="s">
        <v>124</v>
      </c>
      <c r="H239" s="212">
        <v>822.26400000000001</v>
      </c>
      <c r="I239" s="213"/>
      <c r="J239" s="214">
        <f>ROUND(I239*H239,2)</f>
        <v>0</v>
      </c>
      <c r="K239" s="210" t="s">
        <v>125</v>
      </c>
      <c r="L239" s="41"/>
      <c r="M239" s="215" t="s">
        <v>1</v>
      </c>
      <c r="N239" s="216" t="s">
        <v>41</v>
      </c>
      <c r="O239" s="88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19" t="s">
        <v>126</v>
      </c>
      <c r="AT239" s="219" t="s">
        <v>121</v>
      </c>
      <c r="AU239" s="219" t="s">
        <v>83</v>
      </c>
      <c r="AY239" s="14" t="s">
        <v>118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14" t="s">
        <v>81</v>
      </c>
      <c r="BK239" s="220">
        <f>ROUND(I239*H239,2)</f>
        <v>0</v>
      </c>
      <c r="BL239" s="14" t="s">
        <v>126</v>
      </c>
      <c r="BM239" s="219" t="s">
        <v>537</v>
      </c>
    </row>
    <row r="240" s="2" customFormat="1" ht="24.15" customHeight="1">
      <c r="A240" s="35"/>
      <c r="B240" s="36"/>
      <c r="C240" s="208" t="s">
        <v>538</v>
      </c>
      <c r="D240" s="208" t="s">
        <v>121</v>
      </c>
      <c r="E240" s="209" t="s">
        <v>539</v>
      </c>
      <c r="F240" s="210" t="s">
        <v>540</v>
      </c>
      <c r="G240" s="211" t="s">
        <v>124</v>
      </c>
      <c r="H240" s="212">
        <v>822.26400000000001</v>
      </c>
      <c r="I240" s="213"/>
      <c r="J240" s="214">
        <f>ROUND(I240*H240,2)</f>
        <v>0</v>
      </c>
      <c r="K240" s="210" t="s">
        <v>125</v>
      </c>
      <c r="L240" s="41"/>
      <c r="M240" s="215" t="s">
        <v>1</v>
      </c>
      <c r="N240" s="216" t="s">
        <v>41</v>
      </c>
      <c r="O240" s="88"/>
      <c r="P240" s="217">
        <f>O240*H240</f>
        <v>0</v>
      </c>
      <c r="Q240" s="217">
        <v>0.00014375</v>
      </c>
      <c r="R240" s="217">
        <f>Q240*H240</f>
        <v>0.11820045</v>
      </c>
      <c r="S240" s="217">
        <v>0</v>
      </c>
      <c r="T240" s="218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9" t="s">
        <v>126</v>
      </c>
      <c r="AT240" s="219" t="s">
        <v>121</v>
      </c>
      <c r="AU240" s="219" t="s">
        <v>83</v>
      </c>
      <c r="AY240" s="14" t="s">
        <v>118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4" t="s">
        <v>81</v>
      </c>
      <c r="BK240" s="220">
        <f>ROUND(I240*H240,2)</f>
        <v>0</v>
      </c>
      <c r="BL240" s="14" t="s">
        <v>126</v>
      </c>
      <c r="BM240" s="219" t="s">
        <v>541</v>
      </c>
    </row>
    <row r="241" s="2" customFormat="1" ht="24.15" customHeight="1">
      <c r="A241" s="35"/>
      <c r="B241" s="36"/>
      <c r="C241" s="208" t="s">
        <v>542</v>
      </c>
      <c r="D241" s="208" t="s">
        <v>121</v>
      </c>
      <c r="E241" s="209" t="s">
        <v>543</v>
      </c>
      <c r="F241" s="210" t="s">
        <v>544</v>
      </c>
      <c r="G241" s="211" t="s">
        <v>124</v>
      </c>
      <c r="H241" s="212">
        <v>822.26400000000001</v>
      </c>
      <c r="I241" s="213"/>
      <c r="J241" s="214">
        <f>ROUND(I241*H241,2)</f>
        <v>0</v>
      </c>
      <c r="K241" s="210" t="s">
        <v>125</v>
      </c>
      <c r="L241" s="41"/>
      <c r="M241" s="231" t="s">
        <v>1</v>
      </c>
      <c r="N241" s="232" t="s">
        <v>41</v>
      </c>
      <c r="O241" s="233"/>
      <c r="P241" s="234">
        <f>O241*H241</f>
        <v>0</v>
      </c>
      <c r="Q241" s="234">
        <v>0.00014375</v>
      </c>
      <c r="R241" s="234">
        <f>Q241*H241</f>
        <v>0.11820045</v>
      </c>
      <c r="S241" s="234">
        <v>0</v>
      </c>
      <c r="T241" s="23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9" t="s">
        <v>126</v>
      </c>
      <c r="AT241" s="219" t="s">
        <v>121</v>
      </c>
      <c r="AU241" s="219" t="s">
        <v>83</v>
      </c>
      <c r="AY241" s="14" t="s">
        <v>118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14" t="s">
        <v>81</v>
      </c>
      <c r="BK241" s="220">
        <f>ROUND(I241*H241,2)</f>
        <v>0</v>
      </c>
      <c r="BL241" s="14" t="s">
        <v>126</v>
      </c>
      <c r="BM241" s="219" t="s">
        <v>545</v>
      </c>
    </row>
    <row r="242" s="2" customFormat="1" ht="6.96" customHeight="1">
      <c r="A242" s="35"/>
      <c r="B242" s="63"/>
      <c r="C242" s="64"/>
      <c r="D242" s="64"/>
      <c r="E242" s="64"/>
      <c r="F242" s="64"/>
      <c r="G242" s="64"/>
      <c r="H242" s="64"/>
      <c r="I242" s="64"/>
      <c r="J242" s="64"/>
      <c r="K242" s="64"/>
      <c r="L242" s="41"/>
      <c r="M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</row>
  </sheetData>
  <sheetProtection sheet="1" autoFilter="0" formatColumns="0" formatRows="0" objects="1" scenarios="1" spinCount="100000" saltValue="JU0I/HD/V8r/56XkWBiahG1a3YmQQPYqefXg613NN1rN2LNfZG4iXowEzfvpkb935nC32fdbxhP0/ORO++fuwA==" hashValue="cgKdViXt6Pm9QruNFtZ1Sr2nmlEuscLX4DchDpPBYBKkwyr+DS/wGUUYewd8dmrJw2KinL01ADo2Ua9z1YWiGA==" algorithmName="SHA-512" password="CC35"/>
  <autoFilter ref="C124:K241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NB000464\Tomáš Schick</dc:creator>
  <cp:lastModifiedBy>NB000464\Tomáš Schick</cp:lastModifiedBy>
  <dcterms:created xsi:type="dcterms:W3CDTF">2025-01-31T10:38:14Z</dcterms:created>
  <dcterms:modified xsi:type="dcterms:W3CDTF">2025-01-31T10:38:15Z</dcterms:modified>
</cp:coreProperties>
</file>