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Rekapitulace stavby" sheetId="1" r:id="rId1"/>
    <sheet name="170512 - Stávební úpravy ..." sheetId="2" r:id="rId2"/>
    <sheet name="Pokyny pro vyplnění" sheetId="3" r:id="rId3"/>
  </sheets>
  <definedNames>
    <definedName name="_xlnm._FilterDatabase" localSheetId="1" hidden="1">'170512 - Stávební úpravy ...'!$C$91:$L$302</definedName>
    <definedName name="_xlnm.Print_Titles" localSheetId="1">'170512 - Stávební úpravy ...'!$91:$91</definedName>
    <definedName name="_xlnm.Print_Titles" localSheetId="0">'Rekapitulace stavby'!$49:$49</definedName>
    <definedName name="_xlnm.Print_Area" localSheetId="1">'170512 - Stávební úpravy ...'!$C$4:$K$38,'170512 - Stávební úpravy ...'!$C$44:$K$73,'170512 - Stávební úpravy ...'!$C$79:$L$302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45621"/>
</workbook>
</file>

<file path=xl/calcChain.xml><?xml version="1.0" encoding="utf-8"?>
<calcChain xmlns="http://schemas.openxmlformats.org/spreadsheetml/2006/main">
  <c r="BA52" i="1" l="1"/>
  <c r="AZ52" i="1"/>
  <c r="BI302" i="2"/>
  <c r="BH302" i="2"/>
  <c r="BG302" i="2"/>
  <c r="BF302" i="2"/>
  <c r="R302" i="2"/>
  <c r="Q302" i="2"/>
  <c r="X302" i="2"/>
  <c r="V302" i="2"/>
  <c r="T302" i="2"/>
  <c r="BK302" i="2"/>
  <c r="K302" i="2"/>
  <c r="BE302" i="2" s="1"/>
  <c r="P302" i="2"/>
  <c r="BI301" i="2"/>
  <c r="BH301" i="2"/>
  <c r="BG301" i="2"/>
  <c r="BF301" i="2"/>
  <c r="R301" i="2"/>
  <c r="Q301" i="2"/>
  <c r="X301" i="2"/>
  <c r="V301" i="2"/>
  <c r="T301" i="2"/>
  <c r="BK301" i="2"/>
  <c r="P301" i="2"/>
  <c r="K301" i="2" s="1"/>
  <c r="BE301" i="2" s="1"/>
  <c r="BI298" i="2"/>
  <c r="BH298" i="2"/>
  <c r="BG298" i="2"/>
  <c r="BF298" i="2"/>
  <c r="R298" i="2"/>
  <c r="Q298" i="2"/>
  <c r="X298" i="2"/>
  <c r="V298" i="2"/>
  <c r="T298" i="2"/>
  <c r="P298" i="2"/>
  <c r="BI296" i="2"/>
  <c r="BH296" i="2"/>
  <c r="BG296" i="2"/>
  <c r="BF296" i="2"/>
  <c r="R296" i="2"/>
  <c r="Q296" i="2"/>
  <c r="X296" i="2"/>
  <c r="V296" i="2"/>
  <c r="T296" i="2"/>
  <c r="P296" i="2"/>
  <c r="BK296" i="2" s="1"/>
  <c r="BI295" i="2"/>
  <c r="BH295" i="2"/>
  <c r="BG295" i="2"/>
  <c r="BF295" i="2"/>
  <c r="R295" i="2"/>
  <c r="Q295" i="2"/>
  <c r="X295" i="2"/>
  <c r="V295" i="2"/>
  <c r="T295" i="2"/>
  <c r="BK295" i="2"/>
  <c r="K295" i="2"/>
  <c r="BE295" i="2" s="1"/>
  <c r="P295" i="2"/>
  <c r="BI293" i="2"/>
  <c r="BH293" i="2"/>
  <c r="BG293" i="2"/>
  <c r="BF293" i="2"/>
  <c r="R293" i="2"/>
  <c r="Q293" i="2"/>
  <c r="X293" i="2"/>
  <c r="V293" i="2"/>
  <c r="T293" i="2"/>
  <c r="BK293" i="2"/>
  <c r="P293" i="2"/>
  <c r="K293" i="2" s="1"/>
  <c r="BE293" i="2" s="1"/>
  <c r="BI292" i="2"/>
  <c r="BH292" i="2"/>
  <c r="BG292" i="2"/>
  <c r="BF292" i="2"/>
  <c r="R292" i="2"/>
  <c r="Q292" i="2"/>
  <c r="X292" i="2"/>
  <c r="V292" i="2"/>
  <c r="T292" i="2"/>
  <c r="P292" i="2"/>
  <c r="BI290" i="2"/>
  <c r="BH290" i="2"/>
  <c r="BG290" i="2"/>
  <c r="BF290" i="2"/>
  <c r="R290" i="2"/>
  <c r="R289" i="2" s="1"/>
  <c r="J72" i="2" s="1"/>
  <c r="Q290" i="2"/>
  <c r="X290" i="2"/>
  <c r="V290" i="2"/>
  <c r="T290" i="2"/>
  <c r="T289" i="2" s="1"/>
  <c r="P290" i="2"/>
  <c r="BK290" i="2" s="1"/>
  <c r="BI288" i="2"/>
  <c r="BH288" i="2"/>
  <c r="BG288" i="2"/>
  <c r="BF288" i="2"/>
  <c r="R288" i="2"/>
  <c r="Q288" i="2"/>
  <c r="X288" i="2"/>
  <c r="V288" i="2"/>
  <c r="T288" i="2"/>
  <c r="P288" i="2"/>
  <c r="BK288" i="2" s="1"/>
  <c r="BI287" i="2"/>
  <c r="BH287" i="2"/>
  <c r="BG287" i="2"/>
  <c r="BF287" i="2"/>
  <c r="R287" i="2"/>
  <c r="Q287" i="2"/>
  <c r="X287" i="2"/>
  <c r="V287" i="2"/>
  <c r="T287" i="2"/>
  <c r="BK287" i="2"/>
  <c r="K287" i="2"/>
  <c r="BE287" i="2" s="1"/>
  <c r="P287" i="2"/>
  <c r="BI285" i="2"/>
  <c r="BH285" i="2"/>
  <c r="BG285" i="2"/>
  <c r="BF285" i="2"/>
  <c r="R285" i="2"/>
  <c r="Q285" i="2"/>
  <c r="X285" i="2"/>
  <c r="V285" i="2"/>
  <c r="T285" i="2"/>
  <c r="BK285" i="2"/>
  <c r="P285" i="2"/>
  <c r="K285" i="2" s="1"/>
  <c r="BE285" i="2" s="1"/>
  <c r="BI283" i="2"/>
  <c r="BH283" i="2"/>
  <c r="BG283" i="2"/>
  <c r="BF283" i="2"/>
  <c r="R283" i="2"/>
  <c r="Q283" i="2"/>
  <c r="X283" i="2"/>
  <c r="V283" i="2"/>
  <c r="T283" i="2"/>
  <c r="P283" i="2"/>
  <c r="BI281" i="2"/>
  <c r="BH281" i="2"/>
  <c r="BG281" i="2"/>
  <c r="BF281" i="2"/>
  <c r="R281" i="2"/>
  <c r="Q281" i="2"/>
  <c r="X281" i="2"/>
  <c r="V281" i="2"/>
  <c r="T281" i="2"/>
  <c r="K281" i="2"/>
  <c r="BE281" i="2" s="1"/>
  <c r="P281" i="2"/>
  <c r="BK281" i="2" s="1"/>
  <c r="BI280" i="2"/>
  <c r="BH280" i="2"/>
  <c r="BG280" i="2"/>
  <c r="BF280" i="2"/>
  <c r="R280" i="2"/>
  <c r="Q280" i="2"/>
  <c r="X280" i="2"/>
  <c r="V280" i="2"/>
  <c r="T280" i="2"/>
  <c r="BK280" i="2"/>
  <c r="K280" i="2"/>
  <c r="BE280" i="2" s="1"/>
  <c r="P280" i="2"/>
  <c r="BI278" i="2"/>
  <c r="BH278" i="2"/>
  <c r="BG278" i="2"/>
  <c r="BF278" i="2"/>
  <c r="R278" i="2"/>
  <c r="Q278" i="2"/>
  <c r="X278" i="2"/>
  <c r="V278" i="2"/>
  <c r="T278" i="2"/>
  <c r="BK278" i="2"/>
  <c r="P278" i="2"/>
  <c r="K278" i="2" s="1"/>
  <c r="BE278" i="2" s="1"/>
  <c r="BI276" i="2"/>
  <c r="BH276" i="2"/>
  <c r="BG276" i="2"/>
  <c r="BF276" i="2"/>
  <c r="R276" i="2"/>
  <c r="Q276" i="2"/>
  <c r="X276" i="2"/>
  <c r="V276" i="2"/>
  <c r="T276" i="2"/>
  <c r="P276" i="2"/>
  <c r="BI274" i="2"/>
  <c r="BH274" i="2"/>
  <c r="BG274" i="2"/>
  <c r="BF274" i="2"/>
  <c r="R274" i="2"/>
  <c r="Q274" i="2"/>
  <c r="X274" i="2"/>
  <c r="V274" i="2"/>
  <c r="T274" i="2"/>
  <c r="P274" i="2"/>
  <c r="BK274" i="2" s="1"/>
  <c r="BI272" i="2"/>
  <c r="BH272" i="2"/>
  <c r="BG272" i="2"/>
  <c r="BF272" i="2"/>
  <c r="R272" i="2"/>
  <c r="Q272" i="2"/>
  <c r="X272" i="2"/>
  <c r="V272" i="2"/>
  <c r="T272" i="2"/>
  <c r="BK272" i="2"/>
  <c r="K272" i="2"/>
  <c r="BE272" i="2" s="1"/>
  <c r="P272" i="2"/>
  <c r="BI270" i="2"/>
  <c r="BH270" i="2"/>
  <c r="BG270" i="2"/>
  <c r="BF270" i="2"/>
  <c r="R270" i="2"/>
  <c r="Q270" i="2"/>
  <c r="X270" i="2"/>
  <c r="V270" i="2"/>
  <c r="T270" i="2"/>
  <c r="BK270" i="2"/>
  <c r="P270" i="2"/>
  <c r="K270" i="2" s="1"/>
  <c r="BE270" i="2" s="1"/>
  <c r="BI268" i="2"/>
  <c r="BH268" i="2"/>
  <c r="BG268" i="2"/>
  <c r="BF268" i="2"/>
  <c r="R268" i="2"/>
  <c r="Q268" i="2"/>
  <c r="X268" i="2"/>
  <c r="V268" i="2"/>
  <c r="T268" i="2"/>
  <c r="P268" i="2"/>
  <c r="BI267" i="2"/>
  <c r="BH267" i="2"/>
  <c r="BG267" i="2"/>
  <c r="BF267" i="2"/>
  <c r="R267" i="2"/>
  <c r="Q267" i="2"/>
  <c r="Q266" i="2" s="1"/>
  <c r="I71" i="2" s="1"/>
  <c r="X267" i="2"/>
  <c r="V267" i="2"/>
  <c r="T267" i="2"/>
  <c r="K267" i="2"/>
  <c r="BE267" i="2" s="1"/>
  <c r="P267" i="2"/>
  <c r="BK267" i="2" s="1"/>
  <c r="BI263" i="2"/>
  <c r="BH263" i="2"/>
  <c r="BG263" i="2"/>
  <c r="BF263" i="2"/>
  <c r="R263" i="2"/>
  <c r="Q263" i="2"/>
  <c r="X263" i="2"/>
  <c r="V263" i="2"/>
  <c r="T263" i="2"/>
  <c r="P263" i="2"/>
  <c r="BK263" i="2" s="1"/>
  <c r="BI260" i="2"/>
  <c r="BH260" i="2"/>
  <c r="BG260" i="2"/>
  <c r="BF260" i="2"/>
  <c r="R260" i="2"/>
  <c r="R259" i="2" s="1"/>
  <c r="Q260" i="2"/>
  <c r="Q259" i="2" s="1"/>
  <c r="X260" i="2"/>
  <c r="V260" i="2"/>
  <c r="T260" i="2"/>
  <c r="T259" i="2" s="1"/>
  <c r="BK260" i="2"/>
  <c r="BK259" i="2" s="1"/>
  <c r="K259" i="2" s="1"/>
  <c r="K70" i="2" s="1"/>
  <c r="K260" i="2"/>
  <c r="BE260" i="2" s="1"/>
  <c r="P260" i="2"/>
  <c r="J70" i="2"/>
  <c r="I70" i="2"/>
  <c r="BI258" i="2"/>
  <c r="BH258" i="2"/>
  <c r="BG258" i="2"/>
  <c r="BF258" i="2"/>
  <c r="R258" i="2"/>
  <c r="Q258" i="2"/>
  <c r="X258" i="2"/>
  <c r="V258" i="2"/>
  <c r="T258" i="2"/>
  <c r="BK258" i="2"/>
  <c r="K258" i="2"/>
  <c r="BE258" i="2" s="1"/>
  <c r="P258" i="2"/>
  <c r="BI257" i="2"/>
  <c r="BH257" i="2"/>
  <c r="BG257" i="2"/>
  <c r="BF257" i="2"/>
  <c r="R257" i="2"/>
  <c r="Q257" i="2"/>
  <c r="X257" i="2"/>
  <c r="V257" i="2"/>
  <c r="T257" i="2"/>
  <c r="BK257" i="2"/>
  <c r="P257" i="2"/>
  <c r="K257" i="2" s="1"/>
  <c r="BE257" i="2" s="1"/>
  <c r="BI254" i="2"/>
  <c r="BH254" i="2"/>
  <c r="BG254" i="2"/>
  <c r="BF254" i="2"/>
  <c r="R254" i="2"/>
  <c r="Q254" i="2"/>
  <c r="X254" i="2"/>
  <c r="V254" i="2"/>
  <c r="T254" i="2"/>
  <c r="P254" i="2"/>
  <c r="BI251" i="2"/>
  <c r="BH251" i="2"/>
  <c r="BG251" i="2"/>
  <c r="BF251" i="2"/>
  <c r="R251" i="2"/>
  <c r="Q251" i="2"/>
  <c r="X251" i="2"/>
  <c r="V251" i="2"/>
  <c r="T251" i="2"/>
  <c r="P251" i="2"/>
  <c r="BK251" i="2" s="1"/>
  <c r="BI247" i="2"/>
  <c r="BH247" i="2"/>
  <c r="BG247" i="2"/>
  <c r="BF247" i="2"/>
  <c r="R247" i="2"/>
  <c r="Q247" i="2"/>
  <c r="X247" i="2"/>
  <c r="V247" i="2"/>
  <c r="T247" i="2"/>
  <c r="BK247" i="2"/>
  <c r="K247" i="2"/>
  <c r="BE247" i="2" s="1"/>
  <c r="P247" i="2"/>
  <c r="BI244" i="2"/>
  <c r="BH244" i="2"/>
  <c r="BG244" i="2"/>
  <c r="BF244" i="2"/>
  <c r="R244" i="2"/>
  <c r="Q244" i="2"/>
  <c r="X244" i="2"/>
  <c r="V244" i="2"/>
  <c r="T244" i="2"/>
  <c r="BK244" i="2"/>
  <c r="P244" i="2"/>
  <c r="K244" i="2" s="1"/>
  <c r="BE244" i="2" s="1"/>
  <c r="BI241" i="2"/>
  <c r="BH241" i="2"/>
  <c r="BG241" i="2"/>
  <c r="BF241" i="2"/>
  <c r="R241" i="2"/>
  <c r="R240" i="2" s="1"/>
  <c r="J69" i="2" s="1"/>
  <c r="Q241" i="2"/>
  <c r="Q240" i="2" s="1"/>
  <c r="I69" i="2" s="1"/>
  <c r="X241" i="2"/>
  <c r="V241" i="2"/>
  <c r="T241" i="2"/>
  <c r="T240" i="2" s="1"/>
  <c r="P241" i="2"/>
  <c r="BI239" i="2"/>
  <c r="BH239" i="2"/>
  <c r="BG239" i="2"/>
  <c r="BF239" i="2"/>
  <c r="R239" i="2"/>
  <c r="Q239" i="2"/>
  <c r="X239" i="2"/>
  <c r="V239" i="2"/>
  <c r="T239" i="2"/>
  <c r="P239" i="2"/>
  <c r="BI238" i="2"/>
  <c r="BH238" i="2"/>
  <c r="BG238" i="2"/>
  <c r="BF238" i="2"/>
  <c r="R238" i="2"/>
  <c r="Q238" i="2"/>
  <c r="X238" i="2"/>
  <c r="V238" i="2"/>
  <c r="T238" i="2"/>
  <c r="P238" i="2"/>
  <c r="BK238" i="2" s="1"/>
  <c r="BI237" i="2"/>
  <c r="BH237" i="2"/>
  <c r="BG237" i="2"/>
  <c r="BF237" i="2"/>
  <c r="R237" i="2"/>
  <c r="Q237" i="2"/>
  <c r="X237" i="2"/>
  <c r="V237" i="2"/>
  <c r="T237" i="2"/>
  <c r="BK237" i="2"/>
  <c r="K237" i="2"/>
  <c r="BE237" i="2" s="1"/>
  <c r="P237" i="2"/>
  <c r="BI236" i="2"/>
  <c r="BH236" i="2"/>
  <c r="BG236" i="2"/>
  <c r="BF236" i="2"/>
  <c r="R236" i="2"/>
  <c r="Q236" i="2"/>
  <c r="X236" i="2"/>
  <c r="V236" i="2"/>
  <c r="T236" i="2"/>
  <c r="BK236" i="2"/>
  <c r="P236" i="2"/>
  <c r="K236" i="2" s="1"/>
  <c r="BE236" i="2" s="1"/>
  <c r="BI235" i="2"/>
  <c r="BH235" i="2"/>
  <c r="BG235" i="2"/>
  <c r="BF235" i="2"/>
  <c r="R235" i="2"/>
  <c r="Q235" i="2"/>
  <c r="X235" i="2"/>
  <c r="V235" i="2"/>
  <c r="T235" i="2"/>
  <c r="P235" i="2"/>
  <c r="BI234" i="2"/>
  <c r="BH234" i="2"/>
  <c r="BG234" i="2"/>
  <c r="BF234" i="2"/>
  <c r="R234" i="2"/>
  <c r="Q234" i="2"/>
  <c r="X234" i="2"/>
  <c r="V234" i="2"/>
  <c r="T234" i="2"/>
  <c r="P234" i="2"/>
  <c r="BK234" i="2" s="1"/>
  <c r="BI233" i="2"/>
  <c r="BH233" i="2"/>
  <c r="BG233" i="2"/>
  <c r="BF233" i="2"/>
  <c r="R233" i="2"/>
  <c r="R232" i="2" s="1"/>
  <c r="Q233" i="2"/>
  <c r="Q232" i="2" s="1"/>
  <c r="X233" i="2"/>
  <c r="V233" i="2"/>
  <c r="T233" i="2"/>
  <c r="T232" i="2" s="1"/>
  <c r="BK233" i="2"/>
  <c r="K233" i="2"/>
  <c r="BE233" i="2" s="1"/>
  <c r="P233" i="2"/>
  <c r="J68" i="2"/>
  <c r="I68" i="2"/>
  <c r="BI231" i="2"/>
  <c r="BH231" i="2"/>
  <c r="BG231" i="2"/>
  <c r="BF231" i="2"/>
  <c r="R231" i="2"/>
  <c r="Q231" i="2"/>
  <c r="X231" i="2"/>
  <c r="V231" i="2"/>
  <c r="T231" i="2"/>
  <c r="BK231" i="2"/>
  <c r="K231" i="2"/>
  <c r="BE231" i="2" s="1"/>
  <c r="P231" i="2"/>
  <c r="BI230" i="2"/>
  <c r="BH230" i="2"/>
  <c r="BG230" i="2"/>
  <c r="BF230" i="2"/>
  <c r="R230" i="2"/>
  <c r="Q230" i="2"/>
  <c r="X230" i="2"/>
  <c r="V230" i="2"/>
  <c r="T230" i="2"/>
  <c r="BK230" i="2"/>
  <c r="P230" i="2"/>
  <c r="K230" i="2" s="1"/>
  <c r="BE230" i="2" s="1"/>
  <c r="BI229" i="2"/>
  <c r="BH229" i="2"/>
  <c r="BG229" i="2"/>
  <c r="BF229" i="2"/>
  <c r="R229" i="2"/>
  <c r="Q229" i="2"/>
  <c r="X229" i="2"/>
  <c r="V229" i="2"/>
  <c r="T229" i="2"/>
  <c r="P229" i="2"/>
  <c r="BI228" i="2"/>
  <c r="BH228" i="2"/>
  <c r="BG228" i="2"/>
  <c r="BF228" i="2"/>
  <c r="R228" i="2"/>
  <c r="R227" i="2" s="1"/>
  <c r="J67" i="2" s="1"/>
  <c r="Q228" i="2"/>
  <c r="X228" i="2"/>
  <c r="V228" i="2"/>
  <c r="T228" i="2"/>
  <c r="T227" i="2" s="1"/>
  <c r="P228" i="2"/>
  <c r="BK228" i="2" s="1"/>
  <c r="BI226" i="2"/>
  <c r="BH226" i="2"/>
  <c r="BG226" i="2"/>
  <c r="BF226" i="2"/>
  <c r="R226" i="2"/>
  <c r="Q226" i="2"/>
  <c r="X226" i="2"/>
  <c r="V226" i="2"/>
  <c r="T226" i="2"/>
  <c r="P226" i="2"/>
  <c r="BK226" i="2" s="1"/>
  <c r="BI225" i="2"/>
  <c r="BH225" i="2"/>
  <c r="BG225" i="2"/>
  <c r="BF225" i="2"/>
  <c r="R225" i="2"/>
  <c r="Q225" i="2"/>
  <c r="X225" i="2"/>
  <c r="V225" i="2"/>
  <c r="T225" i="2"/>
  <c r="BK225" i="2"/>
  <c r="K225" i="2"/>
  <c r="BE225" i="2" s="1"/>
  <c r="P225" i="2"/>
  <c r="BI222" i="2"/>
  <c r="BH222" i="2"/>
  <c r="BG222" i="2"/>
  <c r="BF222" i="2"/>
  <c r="R222" i="2"/>
  <c r="Q222" i="2"/>
  <c r="X222" i="2"/>
  <c r="V222" i="2"/>
  <c r="T222" i="2"/>
  <c r="BK222" i="2"/>
  <c r="P222" i="2"/>
  <c r="K222" i="2" s="1"/>
  <c r="BE222" i="2" s="1"/>
  <c r="BI219" i="2"/>
  <c r="BH219" i="2"/>
  <c r="BG219" i="2"/>
  <c r="BF219" i="2"/>
  <c r="R219" i="2"/>
  <c r="Q219" i="2"/>
  <c r="X219" i="2"/>
  <c r="V219" i="2"/>
  <c r="T219" i="2"/>
  <c r="P219" i="2"/>
  <c r="BI215" i="2"/>
  <c r="BH215" i="2"/>
  <c r="BG215" i="2"/>
  <c r="BF215" i="2"/>
  <c r="R215" i="2"/>
  <c r="Q215" i="2"/>
  <c r="X215" i="2"/>
  <c r="V215" i="2"/>
  <c r="T215" i="2"/>
  <c r="K215" i="2"/>
  <c r="BE215" i="2" s="1"/>
  <c r="P215" i="2"/>
  <c r="BK215" i="2" s="1"/>
  <c r="BI212" i="2"/>
  <c r="BH212" i="2"/>
  <c r="BG212" i="2"/>
  <c r="BF212" i="2"/>
  <c r="R212" i="2"/>
  <c r="Q212" i="2"/>
  <c r="X212" i="2"/>
  <c r="V212" i="2"/>
  <c r="T212" i="2"/>
  <c r="BK212" i="2"/>
  <c r="K212" i="2"/>
  <c r="BE212" i="2" s="1"/>
  <c r="P212" i="2"/>
  <c r="BI209" i="2"/>
  <c r="BH209" i="2"/>
  <c r="BG209" i="2"/>
  <c r="BF209" i="2"/>
  <c r="R209" i="2"/>
  <c r="Q209" i="2"/>
  <c r="Q208" i="2" s="1"/>
  <c r="X209" i="2"/>
  <c r="X208" i="2" s="1"/>
  <c r="V209" i="2"/>
  <c r="T209" i="2"/>
  <c r="BK209" i="2"/>
  <c r="P209" i="2"/>
  <c r="K209" i="2" s="1"/>
  <c r="BE209" i="2" s="1"/>
  <c r="BI206" i="2"/>
  <c r="BH206" i="2"/>
  <c r="BG206" i="2"/>
  <c r="BF206" i="2"/>
  <c r="R206" i="2"/>
  <c r="R205" i="2" s="1"/>
  <c r="Q206" i="2"/>
  <c r="Q205" i="2" s="1"/>
  <c r="X206" i="2"/>
  <c r="X205" i="2" s="1"/>
  <c r="V206" i="2"/>
  <c r="V205" i="2" s="1"/>
  <c r="T206" i="2"/>
  <c r="T205" i="2" s="1"/>
  <c r="BK206" i="2"/>
  <c r="BK205" i="2" s="1"/>
  <c r="K205" i="2" s="1"/>
  <c r="K64" i="2" s="1"/>
  <c r="K206" i="2"/>
  <c r="BE206" i="2" s="1"/>
  <c r="P206" i="2"/>
  <c r="J64" i="2"/>
  <c r="I64" i="2"/>
  <c r="BI204" i="2"/>
  <c r="BH204" i="2"/>
  <c r="BG204" i="2"/>
  <c r="BF204" i="2"/>
  <c r="R204" i="2"/>
  <c r="Q204" i="2"/>
  <c r="X204" i="2"/>
  <c r="V204" i="2"/>
  <c r="T204" i="2"/>
  <c r="BK204" i="2"/>
  <c r="K204" i="2"/>
  <c r="BE204" i="2" s="1"/>
  <c r="P204" i="2"/>
  <c r="BI203" i="2"/>
  <c r="BH203" i="2"/>
  <c r="BG203" i="2"/>
  <c r="BF203" i="2"/>
  <c r="R203" i="2"/>
  <c r="Q203" i="2"/>
  <c r="X203" i="2"/>
  <c r="V203" i="2"/>
  <c r="T203" i="2"/>
  <c r="BK203" i="2"/>
  <c r="P203" i="2"/>
  <c r="K203" i="2" s="1"/>
  <c r="BE203" i="2" s="1"/>
  <c r="BI202" i="2"/>
  <c r="BH202" i="2"/>
  <c r="BG202" i="2"/>
  <c r="BF202" i="2"/>
  <c r="R202" i="2"/>
  <c r="Q202" i="2"/>
  <c r="X202" i="2"/>
  <c r="V202" i="2"/>
  <c r="T202" i="2"/>
  <c r="P202" i="2"/>
  <c r="BI201" i="2"/>
  <c r="BH201" i="2"/>
  <c r="BG201" i="2"/>
  <c r="BF201" i="2"/>
  <c r="R201" i="2"/>
  <c r="Q201" i="2"/>
  <c r="X201" i="2"/>
  <c r="X200" i="2" s="1"/>
  <c r="V201" i="2"/>
  <c r="T201" i="2"/>
  <c r="P201" i="2"/>
  <c r="BK201" i="2" s="1"/>
  <c r="BI195" i="2"/>
  <c r="BH195" i="2"/>
  <c r="BG195" i="2"/>
  <c r="BF195" i="2"/>
  <c r="R195" i="2"/>
  <c r="Q195" i="2"/>
  <c r="X195" i="2"/>
  <c r="V195" i="2"/>
  <c r="T195" i="2"/>
  <c r="K195" i="2"/>
  <c r="BE195" i="2" s="1"/>
  <c r="P195" i="2"/>
  <c r="BK195" i="2" s="1"/>
  <c r="BI191" i="2"/>
  <c r="BH191" i="2"/>
  <c r="BG191" i="2"/>
  <c r="BF191" i="2"/>
  <c r="R191" i="2"/>
  <c r="Q191" i="2"/>
  <c r="X191" i="2"/>
  <c r="V191" i="2"/>
  <c r="T191" i="2"/>
  <c r="BK191" i="2"/>
  <c r="K191" i="2"/>
  <c r="BE191" i="2" s="1"/>
  <c r="P191" i="2"/>
  <c r="BI187" i="2"/>
  <c r="BH187" i="2"/>
  <c r="BG187" i="2"/>
  <c r="BF187" i="2"/>
  <c r="R187" i="2"/>
  <c r="Q187" i="2"/>
  <c r="X187" i="2"/>
  <c r="V187" i="2"/>
  <c r="T187" i="2"/>
  <c r="BK187" i="2"/>
  <c r="P187" i="2"/>
  <c r="K187" i="2" s="1"/>
  <c r="BE187" i="2" s="1"/>
  <c r="BI185" i="2"/>
  <c r="BH185" i="2"/>
  <c r="BG185" i="2"/>
  <c r="BF185" i="2"/>
  <c r="R185" i="2"/>
  <c r="Q185" i="2"/>
  <c r="X185" i="2"/>
  <c r="V185" i="2"/>
  <c r="T185" i="2"/>
  <c r="P185" i="2"/>
  <c r="BI181" i="2"/>
  <c r="BH181" i="2"/>
  <c r="BG181" i="2"/>
  <c r="BF181" i="2"/>
  <c r="R181" i="2"/>
  <c r="Q181" i="2"/>
  <c r="X181" i="2"/>
  <c r="V181" i="2"/>
  <c r="T181" i="2"/>
  <c r="P181" i="2"/>
  <c r="BK181" i="2" s="1"/>
  <c r="BI180" i="2"/>
  <c r="BH180" i="2"/>
  <c r="BG180" i="2"/>
  <c r="BF180" i="2"/>
  <c r="R180" i="2"/>
  <c r="Q180" i="2"/>
  <c r="X180" i="2"/>
  <c r="V180" i="2"/>
  <c r="T180" i="2"/>
  <c r="BK180" i="2"/>
  <c r="K180" i="2"/>
  <c r="BE180" i="2" s="1"/>
  <c r="P180" i="2"/>
  <c r="BI176" i="2"/>
  <c r="BH176" i="2"/>
  <c r="BG176" i="2"/>
  <c r="BF176" i="2"/>
  <c r="R176" i="2"/>
  <c r="R175" i="2" s="1"/>
  <c r="Q176" i="2"/>
  <c r="X176" i="2"/>
  <c r="V176" i="2"/>
  <c r="T176" i="2"/>
  <c r="T175" i="2" s="1"/>
  <c r="BK176" i="2"/>
  <c r="P176" i="2"/>
  <c r="K176" i="2" s="1"/>
  <c r="BE176" i="2" s="1"/>
  <c r="J62" i="2"/>
  <c r="BI165" i="2"/>
  <c r="BH165" i="2"/>
  <c r="BG165" i="2"/>
  <c r="BF165" i="2"/>
  <c r="R165" i="2"/>
  <c r="Q165" i="2"/>
  <c r="X165" i="2"/>
  <c r="V165" i="2"/>
  <c r="T165" i="2"/>
  <c r="BK165" i="2"/>
  <c r="P165" i="2"/>
  <c r="K165" i="2" s="1"/>
  <c r="BE165" i="2" s="1"/>
  <c r="BI159" i="2"/>
  <c r="BH159" i="2"/>
  <c r="BG159" i="2"/>
  <c r="BF159" i="2"/>
  <c r="R159" i="2"/>
  <c r="Q159" i="2"/>
  <c r="X159" i="2"/>
  <c r="V159" i="2"/>
  <c r="T159" i="2"/>
  <c r="P159" i="2"/>
  <c r="BK159" i="2" s="1"/>
  <c r="BI148" i="2"/>
  <c r="BH148" i="2"/>
  <c r="BG148" i="2"/>
  <c r="BF148" i="2"/>
  <c r="R148" i="2"/>
  <c r="Q148" i="2"/>
  <c r="X148" i="2"/>
  <c r="V148" i="2"/>
  <c r="T148" i="2"/>
  <c r="P148" i="2"/>
  <c r="BK148" i="2" s="1"/>
  <c r="BI146" i="2"/>
  <c r="BH146" i="2"/>
  <c r="BG146" i="2"/>
  <c r="BF146" i="2"/>
  <c r="R146" i="2"/>
  <c r="Q146" i="2"/>
  <c r="X146" i="2"/>
  <c r="V146" i="2"/>
  <c r="T146" i="2"/>
  <c r="BK146" i="2"/>
  <c r="K146" i="2"/>
  <c r="BE146" i="2" s="1"/>
  <c r="P146" i="2"/>
  <c r="BI142" i="2"/>
  <c r="BH142" i="2"/>
  <c r="BG142" i="2"/>
  <c r="BF142" i="2"/>
  <c r="R142" i="2"/>
  <c r="Q142" i="2"/>
  <c r="X142" i="2"/>
  <c r="V142" i="2"/>
  <c r="T142" i="2"/>
  <c r="BK142" i="2"/>
  <c r="P142" i="2"/>
  <c r="K142" i="2" s="1"/>
  <c r="BE142" i="2" s="1"/>
  <c r="BI136" i="2"/>
  <c r="BH136" i="2"/>
  <c r="BG136" i="2"/>
  <c r="BF136" i="2"/>
  <c r="R136" i="2"/>
  <c r="Q136" i="2"/>
  <c r="X136" i="2"/>
  <c r="V136" i="2"/>
  <c r="T136" i="2"/>
  <c r="P136" i="2"/>
  <c r="BK136" i="2" s="1"/>
  <c r="BI129" i="2"/>
  <c r="BH129" i="2"/>
  <c r="BG129" i="2"/>
  <c r="BF129" i="2"/>
  <c r="R129" i="2"/>
  <c r="Q129" i="2"/>
  <c r="X129" i="2"/>
  <c r="V129" i="2"/>
  <c r="T129" i="2"/>
  <c r="P129" i="2"/>
  <c r="K129" i="2" s="1"/>
  <c r="BE129" i="2" s="1"/>
  <c r="BI123" i="2"/>
  <c r="BH123" i="2"/>
  <c r="BG123" i="2"/>
  <c r="BF123" i="2"/>
  <c r="R123" i="2"/>
  <c r="Q123" i="2"/>
  <c r="X123" i="2"/>
  <c r="V123" i="2"/>
  <c r="T123" i="2"/>
  <c r="BK123" i="2"/>
  <c r="K123" i="2"/>
  <c r="BE123" i="2" s="1"/>
  <c r="P123" i="2"/>
  <c r="BI120" i="2"/>
  <c r="BH120" i="2"/>
  <c r="BG120" i="2"/>
  <c r="BF120" i="2"/>
  <c r="R120" i="2"/>
  <c r="Q120" i="2"/>
  <c r="X120" i="2"/>
  <c r="V120" i="2"/>
  <c r="T120" i="2"/>
  <c r="BK120" i="2"/>
  <c r="P120" i="2"/>
  <c r="K120" i="2" s="1"/>
  <c r="BE120" i="2" s="1"/>
  <c r="BI113" i="2"/>
  <c r="BH113" i="2"/>
  <c r="BG113" i="2"/>
  <c r="BF113" i="2"/>
  <c r="R113" i="2"/>
  <c r="Q113" i="2"/>
  <c r="X113" i="2"/>
  <c r="V113" i="2"/>
  <c r="T113" i="2"/>
  <c r="P113" i="2"/>
  <c r="BK113" i="2" s="1"/>
  <c r="BI111" i="2"/>
  <c r="BH111" i="2"/>
  <c r="BG111" i="2"/>
  <c r="BF111" i="2"/>
  <c r="R111" i="2"/>
  <c r="Q111" i="2"/>
  <c r="X111" i="2"/>
  <c r="V111" i="2"/>
  <c r="T111" i="2"/>
  <c r="P111" i="2"/>
  <c r="K111" i="2" s="1"/>
  <c r="BE111" i="2" s="1"/>
  <c r="BI101" i="2"/>
  <c r="BH101" i="2"/>
  <c r="BG101" i="2"/>
  <c r="BF101" i="2"/>
  <c r="R101" i="2"/>
  <c r="Q101" i="2"/>
  <c r="X101" i="2"/>
  <c r="X100" i="2" s="1"/>
  <c r="V101" i="2"/>
  <c r="T101" i="2"/>
  <c r="BK101" i="2"/>
  <c r="K101" i="2"/>
  <c r="BE101" i="2" s="1"/>
  <c r="P101" i="2"/>
  <c r="BI96" i="2"/>
  <c r="BH96" i="2"/>
  <c r="BG96" i="2"/>
  <c r="BF96" i="2"/>
  <c r="R96" i="2"/>
  <c r="Q96" i="2"/>
  <c r="X96" i="2"/>
  <c r="V96" i="2"/>
  <c r="T96" i="2"/>
  <c r="BK96" i="2"/>
  <c r="K96" i="2"/>
  <c r="BE96" i="2" s="1"/>
  <c r="P96" i="2"/>
  <c r="BI95" i="2"/>
  <c r="BH95" i="2"/>
  <c r="BG95" i="2"/>
  <c r="F34" i="2" s="1"/>
  <c r="BD52" i="1" s="1"/>
  <c r="BD51" i="1" s="1"/>
  <c r="BF95" i="2"/>
  <c r="R95" i="2"/>
  <c r="R94" i="2" s="1"/>
  <c r="Q95" i="2"/>
  <c r="Q94" i="2" s="1"/>
  <c r="X95" i="2"/>
  <c r="V95" i="2"/>
  <c r="V94" i="2" s="1"/>
  <c r="T95" i="2"/>
  <c r="T94" i="2" s="1"/>
  <c r="BK95" i="2"/>
  <c r="BK94" i="2" s="1"/>
  <c r="P95" i="2"/>
  <c r="K95" i="2" s="1"/>
  <c r="BE95" i="2" s="1"/>
  <c r="J60" i="2"/>
  <c r="J88" i="2"/>
  <c r="F88" i="2"/>
  <c r="J86" i="2"/>
  <c r="F86" i="2"/>
  <c r="E84" i="2"/>
  <c r="E82" i="2"/>
  <c r="J53" i="2"/>
  <c r="F53" i="2"/>
  <c r="F51" i="2"/>
  <c r="E49" i="2"/>
  <c r="E47" i="2"/>
  <c r="J18" i="2"/>
  <c r="E18" i="2"/>
  <c r="F89" i="2" s="1"/>
  <c r="J17" i="2"/>
  <c r="J12" i="2"/>
  <c r="J51" i="2" s="1"/>
  <c r="E7" i="2"/>
  <c r="AU51" i="1"/>
  <c r="L47" i="1"/>
  <c r="AM46" i="1"/>
  <c r="L46" i="1"/>
  <c r="AM44" i="1"/>
  <c r="L44" i="1"/>
  <c r="L42" i="1"/>
  <c r="L41" i="1"/>
  <c r="W28" i="1" l="1"/>
  <c r="AZ51" i="1"/>
  <c r="K94" i="2"/>
  <c r="K60" i="2" s="1"/>
  <c r="BK202" i="2"/>
  <c r="K202" i="2"/>
  <c r="BE202" i="2" s="1"/>
  <c r="BK298" i="2"/>
  <c r="K298" i="2"/>
  <c r="BE298" i="2" s="1"/>
  <c r="F35" i="2"/>
  <c r="BE52" i="1" s="1"/>
  <c r="BE51" i="1" s="1"/>
  <c r="Q100" i="2"/>
  <c r="I61" i="2" s="1"/>
  <c r="K148" i="2"/>
  <c r="BE148" i="2" s="1"/>
  <c r="V175" i="2"/>
  <c r="BK185" i="2"/>
  <c r="K185" i="2"/>
  <c r="BE185" i="2" s="1"/>
  <c r="K201" i="2"/>
  <c r="BE201" i="2" s="1"/>
  <c r="V227" i="2"/>
  <c r="K238" i="2"/>
  <c r="BE238" i="2" s="1"/>
  <c r="K296" i="2"/>
  <c r="BE296" i="2" s="1"/>
  <c r="F54" i="2"/>
  <c r="F36" i="2"/>
  <c r="BF52" i="1" s="1"/>
  <c r="BF51" i="1" s="1"/>
  <c r="W30" i="1" s="1"/>
  <c r="T100" i="2"/>
  <c r="T93" i="2" s="1"/>
  <c r="R100" i="2"/>
  <c r="J61" i="2" s="1"/>
  <c r="BK111" i="2"/>
  <c r="K113" i="2"/>
  <c r="BE113" i="2" s="1"/>
  <c r="F32" i="2" s="1"/>
  <c r="BB52" i="1" s="1"/>
  <c r="BB51" i="1" s="1"/>
  <c r="BK129" i="2"/>
  <c r="BK100" i="2" s="1"/>
  <c r="K136" i="2"/>
  <c r="BE136" i="2" s="1"/>
  <c r="K159" i="2"/>
  <c r="BE159" i="2" s="1"/>
  <c r="X175" i="2"/>
  <c r="K181" i="2"/>
  <c r="BE181" i="2" s="1"/>
  <c r="T200" i="2"/>
  <c r="R200" i="2"/>
  <c r="J63" i="2" s="1"/>
  <c r="T208" i="2"/>
  <c r="R208" i="2"/>
  <c r="K226" i="2"/>
  <c r="BE226" i="2" s="1"/>
  <c r="X227" i="2"/>
  <c r="X207" i="2" s="1"/>
  <c r="BK229" i="2"/>
  <c r="BK227" i="2" s="1"/>
  <c r="K227" i="2" s="1"/>
  <c r="K67" i="2" s="1"/>
  <c r="K229" i="2"/>
  <c r="BE229" i="2" s="1"/>
  <c r="V232" i="2"/>
  <c r="BK235" i="2"/>
  <c r="BK232" i="2" s="1"/>
  <c r="K232" i="2" s="1"/>
  <c r="K68" i="2" s="1"/>
  <c r="K235" i="2"/>
  <c r="BE235" i="2" s="1"/>
  <c r="V240" i="2"/>
  <c r="BK254" i="2"/>
  <c r="K254" i="2"/>
  <c r="BE254" i="2" s="1"/>
  <c r="V259" i="2"/>
  <c r="V266" i="2"/>
  <c r="K274" i="2"/>
  <c r="BE274" i="2" s="1"/>
  <c r="K288" i="2"/>
  <c r="BE288" i="2" s="1"/>
  <c r="BK289" i="2"/>
  <c r="K289" i="2" s="1"/>
  <c r="K72" i="2" s="1"/>
  <c r="X289" i="2"/>
  <c r="BK292" i="2"/>
  <c r="K292" i="2"/>
  <c r="BE292" i="2" s="1"/>
  <c r="BK200" i="2"/>
  <c r="K200" i="2" s="1"/>
  <c r="K63" i="2" s="1"/>
  <c r="BK239" i="2"/>
  <c r="K239" i="2"/>
  <c r="BE239" i="2" s="1"/>
  <c r="BK241" i="2"/>
  <c r="BK240" i="2" s="1"/>
  <c r="K240" i="2" s="1"/>
  <c r="K69" i="2" s="1"/>
  <c r="K241" i="2"/>
  <c r="BE241" i="2" s="1"/>
  <c r="R93" i="2"/>
  <c r="Q200" i="2"/>
  <c r="I63" i="2" s="1"/>
  <c r="I66" i="2"/>
  <c r="T266" i="2"/>
  <c r="R266" i="2"/>
  <c r="J71" i="2" s="1"/>
  <c r="BK276" i="2"/>
  <c r="K276" i="2"/>
  <c r="BE276" i="2" s="1"/>
  <c r="V289" i="2"/>
  <c r="I60" i="2"/>
  <c r="X94" i="2"/>
  <c r="K33" i="2"/>
  <c r="AY52" i="1" s="1"/>
  <c r="F33" i="2"/>
  <c r="BC52" i="1" s="1"/>
  <c r="BC51" i="1" s="1"/>
  <c r="V100" i="2"/>
  <c r="V93" i="2" s="1"/>
  <c r="V92" i="2" s="1"/>
  <c r="BK175" i="2"/>
  <c r="K175" i="2" s="1"/>
  <c r="K62" i="2" s="1"/>
  <c r="Q175" i="2"/>
  <c r="I62" i="2" s="1"/>
  <c r="V200" i="2"/>
  <c r="V208" i="2"/>
  <c r="V207" i="2" s="1"/>
  <c r="BK219" i="2"/>
  <c r="BK208" i="2" s="1"/>
  <c r="K219" i="2"/>
  <c r="BE219" i="2" s="1"/>
  <c r="K228" i="2"/>
  <c r="BE228" i="2" s="1"/>
  <c r="Q227" i="2"/>
  <c r="I67" i="2" s="1"/>
  <c r="X232" i="2"/>
  <c r="K234" i="2"/>
  <c r="BE234" i="2" s="1"/>
  <c r="X240" i="2"/>
  <c r="K251" i="2"/>
  <c r="BE251" i="2" s="1"/>
  <c r="X259" i="2"/>
  <c r="K263" i="2"/>
  <c r="BE263" i="2" s="1"/>
  <c r="X266" i="2"/>
  <c r="BK268" i="2"/>
  <c r="K268" i="2"/>
  <c r="BE268" i="2" s="1"/>
  <c r="BK283" i="2"/>
  <c r="BK266" i="2" s="1"/>
  <c r="K266" i="2" s="1"/>
  <c r="K71" i="2" s="1"/>
  <c r="K283" i="2"/>
  <c r="BE283" i="2" s="1"/>
  <c r="K290" i="2"/>
  <c r="BE290" i="2" s="1"/>
  <c r="Q289" i="2"/>
  <c r="I72" i="2" s="1"/>
  <c r="W26" i="1" l="1"/>
  <c r="AX51" i="1"/>
  <c r="K100" i="2"/>
  <c r="K61" i="2" s="1"/>
  <c r="BK93" i="2"/>
  <c r="K208" i="2"/>
  <c r="K66" i="2" s="1"/>
  <c r="BK207" i="2"/>
  <c r="K207" i="2" s="1"/>
  <c r="K65" i="2" s="1"/>
  <c r="R207" i="2"/>
  <c r="J65" i="2" s="1"/>
  <c r="J66" i="2"/>
  <c r="T207" i="2"/>
  <c r="T92" i="2" s="1"/>
  <c r="AW52" i="1" s="1"/>
  <c r="AW51" i="1" s="1"/>
  <c r="Q93" i="2"/>
  <c r="Q207" i="2"/>
  <c r="I65" i="2" s="1"/>
  <c r="J59" i="2"/>
  <c r="W29" i="1"/>
  <c r="BA51" i="1"/>
  <c r="K32" i="2"/>
  <c r="AX52" i="1" s="1"/>
  <c r="AV52" i="1" s="1"/>
  <c r="AY51" i="1"/>
  <c r="AK27" i="1" s="1"/>
  <c r="W27" i="1"/>
  <c r="X93" i="2"/>
  <c r="X92" i="2" s="1"/>
  <c r="K93" i="2" l="1"/>
  <c r="K59" i="2" s="1"/>
  <c r="BK92" i="2"/>
  <c r="K92" i="2" s="1"/>
  <c r="Q92" i="2"/>
  <c r="I58" i="2" s="1"/>
  <c r="K27" i="2" s="1"/>
  <c r="AS52" i="1" s="1"/>
  <c r="AS51" i="1" s="1"/>
  <c r="I59" i="2"/>
  <c r="AV51" i="1"/>
  <c r="AK26" i="1"/>
  <c r="R92" i="2"/>
  <c r="J58" i="2" s="1"/>
  <c r="K28" i="2" s="1"/>
  <c r="AT52" i="1" s="1"/>
  <c r="AT51" i="1" s="1"/>
  <c r="K58" i="2" l="1"/>
  <c r="K29" i="2"/>
  <c r="AG52" i="1" l="1"/>
  <c r="K38" i="2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<sst xmlns="http://schemas.openxmlformats.org/spreadsheetml/2006/main" count="2920" uniqueCount="708">
  <si>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</si>
  <si>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</si>
  <si>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</si>
  <si>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</si>
  <si>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</si>
  <si>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</si>
  <si>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</si>
  <si>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True</t>
  </si>
  <si>
    <t>{f160358c-4c30-4910-833b-1026af1e1a74}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</si>
  <si>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</si>
  <si>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</si>
  <si>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</si>
  <si>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</si>
  <si>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</si>
  <si>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</si>
  <si>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</si>
  <si>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</si>
  <si>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170512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</si>
  <si>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</si>
  <si>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</si>
  <si>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Šedina Petr Mgr., č. p. 64, 28002 Polepy</t>
  </si>
  <si>
    <t>KSO:</t>
  </si>
  <si>
    <t>811</t>
  </si>
  <si>
    <t>CC-CZ:</t>
  </si>
  <si>
    <t>125</t>
  </si>
  <si>
    <t>Místo:</t>
  </si>
  <si>
    <t>Veletov st.137/1</t>
  </si>
  <si>
    <t>Datum:</t>
  </si>
  <si>
    <t>5. 12. 2017</t>
  </si>
  <si>
    <t>Zadavatel:</t>
  </si>
  <si>
    <t>IČ:</t>
  </si>
  <si>
    <t>48660795</t>
  </si>
  <si>
    <t>Mgr. Petr Šedina</t>
  </si>
  <si>
    <t>DIČ:</t>
  </si>
  <si>
    <t>CZ6409131179</t>
  </si>
  <si>
    <t>Uchazeč:</t>
  </si>
  <si>
    <t>Vyplň údaj</t>
  </si>
  <si>
    <t>Projektant:</t>
  </si>
  <si>
    <t>25953702</t>
  </si>
  <si>
    <t>SIGREEN s.r.o.</t>
  </si>
  <si>
    <t>CZ25953702</t>
  </si>
  <si>
    <t>Poznámka:</t>
  </si>
  <si>
    <t/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</si>
  <si>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</si>
  <si>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</si>
  <si>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</si>
  <si>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</si>
  <si>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</si>
  <si>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</si>
  <si>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</si>
  <si>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</si>
  <si>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</si>
  <si>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</si>
  <si>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</si>
  <si>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</si>
  <si>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</si>
  <si>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</si>
  <si>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</si>
  <si>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</si>
  <si>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</si>
  <si>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</si>
  <si>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</si>
  <si>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</si>
  <si>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</si>
  <si>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</si>
  <si>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</si>
  <si>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</si>
  <si>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</si>
  <si>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</si>
  <si>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</si>
  <si>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</si>
  <si>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</si>
  <si>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</si>
  <si>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</si>
  <si>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</si>
  <si>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</si>
  <si>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</si>
  <si>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</si>
  <si>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</si>
  <si>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</si>
  <si>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</si>
  <si>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</si>
  <si>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</si>
  <si>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</si>
  <si>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Stávební úpravy stavby pro výrobu a skladování - Hala 2</t>
  </si>
  <si>
    <t>STA</t>
  </si>
  <si>
    <t>1</t>
  </si>
  <si>
    <t>{0929609b-0f4c-469c-8641-c9772c3fa919}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</si>
  <si>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</si>
  <si>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</si>
  <si>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</si>
  <si>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</si>
  <si>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</si>
  <si>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</si>
  <si>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</si>
  <si>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</si>
  <si>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170512 - Stávební úpravy stavby pro výrobu a skladování - Hala 2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</si>
  <si>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</si>
  <si>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</si>
  <si>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</si>
  <si>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</si>
  <si>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</si>
  <si>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</si>
  <si>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</si>
  <si>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</si>
  <si>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</si>
  <si>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</si>
  <si>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</si>
  <si>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</si>
  <si>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</si>
  <si>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</si>
  <si>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</si>
  <si>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</si>
  <si>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</si>
  <si>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</si>
  <si>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</si>
  <si>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</si>
  <si>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</si>
  <si>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</si>
  <si>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</si>
  <si>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>SOUPIS PRACÍ</t>
  </si>
  <si>
    <t>PČ</t>
  </si>
  <si>
    <t>Popis</t>
  </si>
  <si>
    <t>MJ</t>
  </si>
  <si>
    <t>Množství</t>
  </si>
  <si>
    <t>J. materiál [CZK]</t>
  </si>
  <si>
    <t>J. montáž [CZK]</t>
  </si>
  <si>
    <t>Cenová soustava</t>
  </si>
  <si>
    <t>Poznámka</t>
  </si>
  <si>
    <t>J.cena [CZK]</t>
  </si>
  <si>
    <t>Materiál celkem [CZK]</t>
  </si>
  <si>
    <t>Montáž celkem [CZK]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</si>
  <si>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</si>
  <si>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</si>
  <si>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</si>
  <si>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</si>
  <si>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</si>
  <si>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</si>
  <si>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</si>
  <si>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</si>
  <si>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</si>
  <si>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</si>
  <si>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</si>
  <si>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K</t>
  </si>
  <si>
    <t>310237261</t>
  </si>
  <si>
    <t>Zazdívka otvorů ve zdivu nadzákladovém cihlami pálenými plochy přes 0,09 m2 do 0,25 m2, ve zdi tl. přes 450 do 600 mm</t>
  </si>
  <si>
    <t>kus</t>
  </si>
  <si>
    <t>CS ÚRS 2017 01</t>
  </si>
  <si>
    <t>4</t>
  </si>
  <si>
    <t>-662249271</t>
  </si>
  <si>
    <t>312272611</t>
  </si>
  <si>
    <t>Zdivo z pórobetonových přesných tvárnic, výplňové z tvárnic hladkých jakékoli pevnosti na tenké maltové lože, tloušťka zdiva 500 mm, objemová hmotnost 300 kg/m3</t>
  </si>
  <si>
    <t>m3</t>
  </si>
  <si>
    <t>-1375572928</t>
  </si>
  <si>
    <t>VV</t>
  </si>
  <si>
    <t>"V" (1,28*2,13*0,475)+(1,28*2,08*0,475)</t>
  </si>
  <si>
    <t>"S" (2,35*2,45*0,475)</t>
  </si>
  <si>
    <t>Součet</t>
  </si>
  <si>
    <t>6</t>
  </si>
  <si>
    <t>Úpravy povrchů, podlahy a osazování výplní</t>
  </si>
  <si>
    <t>612131321b</t>
  </si>
  <si>
    <t>Penetrace povrchu fasády stěn nanášená ručně</t>
  </si>
  <si>
    <t>m2</t>
  </si>
  <si>
    <t>1729312586</t>
  </si>
  <si>
    <t>"V" ((2,95*53,08)+(2,05*5,38)+(2,12*2,69))-((0,91*0,71*12)+(1,28*2,13)+(1,28*2,08)+(0,9*0,56)+(0,9*1,03))</t>
  </si>
  <si>
    <t>"Z" ((2,95*53,08)+(2,05*5,38)+(2,12*2,69))-((0,91*0,77*12)+(1,4*2,15*4)+(2,99*2,73)+(1*1)+(0,87*0,95))</t>
  </si>
  <si>
    <t>"S" (4,76*13,18)-(1*1,47)</t>
  </si>
  <si>
    <t>"J" (4,76*13,18)-(2,35*2,45)</t>
  </si>
  <si>
    <t>Mezisoučet</t>
  </si>
  <si>
    <t>"V" (((0,67+0,91+0,67)*0,2)*12)+((2,13+1,24+2,13)*0,2)+((2,08+1,24+2,08)*0,2)+((0,52+0,9+0,52)*0,2)+((0,99+0,9+0,99)*0,2)+((0,66+0,5*0,66)*0,2)</t>
  </si>
  <si>
    <t>"Z" (((0,73+0,91*0,73)*0,2)*12)+(((2,15+1+2,15)*0,2)*4)+((0,91+0,87+0,91)*0,2)+((2,73+2,95+2,73)*0,2)</t>
  </si>
  <si>
    <t>"J" ((2,45+2,31+2,45)*0,2)</t>
  </si>
  <si>
    <t>622135001</t>
  </si>
  <si>
    <t>Vyrovnání nerovností podkladu vnějších omítaných ploch maltou, tloušťky do 10 mm vápenocementovou stěn</t>
  </si>
  <si>
    <t>-871514167</t>
  </si>
  <si>
    <t>(439,86)*0,2</t>
  </si>
  <si>
    <t>5</t>
  </si>
  <si>
    <t>622211021</t>
  </si>
  <si>
    <t>Montáž kontaktního zateplení z polystyrenových desek nebo z kombinovaných desek na vnější stěny, tloušťky desek přes 80 do 120 mm</t>
  </si>
  <si>
    <t>117131865</t>
  </si>
  <si>
    <t>P</t>
  </si>
  <si>
    <t>Poznámka k položce:
V cenách jsou započteny náklady na:
    a) upevnění desek lepením a talířovými hmoždinkami,
    b) přestěrkování izolačních desek,
    c) vložení sklovláknité výztužné tkaniny.</t>
  </si>
  <si>
    <t>M</t>
  </si>
  <si>
    <t>283759390</t>
  </si>
  <si>
    <t>deska fasádní polystyrénová EPS 70 F 1000 x 500 x 120 mm</t>
  </si>
  <si>
    <t>8</t>
  </si>
  <si>
    <t>178389772</t>
  </si>
  <si>
    <t>Poznámka k položce:
lambda=0,039 [W / m K]</t>
  </si>
  <si>
    <t>419,871*1,02 'Přepočtené koeficientem množství</t>
  </si>
  <si>
    <t>7</t>
  </si>
  <si>
    <t>622212001</t>
  </si>
  <si>
    <t>Montáž kontaktního zateplení vnějšího ostění, nadpraží nebo parapetu z polystyrenových desek hloubky špalet do 200 mm, tloušťky desek do 40 mm</t>
  </si>
  <si>
    <t>m</t>
  </si>
  <si>
    <t>-365213924</t>
  </si>
  <si>
    <t>Poznámka k položce:
 V cenách jsou započteny náklady na:
    a) upevnění desek celoplošným lepením,
    b) přestěrkování izolačních desek,
    c) vložení sklovláknité výztužné tkaniny,
    d) osazení a dodávku rohovníků</t>
  </si>
  <si>
    <t>"V" (((0,91+0,67)*2)*12)+(2,13+1,24+2,13)+(2,08+1,24+2,08)+((0,9+0,52)*2)+((0,9+0,99)*2)+((0,5*0,66)*2)</t>
  </si>
  <si>
    <t>"Z" (((0,91*0,73)*2)*12)+((2,15+1+2,15)*4)+((0,87+0,91)*2)+(2,73+2,95+2,73)</t>
  </si>
  <si>
    <t>"J" (2,45+2,31+2,45)</t>
  </si>
  <si>
    <t>283759300</t>
  </si>
  <si>
    <t>deska fasádní polystyrénová EPS 70 F 1000 x 500 x 20 mm</t>
  </si>
  <si>
    <t>-1867028859</t>
  </si>
  <si>
    <t>19,99*1,02 'Přepočtené koeficientem množství</t>
  </si>
  <si>
    <t>9</t>
  </si>
  <si>
    <t>283763600</t>
  </si>
  <si>
    <t>deska z polystyrénu XPS, hrana rovná a strukturovaný povrch 1250 x 600 x 20 mm</t>
  </si>
  <si>
    <t>1897834104</t>
  </si>
  <si>
    <t>Poznámka k položce:
lambda=0,032 [W / m K]</t>
  </si>
  <si>
    <t>"V" ((0,91*0,2)*12)+(0,9*0,2)+(0,9*0,2)+(0,5*0,2)</t>
  </si>
  <si>
    <t>"Z" ((0,91*0,2)*12)+(0,87*0,2)</t>
  </si>
  <si>
    <t>5,002*1,02 'Přepočtené koeficientem množství</t>
  </si>
  <si>
    <t>10</t>
  </si>
  <si>
    <t>622252001</t>
  </si>
  <si>
    <t>Montáž lišt kontaktního zateplení zakládacích soklových připevněných hmoždinkami</t>
  </si>
  <si>
    <t>-1357782439</t>
  </si>
  <si>
    <t>(23,85+3+5,38+3+23,85+7,18+23,85+3+5,38+3+23,85+7,18)</t>
  </si>
  <si>
    <t>-((1,4*4)+(2,99+2,35)+(1,28*2))</t>
  </si>
  <si>
    <t>11</t>
  </si>
  <si>
    <t>590516490</t>
  </si>
  <si>
    <t>lišta soklová Al s okapničkou, zakládací U 12 cm, 0,95/200 cm</t>
  </si>
  <si>
    <t>2125405956</t>
  </si>
  <si>
    <t>119,02*1,05 'Přepočtené koeficientem množství</t>
  </si>
  <si>
    <t>12</t>
  </si>
  <si>
    <t>622531031</t>
  </si>
  <si>
    <t>Omítka tenkovrstvá silikonová vnějších ploch probarvená, včetně penetrace podkladu zrnitá, tloušťky 3,0 mm stěn</t>
  </si>
  <si>
    <t>947137838</t>
  </si>
  <si>
    <t>439,861*1,02 'Přepočtené koeficientem množství</t>
  </si>
  <si>
    <t>13</t>
  </si>
  <si>
    <t>629991011</t>
  </si>
  <si>
    <t>Zakrytí vnějších ploch před znečištěním včetně pozdějšího odkrytí výplní otvorů a svislých ploch fólií přilepenou lepící páskou</t>
  </si>
  <si>
    <t>1593599623</t>
  </si>
  <si>
    <t>"V" ((0,91*0,71*12)+(1,28*2,13)+(1,28*2,08)+(0,9*0,56)+(0,9*1,03))</t>
  </si>
  <si>
    <t>"Z" ((0,91*0,77*12)+(1,4*2,15*4)+(2,99*2,73)+(1*1)+(0,87*0,95))</t>
  </si>
  <si>
    <t>"S" (1*1,47)</t>
  </si>
  <si>
    <t>"J" (2,35*2,45)</t>
  </si>
  <si>
    <t>14</t>
  </si>
  <si>
    <t>629995101</t>
  </si>
  <si>
    <t>Očištění vnějších ploch tlakovou vodou omytím</t>
  </si>
  <si>
    <t>729351578</t>
  </si>
  <si>
    <t>Ostatní konstrukce a práce, bourání</t>
  </si>
  <si>
    <t>941111121</t>
  </si>
  <si>
    <t>Montáž lešení řadového trubkového lehkého pracovního s podlahami s provozním zatížením tř. 3 do 200 kg/m2 šířky tř. W09 přes 0,9 do 1,2 m, výšky do 10 m</t>
  </si>
  <si>
    <t>-2125978220</t>
  </si>
  <si>
    <t>(23,85+3+5,38+3+23,85+7,18+23,85+3+5,38+3+23,85+7,18)*2,95</t>
  </si>
  <si>
    <t>(4,16*5,38*2)+(3*4*1,8)</t>
  </si>
  <si>
    <t>16</t>
  </si>
  <si>
    <t>941111221</t>
  </si>
  <si>
    <t>Montáž lešení řadového trubkového lehkého pracovního s podlahami s provozním zatížením tř. 3 do 200 kg/m2 Příplatek za první a každý další den použití lešení k ceně -1121</t>
  </si>
  <si>
    <t>-118393838</t>
  </si>
  <si>
    <t>17</t>
  </si>
  <si>
    <t>941111821</t>
  </si>
  <si>
    <t>Demontáž lešení řadového trubkového lehkého pracovního s podlahami s provozním zatížením tř. 3 do 200 kg/m2 šířky tř. W09 přes 0,9 do 1,2 m, výšky do 10 m</t>
  </si>
  <si>
    <t>2083547698</t>
  </si>
  <si>
    <t>18</t>
  </si>
  <si>
    <t>953943a</t>
  </si>
  <si>
    <t xml:space="preserve">Demontáž a montáž fasádních prvků </t>
  </si>
  <si>
    <t>1476552228</t>
  </si>
  <si>
    <t xml:space="preserve">Poznámka k položce:
Demontáž a zpětná montáž fasádních prvků a světel:
- demontáž a zpětná montáž lampy
- demontáž rozhlasu
</t>
  </si>
  <si>
    <t>19</t>
  </si>
  <si>
    <t>968062244</t>
  </si>
  <si>
    <t>Vybourání dřevěných rámů oken s křídly, dveřních zárubní, vrat, stěn, ostění nebo obkladů rámů oken s křídly jednoduchých, plochy do 1 m2</t>
  </si>
  <si>
    <t>220867524</t>
  </si>
  <si>
    <t>"Z" (0,91*0,77)*12</t>
  </si>
  <si>
    <t>"V" ((0,91*0,71)*12)+(0,9*1,03)</t>
  </si>
  <si>
    <t>20</t>
  </si>
  <si>
    <t>968072456</t>
  </si>
  <si>
    <t>Vybourání kovových rámů oken s křídly, dveřních zárubní, vrat, stěn, ostění nebo obkladů dveřních zárubní, plochy přes 2 m2</t>
  </si>
  <si>
    <t>-1308181909</t>
  </si>
  <si>
    <t>"Z" (1,4*2,15)*4</t>
  </si>
  <si>
    <t>"V" ((1,28*2,08)*2)+((1,28*2,16)*2)</t>
  </si>
  <si>
    <t>968072559</t>
  </si>
  <si>
    <t>Vybourání kovových rámů oken s křídly, dveřních zárubní, vrat, stěn, ostění nebo obkladů vrat, mimo posuvných a skládacích, plochy přes 5 m2</t>
  </si>
  <si>
    <t>942270888</t>
  </si>
  <si>
    <t>"S" (2,35*2,4)</t>
  </si>
  <si>
    <t>"J" (2,35*2,4)</t>
  </si>
  <si>
    <t>"Z" (2,99*2,73)</t>
  </si>
  <si>
    <t>997</t>
  </si>
  <si>
    <t>Přesun sutě</t>
  </si>
  <si>
    <t>22</t>
  </si>
  <si>
    <t>997013111</t>
  </si>
  <si>
    <t>Vnitrostaveništní doprava suti a vybouraných hmot vodorovně do 50 m svisle s použitím mechanizace pro budovy a haly výšky do 6 m</t>
  </si>
  <si>
    <t>t</t>
  </si>
  <si>
    <t>292327213</t>
  </si>
  <si>
    <t>23</t>
  </si>
  <si>
    <t>997013501</t>
  </si>
  <si>
    <t>Odvoz suti a vybouraných hmot na skládku nebo meziskládku se složením, na vzdálenost do 1 km</t>
  </si>
  <si>
    <t>882870070</t>
  </si>
  <si>
    <t>24</t>
  </si>
  <si>
    <t>997013509</t>
  </si>
  <si>
    <t>Odvoz suti a vybouraných hmot na skládku nebo meziskládku se složením, na vzdálenost Příplatek k ceně za každý další i započatý 1 km přes 1 km</t>
  </si>
  <si>
    <t>1276156803</t>
  </si>
  <si>
    <t>25</t>
  </si>
  <si>
    <t>997013831</t>
  </si>
  <si>
    <t>Poplatek za uložení stavebního odpadu na skládce (skládkovné) směsného</t>
  </si>
  <si>
    <t>-2024251542</t>
  </si>
  <si>
    <t>998</t>
  </si>
  <si>
    <t>Přesun hmot</t>
  </si>
  <si>
    <t>26</t>
  </si>
  <si>
    <t>998021021</t>
  </si>
  <si>
    <t>Přesun hmot pro haly občanské výstavby, výrobu a služby s nosnou svislou konstrukcí zděnou nebo betonovou monolitickou vodorovná dopravní vzdálenost do 100 m, pro haly výšky do 20 m</t>
  </si>
  <si>
    <t>-1210040072</t>
  </si>
  <si>
    <t>PSV</t>
  </si>
  <si>
    <t>Práce a dodávky PSV</t>
  </si>
  <si>
    <t>713</t>
  </si>
  <si>
    <t>Izolace tepelné</t>
  </si>
  <si>
    <t>27</t>
  </si>
  <si>
    <t>713111111</t>
  </si>
  <si>
    <t>Montáž tepelné izolace stropů rohožemi, pásy, dílci, deskami, bloky (izolační materiál ve specifikaci) vrchem bez překrytí lepenkou kladenými volně</t>
  </si>
  <si>
    <t>445454368</t>
  </si>
  <si>
    <t>(11,99*4,19)</t>
  </si>
  <si>
    <t>28</t>
  </si>
  <si>
    <t>631667580</t>
  </si>
  <si>
    <t>pás tepelný pro všechny druhy nezatížených izolací tl.180 mm</t>
  </si>
  <si>
    <t>32</t>
  </si>
  <si>
    <t>-476656907</t>
  </si>
  <si>
    <t>Poznámka k položce:
Součinitel tepelné vodivosti λ = 0,038 W/mK (nebo lepší)</t>
  </si>
  <si>
    <t>50,238*1,02 'Přepočtené koeficientem množství</t>
  </si>
  <si>
    <t>29</t>
  </si>
  <si>
    <t>713114523</t>
  </si>
  <si>
    <t>Tepelná foukaná izolace vodorovných konstrukcí z minerálních vláken standardní objemové hmotnosti do dutiny, tloušťky vrstvy přes 200 do 250 mm (91 kg/m3)</t>
  </si>
  <si>
    <t>-1173904977</t>
  </si>
  <si>
    <t>(23,85*7,18*0,25)*2</t>
  </si>
  <si>
    <t>30</t>
  </si>
  <si>
    <t>713291132</t>
  </si>
  <si>
    <t>Montáž tepelné izolace chlazených a temperovaných místností - doplňky a konstrukční součásti parotěsné zábrany stropů vrchem fólií</t>
  </si>
  <si>
    <t>502825644</t>
  </si>
  <si>
    <t>31</t>
  </si>
  <si>
    <t>283292100</t>
  </si>
  <si>
    <t>folie podstřešní parotěsná PE role 1,5 x 50 m</t>
  </si>
  <si>
    <t>373622844</t>
  </si>
  <si>
    <t>Poznámka k položce:
Parotěsná zábrana zpevněná mřížkou s hlavní funkcí jako větrotěsná zábrana..</t>
  </si>
  <si>
    <t>50,238*1,1 'Přepočtené koeficientem množství</t>
  </si>
  <si>
    <t>998713101</t>
  </si>
  <si>
    <t>Přesun hmot pro izolace tepelné stanovený z hmotnosti přesunovaného materiálu vodorovná dopravní vzdálenost do 50 m v objektech výšky do 6 m</t>
  </si>
  <si>
    <t>1387121654</t>
  </si>
  <si>
    <t>33</t>
  </si>
  <si>
    <t>998713181</t>
  </si>
  <si>
    <t>Přesun hmot pro izolace tepelné stanovený z hmotnosti přesunovaného materiálu Příplatek k cenám za přesun prováděný bez použití mechanizace pro jakoukoliv výšku objektu</t>
  </si>
  <si>
    <t>-1622714916</t>
  </si>
  <si>
    <t>721</t>
  </si>
  <si>
    <t>Zdravotechnika - vnitřní kanalizace</t>
  </si>
  <si>
    <t>34</t>
  </si>
  <si>
    <t>721242116</t>
  </si>
  <si>
    <t>Lapače střešních splavenin z polypropylenu (PP) DN 125 [HL 600/2]</t>
  </si>
  <si>
    <t>-1612145716</t>
  </si>
  <si>
    <t>35</t>
  </si>
  <si>
    <t>721242804</t>
  </si>
  <si>
    <t>Demontáž lapačů střešních splavenin DN 125</t>
  </si>
  <si>
    <t>2027072802</t>
  </si>
  <si>
    <t>36</t>
  </si>
  <si>
    <t>998721101</t>
  </si>
  <si>
    <t>Přesun hmot pro vnitřní kanalizace stanovený z hmotnosti přesunovaného materiálu vodorovná dopravní vzdálenost do 50 m v objektech výšky do 6 m</t>
  </si>
  <si>
    <t>1485597018</t>
  </si>
  <si>
    <t>37</t>
  </si>
  <si>
    <t>998721181</t>
  </si>
  <si>
    <t>Přesun hmot pro vnitřní kanalizace stanovený z hmotnosti přesunovaného materiálu Příplatek k ceně za přesun prováděný bez použití mechanizace pro jakoukoliv výšku objektu</t>
  </si>
  <si>
    <t>565886002</t>
  </si>
  <si>
    <t>741</t>
  </si>
  <si>
    <t>Elektroinstalace - silnoproud</t>
  </si>
  <si>
    <t>38</t>
  </si>
  <si>
    <t>741372151</t>
  </si>
  <si>
    <t>Montáž svítidel LED se zapojením vodičů průmyslových závěsných lamp</t>
  </si>
  <si>
    <t>-119778393</t>
  </si>
  <si>
    <t>39</t>
  </si>
  <si>
    <t>521021a</t>
  </si>
  <si>
    <t>LED svítidlo průmyslové závěsné 155W 4000K 20500lm</t>
  </si>
  <si>
    <t>ks</t>
  </si>
  <si>
    <t>1302011028</t>
  </si>
  <si>
    <t>40</t>
  </si>
  <si>
    <t>741373003a</t>
  </si>
  <si>
    <t>Montáž svítidel LED se zapojením vodičů průmyslových nebo venkovních na sloupek</t>
  </si>
  <si>
    <t>1968179543</t>
  </si>
  <si>
    <t>41</t>
  </si>
  <si>
    <t>348344090a</t>
  </si>
  <si>
    <t>svítidlo průmyslové s modulem LED 2x5500 lm, spektrum 840, a Al chladičem, 76W</t>
  </si>
  <si>
    <t>1816117364</t>
  </si>
  <si>
    <t>42</t>
  </si>
  <si>
    <t>741-A-3000b</t>
  </si>
  <si>
    <t xml:space="preserve">Demontáž a zpětná montáž bleskosvodu </t>
  </si>
  <si>
    <t>-1998765320</t>
  </si>
  <si>
    <t>43</t>
  </si>
  <si>
    <t>998741101</t>
  </si>
  <si>
    <t>Přesun hmot pro silnoproud stanovený z hmotnosti přesunovaného materiálu vodorovná dopravní vzdálenost do 50 m v objektech výšky do 6 m</t>
  </si>
  <si>
    <t>-1686315509</t>
  </si>
  <si>
    <t>44</t>
  </si>
  <si>
    <t>998741181</t>
  </si>
  <si>
    <t>Přesun hmot pro silnoproud stanovený z hmotnosti přesunovaného materiálu Příplatek k ceně za přesun prováděný bez použití mechanizace pro jakoukoliv výšku objektu</t>
  </si>
  <si>
    <t>-1380448435</t>
  </si>
  <si>
    <t>764</t>
  </si>
  <si>
    <t>Konstrukce klempířské</t>
  </si>
  <si>
    <t>45</t>
  </si>
  <si>
    <t>764004803</t>
  </si>
  <si>
    <t>Demontáž klempířských konstrukcí žlabu podokapního k dalšímu použití</t>
  </si>
  <si>
    <t>-295277249</t>
  </si>
  <si>
    <t>(12,94*2)+(23,85*4)</t>
  </si>
  <si>
    <t>46</t>
  </si>
  <si>
    <t>764004863</t>
  </si>
  <si>
    <t>Demontáž klempířských konstrukcí svodu k dalšímu použití</t>
  </si>
  <si>
    <t>1635562846</t>
  </si>
  <si>
    <t>(3,93*2)+(3,18*4)</t>
  </si>
  <si>
    <t>47</t>
  </si>
  <si>
    <t>764216643</t>
  </si>
  <si>
    <t>Oplechování parapetů z pozinkovaného plechu s povrchovou úpravou rovných celoplošně lepené, bez rohů rš 250 mm</t>
  </si>
  <si>
    <t>-799490880</t>
  </si>
  <si>
    <t>"V" (0,91*12)+(0,9+0,9+0,5)</t>
  </si>
  <si>
    <t>"Z" (0,91*12)+(0,87)</t>
  </si>
  <si>
    <t>48</t>
  </si>
  <si>
    <t>764501103</t>
  </si>
  <si>
    <t>Montáž žlabu podokapního půlkruhového žlabu</t>
  </si>
  <si>
    <t>12738745</t>
  </si>
  <si>
    <t>49</t>
  </si>
  <si>
    <t>764508131</t>
  </si>
  <si>
    <t>Montáž svodu kruhového, průměru svodu</t>
  </si>
  <si>
    <t>1164220316</t>
  </si>
  <si>
    <t>50</t>
  </si>
  <si>
    <t>998764101</t>
  </si>
  <si>
    <t>Přesun hmot pro konstrukce klempířské stanovený z hmotnosti přesunovaného materiálu vodorovná dopravní vzdálenost do 50 m v objektech výšky do 6 m</t>
  </si>
  <si>
    <t>-1979435378</t>
  </si>
  <si>
    <t>51</t>
  </si>
  <si>
    <t>998764181</t>
  </si>
  <si>
    <t>Přesun hmot pro konstrukce klempířské stanovený z hmotnosti přesunovaného materiálu Příplatek k cenám za přesun prováděný bez použití mechanizace pro jakoukoliv výšku objektu</t>
  </si>
  <si>
    <t>-1053019222</t>
  </si>
  <si>
    <t>765</t>
  </si>
  <si>
    <t>Krytina skládaná</t>
  </si>
  <si>
    <t>52</t>
  </si>
  <si>
    <t>765111013</t>
  </si>
  <si>
    <t>Montáž krytiny keramické sklonu do 30 st. drážkové na sucho, počet kusů přes 9 do 10 ks/m2</t>
  </si>
  <si>
    <t>462060015</t>
  </si>
  <si>
    <t>(0,9*23,8*4)</t>
  </si>
  <si>
    <t>53</t>
  </si>
  <si>
    <t>765111803</t>
  </si>
  <si>
    <t>Demontáž krytiny keramické drážkové, sklonu do 30 st. na sucho k dalšímu použití</t>
  </si>
  <si>
    <t>1922117565</t>
  </si>
  <si>
    <t>766</t>
  </si>
  <si>
    <t>Konstrukce truhlářské</t>
  </si>
  <si>
    <t>54</t>
  </si>
  <si>
    <t>766622216</t>
  </si>
  <si>
    <t>Montáž oken plastových plochy do 1 m2 včetně montáže rámu na polyuretanovou pěnu otevíravých nebo sklápěcích do zdiva</t>
  </si>
  <si>
    <t>-72017452</t>
  </si>
  <si>
    <t>55</t>
  </si>
  <si>
    <t>611400080a</t>
  </si>
  <si>
    <t>okno plastové s izolačním dvojsklem jednokřídlé otvíravé pravé 91 x 77 cm</t>
  </si>
  <si>
    <t>1945557250</t>
  </si>
  <si>
    <t>Poznámka k položce:
součinitel prostupu tepla Uw = 1,2 W/m2K (nebo lepší)</t>
  </si>
  <si>
    <t>56</t>
  </si>
  <si>
    <t>611400070b</t>
  </si>
  <si>
    <t>okno plastové s izolačním dvojsklem jednokřídlé otvíravé pravé 90 x 56 cm</t>
  </si>
  <si>
    <t>859758341</t>
  </si>
  <si>
    <t>Poznámka k položce:
Součinitel prostupu tepla Uw = 1,2 W/m2K (nebo lepší)</t>
  </si>
  <si>
    <t>57</t>
  </si>
  <si>
    <t>611400090a</t>
  </si>
  <si>
    <t>okno plastové s izolačním dvojsklem jednokřídlé otvíravé pravé 90 x 103 cm</t>
  </si>
  <si>
    <t>701986441</t>
  </si>
  <si>
    <t>58</t>
  </si>
  <si>
    <t>611400060b</t>
  </si>
  <si>
    <t>okno plastové s izolačním dvojsklem jednokřídlé otvíravé pravé 50 x 70 cm</t>
  </si>
  <si>
    <t>588980101</t>
  </si>
  <si>
    <t>59</t>
  </si>
  <si>
    <t>611400080c</t>
  </si>
  <si>
    <t>okno plastové s izolačním dvojsklem jednokřídlé otvíravé pravé 87 x 95 cm</t>
  </si>
  <si>
    <t>-1170000877</t>
  </si>
  <si>
    <t>60</t>
  </si>
  <si>
    <t>611400080b</t>
  </si>
  <si>
    <t>okno plastové s izolačním dvojsklem jednokřídlé otvíravé pravé 91 x 71 cm</t>
  </si>
  <si>
    <t>2095771745</t>
  </si>
  <si>
    <t>61</t>
  </si>
  <si>
    <t>766660411</t>
  </si>
  <si>
    <t>Montáž dveřních křídel dřevěných nebo plastových vchodových dveří včetně rámu do zdiva jednokřídlových bez nadsvětlíku</t>
  </si>
  <si>
    <t>106068555</t>
  </si>
  <si>
    <t>62</t>
  </si>
  <si>
    <t>611441640c</t>
  </si>
  <si>
    <t>dveře plastové vchodové jednokřídlové otevíravé 140x215 cm</t>
  </si>
  <si>
    <t>-1219267481</t>
  </si>
  <si>
    <t>Poznámka k položce:
Součinitel prostupu tepla Ud = 1,7 W/m2K (nebo lepší)</t>
  </si>
  <si>
    <t>63</t>
  </si>
  <si>
    <t>611441640a</t>
  </si>
  <si>
    <t>dveře plastové vchodové jednokřídlové otevíravé 128x213 cm</t>
  </si>
  <si>
    <t>212442445</t>
  </si>
  <si>
    <t>64</t>
  </si>
  <si>
    <t>611441640d</t>
  </si>
  <si>
    <t>dveře plastové vchodové jednokřídlové otevíravé 128x208 cm</t>
  </si>
  <si>
    <t>665075294</t>
  </si>
  <si>
    <t>65</t>
  </si>
  <si>
    <t>998766101</t>
  </si>
  <si>
    <t>Přesun hmot pro konstrukce truhlářské stanovený z hmotnosti přesunovaného materiálu vodorovná dopravní vzdálenost do 50 m v objektech výšky do 6 m</t>
  </si>
  <si>
    <t>2066739940</t>
  </si>
  <si>
    <t>66</t>
  </si>
  <si>
    <t>998766181</t>
  </si>
  <si>
    <t>Přesun hmot pro konstrukce truhlářské stanovený z hmotnosti přesunovaného materiálu Příplatek k ceně za přesun prováděný bez použití mechanizace pro jakoukoliv výšku objektu</t>
  </si>
  <si>
    <t>1958329177</t>
  </si>
  <si>
    <t>767</t>
  </si>
  <si>
    <t>Konstrukce zámečnické</t>
  </si>
  <si>
    <t>67</t>
  </si>
  <si>
    <t>767316320a</t>
  </si>
  <si>
    <t xml:space="preserve">světlík obloukový, s hliníkovou konstrukcí, zasklení z polykarbonátových sedmistěnných desek tl.32 mm s IR ochranou v opálovém provedení. </t>
  </si>
  <si>
    <t>624415975</t>
  </si>
  <si>
    <t>Poznámka k položce:
Uw = 1,7 W/m2K (nebo lepší)
včetně montáže</t>
  </si>
  <si>
    <t>68</t>
  </si>
  <si>
    <t>767651210</t>
  </si>
  <si>
    <t>Montáž vrat garážových nebo průmyslových otvíravých do ocelové zárubně z dílů, plochy do 6 m2</t>
  </si>
  <si>
    <t>1571557024</t>
  </si>
  <si>
    <t>69</t>
  </si>
  <si>
    <t>553446350a</t>
  </si>
  <si>
    <t>vrata ocelová 2350x2450 dvoukřídlá oboustranně opláštěná s vloženou tepelnou izolací</t>
  </si>
  <si>
    <t>-1604338515</t>
  </si>
  <si>
    <t>70</t>
  </si>
  <si>
    <t>767651220</t>
  </si>
  <si>
    <t>Montáž vrat garážových nebo průmyslových otvíravých do ocelové zárubně z dílů, plochy přes 6 do 9 m2</t>
  </si>
  <si>
    <t>405792828</t>
  </si>
  <si>
    <t>71</t>
  </si>
  <si>
    <t>553446350b</t>
  </si>
  <si>
    <t>vrata ocelová 2990x2730 dvoukřídlá oboustranně opláštěná s vloženou tepelnou izolací</t>
  </si>
  <si>
    <t>1538257115</t>
  </si>
  <si>
    <t>72</t>
  </si>
  <si>
    <t>767996806a</t>
  </si>
  <si>
    <t>Demontáž větracího otvoru</t>
  </si>
  <si>
    <t>681727554</t>
  </si>
  <si>
    <t>(2,79*1,13)*2</t>
  </si>
  <si>
    <t>73</t>
  </si>
  <si>
    <t>998767101</t>
  </si>
  <si>
    <t>Přesun hmot pro zámečnické konstrukce stanovený z hmotnosti přesunovaného materiálu vodorovná dopravní vzdálenost do 50 m v objektech výšky do 6 m</t>
  </si>
  <si>
    <t>-293678548</t>
  </si>
  <si>
    <t>74</t>
  </si>
  <si>
    <t>998767181</t>
  </si>
  <si>
    <t>Přesun hmot pro zámečnické konstrukce stanovený z hmotnosti přesunovaného materiálu Příplatek k cenám za přesun prováděný bez použití mechanizace pro jakoukoliv výšku objektu</t>
  </si>
  <si>
    <t>-407018450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</si>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</sst>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FF0000"/>
      <name val="Trebuchet MS"/>
    </font>
    <font>
      <i/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9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vertical="center"/>
    </xf>
    <xf numFmtId="0" fontId="46" fillId="3" borderId="0" xfId="1" applyFill="1"/>
    <xf numFmtId="0" fontId="0" fillId="3" borderId="0" xfId="0" applyFill="1"/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18" fillId="0" borderId="18" xfId="0" applyNumberFormat="1" applyFont="1" applyBorder="1" applyAlignment="1" applyProtection="1">
      <alignment horizontal="right" vertical="center"/>
    </xf>
    <xf numFmtId="4" fontId="18" fillId="0" borderId="0" xfId="0" applyNumberFormat="1" applyFont="1" applyBorder="1" applyAlignment="1" applyProtection="1">
      <alignment horizontal="right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31" fillId="3" borderId="0" xfId="1" applyFont="1" applyFill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31" fillId="3" borderId="0" xfId="1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right"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4" fontId="5" fillId="0" borderId="24" xfId="0" applyNumberFormat="1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4" fontId="6" fillId="0" borderId="24" xfId="0" applyNumberFormat="1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4" fontId="33" fillId="0" borderId="16" xfId="0" applyNumberFormat="1" applyFont="1" applyBorder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4" fontId="7" fillId="0" borderId="0" xfId="0" applyNumberFormat="1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left" vertical="center" wrapText="1"/>
    </xf>
    <xf numFmtId="167" fontId="9" fillId="0" borderId="0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38" fillId="0" borderId="28" xfId="0" applyFont="1" applyBorder="1" applyAlignment="1" applyProtection="1">
      <alignment horizontal="center" vertical="center"/>
    </xf>
    <xf numFmtId="49" fontId="38" fillId="0" borderId="28" xfId="0" applyNumberFormat="1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center" vertical="center" wrapText="1"/>
    </xf>
    <xf numFmtId="167" fontId="38" fillId="0" borderId="28" xfId="0" applyNumberFormat="1" applyFont="1" applyBorder="1" applyAlignment="1" applyProtection="1">
      <alignment vertical="center"/>
    </xf>
    <xf numFmtId="4" fontId="38" fillId="4" borderId="28" xfId="0" applyNumberFormat="1" applyFont="1" applyFill="1" applyBorder="1" applyAlignment="1" applyProtection="1">
      <alignment vertical="center"/>
      <protection locked="0"/>
    </xf>
    <xf numFmtId="0" fontId="38" fillId="0" borderId="28" xfId="0" applyFont="1" applyBorder="1" applyAlignment="1" applyProtection="1">
      <alignment vertical="center"/>
      <protection locked="0"/>
    </xf>
    <xf numFmtId="4" fontId="38" fillId="0" borderId="28" xfId="0" applyNumberFormat="1" applyFont="1" applyBorder="1" applyAlignment="1" applyProtection="1">
      <alignment vertical="center"/>
    </xf>
    <xf numFmtId="0" fontId="38" fillId="0" borderId="5" xfId="0" applyFont="1" applyBorder="1" applyAlignment="1">
      <alignment vertical="center"/>
    </xf>
    <xf numFmtId="0" fontId="38" fillId="4" borderId="28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horizontal="center" vertical="center"/>
    </xf>
    <xf numFmtId="4" fontId="1" fillId="0" borderId="24" xfId="0" applyNumberFormat="1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9" fillId="0" borderId="29" xfId="0" applyFont="1" applyBorder="1" applyAlignment="1" applyProtection="1">
      <alignment vertical="center" wrapText="1"/>
      <protection locked="0"/>
    </xf>
    <xf numFmtId="0" fontId="39" fillId="0" borderId="30" xfId="0" applyFont="1" applyBorder="1" applyAlignment="1" applyProtection="1">
      <alignment vertical="center" wrapText="1"/>
      <protection locked="0"/>
    </xf>
    <xf numFmtId="0" fontId="39" fillId="0" borderId="31" xfId="0" applyFont="1" applyBorder="1" applyAlignment="1" applyProtection="1">
      <alignment vertical="center" wrapText="1"/>
      <protection locked="0"/>
    </xf>
    <xf numFmtId="0" fontId="39" fillId="0" borderId="32" xfId="0" applyFont="1" applyBorder="1" applyAlignment="1" applyProtection="1">
      <alignment horizontal="center" vertical="center" wrapText="1"/>
      <protection locked="0"/>
    </xf>
    <xf numFmtId="0" fontId="39" fillId="0" borderId="33" xfId="0" applyFont="1" applyBorder="1" applyAlignment="1" applyProtection="1">
      <alignment horizontal="center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33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49" fontId="42" fillId="0" borderId="1" xfId="0" applyNumberFormat="1" applyFont="1" applyBorder="1" applyAlignment="1" applyProtection="1">
      <alignment vertical="center" wrapText="1"/>
      <protection locked="0"/>
    </xf>
    <xf numFmtId="0" fontId="39" fillId="0" borderId="35" xfId="0" applyFont="1" applyBorder="1" applyAlignment="1" applyProtection="1">
      <alignment vertical="center" wrapText="1"/>
      <protection locked="0"/>
    </xf>
    <xf numFmtId="0" fontId="43" fillId="0" borderId="34" xfId="0" applyFont="1" applyBorder="1" applyAlignment="1" applyProtection="1">
      <alignment vertical="center" wrapText="1"/>
      <protection locked="0"/>
    </xf>
    <xf numFmtId="0" fontId="39" fillId="0" borderId="36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39" fillId="0" borderId="29" xfId="0" applyFont="1" applyBorder="1" applyAlignment="1" applyProtection="1">
      <alignment horizontal="left" vertical="center"/>
      <protection locked="0"/>
    </xf>
    <xf numFmtId="0" fontId="39" fillId="0" borderId="30" xfId="0" applyFont="1" applyBorder="1" applyAlignment="1" applyProtection="1">
      <alignment horizontal="left" vertical="center"/>
      <protection locked="0"/>
    </xf>
    <xf numFmtId="0" fontId="39" fillId="0" borderId="31" xfId="0" applyFont="1" applyBorder="1" applyAlignment="1" applyProtection="1">
      <alignment horizontal="left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32" xfId="0" applyFont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39" fillId="0" borderId="29" xfId="0" applyFont="1" applyBorder="1" applyAlignment="1" applyProtection="1">
      <alignment horizontal="left" vertical="center" wrapText="1"/>
      <protection locked="0"/>
    </xf>
    <xf numFmtId="0" fontId="39" fillId="0" borderId="30" xfId="0" applyFont="1" applyBorder="1" applyAlignment="1" applyProtection="1">
      <alignment horizontal="left" vertical="center" wrapText="1"/>
      <protection locked="0"/>
    </xf>
    <xf numFmtId="0" fontId="39" fillId="0" borderId="3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/>
      <protection locked="0"/>
    </xf>
    <xf numFmtId="0" fontId="42" fillId="0" borderId="35" xfId="0" applyFont="1" applyBorder="1" applyAlignment="1" applyProtection="1">
      <alignment horizontal="left" vertical="center" wrapText="1"/>
      <protection locked="0"/>
    </xf>
    <xf numFmtId="0" fontId="42" fillId="0" borderId="34" xfId="0" applyFont="1" applyBorder="1" applyAlignment="1" applyProtection="1">
      <alignment horizontal="left" vertical="center" wrapText="1"/>
      <protection locked="0"/>
    </xf>
    <xf numFmtId="0" fontId="42" fillId="0" borderId="36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2" fillId="0" borderId="1" xfId="0" applyFont="1" applyBorder="1" applyAlignment="1" applyProtection="1">
      <alignment horizontal="center" vertical="top"/>
      <protection locked="0"/>
    </xf>
    <xf numFmtId="0" fontId="42" fillId="0" borderId="35" xfId="0" applyFont="1" applyBorder="1" applyAlignment="1" applyProtection="1">
      <alignment horizontal="left" vertical="center"/>
      <protection locked="0"/>
    </xf>
    <xf numFmtId="0" fontId="42" fillId="0" borderId="36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4" fillId="0" borderId="34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2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1" fillId="0" borderId="34" xfId="0" applyFont="1" applyBorder="1" applyAlignment="1" applyProtection="1">
      <alignment horizontal="left"/>
      <protection locked="0"/>
    </xf>
    <xf numFmtId="0" fontId="44" fillId="0" borderId="34" xfId="0" applyFont="1" applyBorder="1" applyAlignment="1" applyProtection="1">
      <protection locked="0"/>
    </xf>
    <xf numFmtId="0" fontId="39" fillId="0" borderId="32" xfId="0" applyFont="1" applyBorder="1" applyAlignment="1" applyProtection="1">
      <alignment vertical="top"/>
      <protection locked="0"/>
    </xf>
    <xf numFmtId="0" fontId="39" fillId="0" borderId="33" xfId="0" applyFont="1" applyBorder="1" applyAlignment="1" applyProtection="1">
      <alignment vertical="top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35" xfId="0" applyFont="1" applyBorder="1" applyAlignment="1" applyProtection="1">
      <alignment vertical="top"/>
      <protection locked="0"/>
    </xf>
    <xf numFmtId="0" fontId="39" fillId="0" borderId="34" xfId="0" applyFont="1" applyBorder="1" applyAlignment="1" applyProtection="1">
      <alignment vertical="top"/>
      <protection locked="0"/>
    </xf>
    <xf numFmtId="0" fontId="39" fillId="0" borderId="36" xfId="0" applyFont="1" applyBorder="1" applyAlignment="1" applyProtection="1">
      <alignment vertical="top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1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1" fillId="3" borderId="0" xfId="1" applyFont="1" applyFill="1" applyAlignment="1">
      <alignment vertical="center"/>
    </xf>
    <xf numFmtId="0" fontId="42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1" fillId="0" borderId="34" xfId="0" applyFont="1" applyBorder="1" applyAlignment="1" applyProtection="1">
      <alignment horizontal="left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49" fontId="42" fillId="0" borderId="1" xfId="0" applyNumberFormat="1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1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9" width="25.83203125" hidden="1" customWidth="1"/>
    <col min="50" max="54" width="21.6640625" hidden="1" customWidth="1"/>
    <col min="55" max="55" width="19.1640625" hidden="1" customWidth="1"/>
    <col min="56" max="56" width="25" hidden="1" customWidth="1"/>
    <col min="57" max="58" width="19.1640625" hidden="1" customWidth="1"/>
    <col min="59" max="59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7</v>
      </c>
      <c r="BV1" s="22" t="s">
        <v>8</v>
      </c>
    </row>
    <row r="2" spans="1:74" ht="36.950000000000003" customHeight="1">
      <c r="AR2" s="382"/>
      <c r="AS2" s="382"/>
      <c r="AT2" s="382"/>
      <c r="AU2" s="382"/>
      <c r="AV2" s="382"/>
      <c r="AW2" s="382"/>
      <c r="AX2" s="382"/>
      <c r="AY2" s="382"/>
      <c r="AZ2" s="382"/>
      <c r="BA2" s="382"/>
      <c r="BB2" s="382"/>
      <c r="BC2" s="382"/>
      <c r="BD2" s="382"/>
      <c r="BE2" s="382"/>
      <c r="BF2" s="382"/>
      <c r="BG2" s="382"/>
      <c r="BS2" s="23" t="s">
        <v>9</v>
      </c>
      <c r="BT2" s="23" t="s">
        <v>10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9</v>
      </c>
      <c r="BT3" s="23" t="s">
        <v>11</v>
      </c>
    </row>
    <row r="4" spans="1:74" ht="36.950000000000003" customHeight="1">
      <c r="B4" s="27"/>
      <c r="C4" s="28"/>
      <c r="D4" s="29" t="s">
        <v>12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13</v>
      </c>
      <c r="BG4" s="32" t="s">
        <v>14</v>
      </c>
      <c r="BS4" s="23" t="s">
        <v>15</v>
      </c>
    </row>
    <row r="5" spans="1:74" ht="14.45" customHeight="1">
      <c r="B5" s="27"/>
      <c r="C5" s="28"/>
      <c r="D5" s="33" t="s">
        <v>16</v>
      </c>
      <c r="E5" s="28"/>
      <c r="F5" s="28"/>
      <c r="G5" s="28"/>
      <c r="H5" s="28"/>
      <c r="I5" s="28"/>
      <c r="J5" s="28"/>
      <c r="K5" s="347" t="s">
        <v>17</v>
      </c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  <c r="AL5" s="348"/>
      <c r="AM5" s="348"/>
      <c r="AN5" s="348"/>
      <c r="AO5" s="348"/>
      <c r="AP5" s="28"/>
      <c r="AQ5" s="30"/>
      <c r="BG5" s="345" t="s">
        <v>18</v>
      </c>
      <c r="BS5" s="23" t="s">
        <v>9</v>
      </c>
    </row>
    <row r="6" spans="1:74" ht="36.950000000000003" customHeight="1">
      <c r="B6" s="27"/>
      <c r="C6" s="28"/>
      <c r="D6" s="35" t="s">
        <v>19</v>
      </c>
      <c r="E6" s="28"/>
      <c r="F6" s="28"/>
      <c r="G6" s="28"/>
      <c r="H6" s="28"/>
      <c r="I6" s="28"/>
      <c r="J6" s="28"/>
      <c r="K6" s="349" t="s">
        <v>20</v>
      </c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8"/>
      <c r="AM6" s="348"/>
      <c r="AN6" s="348"/>
      <c r="AO6" s="348"/>
      <c r="AP6" s="28"/>
      <c r="AQ6" s="30"/>
      <c r="BG6" s="346"/>
      <c r="BS6" s="23" t="s">
        <v>9</v>
      </c>
    </row>
    <row r="7" spans="1:74" ht="14.45" customHeight="1">
      <c r="B7" s="27"/>
      <c r="C7" s="28"/>
      <c r="D7" s="36" t="s">
        <v>21</v>
      </c>
      <c r="E7" s="28"/>
      <c r="F7" s="28"/>
      <c r="G7" s="28"/>
      <c r="H7" s="28"/>
      <c r="I7" s="28"/>
      <c r="J7" s="28"/>
      <c r="K7" s="34" t="s">
        <v>22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23</v>
      </c>
      <c r="AL7" s="28"/>
      <c r="AM7" s="28"/>
      <c r="AN7" s="34" t="s">
        <v>24</v>
      </c>
      <c r="AO7" s="28"/>
      <c r="AP7" s="28"/>
      <c r="AQ7" s="30"/>
      <c r="BG7" s="346"/>
      <c r="BS7" s="23" t="s">
        <v>9</v>
      </c>
    </row>
    <row r="8" spans="1:74" ht="14.45" customHeight="1">
      <c r="B8" s="27"/>
      <c r="C8" s="28"/>
      <c r="D8" s="36" t="s">
        <v>25</v>
      </c>
      <c r="E8" s="28"/>
      <c r="F8" s="28"/>
      <c r="G8" s="28"/>
      <c r="H8" s="28"/>
      <c r="I8" s="28"/>
      <c r="J8" s="28"/>
      <c r="K8" s="34" t="s">
        <v>26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27</v>
      </c>
      <c r="AL8" s="28"/>
      <c r="AM8" s="28"/>
      <c r="AN8" s="37" t="s">
        <v>28</v>
      </c>
      <c r="AO8" s="28"/>
      <c r="AP8" s="28"/>
      <c r="AQ8" s="30"/>
      <c r="BG8" s="346"/>
      <c r="BS8" s="23" t="s">
        <v>9</v>
      </c>
    </row>
    <row r="9" spans="1:74" ht="14.45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G9" s="346"/>
      <c r="BS9" s="23" t="s">
        <v>9</v>
      </c>
    </row>
    <row r="10" spans="1:74" ht="14.45" customHeight="1">
      <c r="B10" s="27"/>
      <c r="C10" s="28"/>
      <c r="D10" s="36" t="s">
        <v>29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30</v>
      </c>
      <c r="AL10" s="28"/>
      <c r="AM10" s="28"/>
      <c r="AN10" s="34" t="s">
        <v>31</v>
      </c>
      <c r="AO10" s="28"/>
      <c r="AP10" s="28"/>
      <c r="AQ10" s="30"/>
      <c r="BG10" s="346"/>
      <c r="BS10" s="23" t="s">
        <v>9</v>
      </c>
    </row>
    <row r="11" spans="1:74" ht="18.399999999999999" customHeight="1">
      <c r="B11" s="27"/>
      <c r="C11" s="28"/>
      <c r="D11" s="28"/>
      <c r="E11" s="34" t="s">
        <v>32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33</v>
      </c>
      <c r="AL11" s="28"/>
      <c r="AM11" s="28"/>
      <c r="AN11" s="34" t="s">
        <v>34</v>
      </c>
      <c r="AO11" s="28"/>
      <c r="AP11" s="28"/>
      <c r="AQ11" s="30"/>
      <c r="BG11" s="346"/>
      <c r="BS11" s="23" t="s">
        <v>9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G12" s="346"/>
      <c r="BS12" s="23" t="s">
        <v>9</v>
      </c>
    </row>
    <row r="13" spans="1:74" ht="14.45" customHeight="1">
      <c r="B13" s="27"/>
      <c r="C13" s="28"/>
      <c r="D13" s="36" t="s">
        <v>35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30</v>
      </c>
      <c r="AL13" s="28"/>
      <c r="AM13" s="28"/>
      <c r="AN13" s="38" t="s">
        <v>36</v>
      </c>
      <c r="AO13" s="28"/>
      <c r="AP13" s="28"/>
      <c r="AQ13" s="30"/>
      <c r="BG13" s="346"/>
      <c r="BS13" s="23" t="s">
        <v>9</v>
      </c>
    </row>
    <row r="14" spans="1:74">
      <c r="B14" s="27"/>
      <c r="C14" s="28"/>
      <c r="D14" s="28"/>
      <c r="E14" s="350" t="s">
        <v>36</v>
      </c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6" t="s">
        <v>33</v>
      </c>
      <c r="AL14" s="28"/>
      <c r="AM14" s="28"/>
      <c r="AN14" s="38" t="s">
        <v>36</v>
      </c>
      <c r="AO14" s="28"/>
      <c r="AP14" s="28"/>
      <c r="AQ14" s="30"/>
      <c r="BG14" s="346"/>
      <c r="BS14" s="23" t="s">
        <v>9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G15" s="346"/>
      <c r="BS15" s="23" t="s">
        <v>6</v>
      </c>
    </row>
    <row r="16" spans="1:74" ht="14.45" customHeight="1">
      <c r="B16" s="27"/>
      <c r="C16" s="28"/>
      <c r="D16" s="36" t="s">
        <v>37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30</v>
      </c>
      <c r="AL16" s="28"/>
      <c r="AM16" s="28"/>
      <c r="AN16" s="34" t="s">
        <v>38</v>
      </c>
      <c r="AO16" s="28"/>
      <c r="AP16" s="28"/>
      <c r="AQ16" s="30"/>
      <c r="BG16" s="346"/>
      <c r="BS16" s="23" t="s">
        <v>6</v>
      </c>
    </row>
    <row r="17" spans="2:71" ht="18.399999999999999" customHeight="1">
      <c r="B17" s="27"/>
      <c r="C17" s="28"/>
      <c r="D17" s="28"/>
      <c r="E17" s="34" t="s">
        <v>39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33</v>
      </c>
      <c r="AL17" s="28"/>
      <c r="AM17" s="28"/>
      <c r="AN17" s="34" t="s">
        <v>40</v>
      </c>
      <c r="AO17" s="28"/>
      <c r="AP17" s="28"/>
      <c r="AQ17" s="30"/>
      <c r="BG17" s="346"/>
      <c r="BS17" s="23" t="s">
        <v>7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G18" s="346"/>
      <c r="BS18" s="23" t="s">
        <v>9</v>
      </c>
    </row>
    <row r="19" spans="2:71" ht="14.45" customHeight="1">
      <c r="B19" s="27"/>
      <c r="C19" s="28"/>
      <c r="D19" s="36" t="s">
        <v>41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G19" s="346"/>
      <c r="BS19" s="23" t="s">
        <v>9</v>
      </c>
    </row>
    <row r="20" spans="2:71" ht="22.5" customHeight="1">
      <c r="B20" s="27"/>
      <c r="C20" s="28"/>
      <c r="D20" s="28"/>
      <c r="E20" s="352" t="s">
        <v>42</v>
      </c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28"/>
      <c r="AP20" s="28"/>
      <c r="AQ20" s="30"/>
      <c r="BG20" s="346"/>
      <c r="BS20" s="23" t="s">
        <v>6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G21" s="346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G22" s="346"/>
    </row>
    <row r="23" spans="2:71" s="1" customFormat="1" ht="25.9" customHeight="1">
      <c r="B23" s="40"/>
      <c r="C23" s="41"/>
      <c r="D23" s="42" t="s">
        <v>43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53">
        <f>ROUND(AG51,2)</f>
        <v>0</v>
      </c>
      <c r="AL23" s="354"/>
      <c r="AM23" s="354"/>
      <c r="AN23" s="354"/>
      <c r="AO23" s="354"/>
      <c r="AP23" s="41"/>
      <c r="AQ23" s="44"/>
      <c r="BG23" s="346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G24" s="346"/>
    </row>
    <row r="25" spans="2:71" s="1" customFormat="1" ht="13.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55" t="s">
        <v>44</v>
      </c>
      <c r="M25" s="355"/>
      <c r="N25" s="355"/>
      <c r="O25" s="355"/>
      <c r="P25" s="41"/>
      <c r="Q25" s="41"/>
      <c r="R25" s="41"/>
      <c r="S25" s="41"/>
      <c r="T25" s="41"/>
      <c r="U25" s="41"/>
      <c r="V25" s="41"/>
      <c r="W25" s="355" t="s">
        <v>45</v>
      </c>
      <c r="X25" s="355"/>
      <c r="Y25" s="355"/>
      <c r="Z25" s="355"/>
      <c r="AA25" s="355"/>
      <c r="AB25" s="355"/>
      <c r="AC25" s="355"/>
      <c r="AD25" s="355"/>
      <c r="AE25" s="355"/>
      <c r="AF25" s="41"/>
      <c r="AG25" s="41"/>
      <c r="AH25" s="41"/>
      <c r="AI25" s="41"/>
      <c r="AJ25" s="41"/>
      <c r="AK25" s="355" t="s">
        <v>46</v>
      </c>
      <c r="AL25" s="355"/>
      <c r="AM25" s="355"/>
      <c r="AN25" s="355"/>
      <c r="AO25" s="355"/>
      <c r="AP25" s="41"/>
      <c r="AQ25" s="44"/>
      <c r="BG25" s="346"/>
    </row>
    <row r="26" spans="2:71" s="2" customFormat="1" ht="14.45" customHeight="1">
      <c r="B26" s="46"/>
      <c r="C26" s="47"/>
      <c r="D26" s="48" t="s">
        <v>47</v>
      </c>
      <c r="E26" s="47"/>
      <c r="F26" s="48" t="s">
        <v>48</v>
      </c>
      <c r="G26" s="47"/>
      <c r="H26" s="47"/>
      <c r="I26" s="47"/>
      <c r="J26" s="47"/>
      <c r="K26" s="47"/>
      <c r="L26" s="356">
        <v>0.21</v>
      </c>
      <c r="M26" s="357"/>
      <c r="N26" s="357"/>
      <c r="O26" s="357"/>
      <c r="P26" s="47"/>
      <c r="Q26" s="47"/>
      <c r="R26" s="47"/>
      <c r="S26" s="47"/>
      <c r="T26" s="47"/>
      <c r="U26" s="47"/>
      <c r="V26" s="47"/>
      <c r="W26" s="358">
        <f>ROUND(BB51,2)</f>
        <v>0</v>
      </c>
      <c r="X26" s="357"/>
      <c r="Y26" s="357"/>
      <c r="Z26" s="357"/>
      <c r="AA26" s="357"/>
      <c r="AB26" s="357"/>
      <c r="AC26" s="357"/>
      <c r="AD26" s="357"/>
      <c r="AE26" s="357"/>
      <c r="AF26" s="47"/>
      <c r="AG26" s="47"/>
      <c r="AH26" s="47"/>
      <c r="AI26" s="47"/>
      <c r="AJ26" s="47"/>
      <c r="AK26" s="358">
        <f>ROUND(AX51,2)</f>
        <v>0</v>
      </c>
      <c r="AL26" s="357"/>
      <c r="AM26" s="357"/>
      <c r="AN26" s="357"/>
      <c r="AO26" s="357"/>
      <c r="AP26" s="47"/>
      <c r="AQ26" s="49"/>
      <c r="BG26" s="346"/>
    </row>
    <row r="27" spans="2:71" s="2" customFormat="1" ht="14.45" customHeight="1">
      <c r="B27" s="46"/>
      <c r="C27" s="47"/>
      <c r="D27" s="47"/>
      <c r="E27" s="47"/>
      <c r="F27" s="48" t="s">
        <v>49</v>
      </c>
      <c r="G27" s="47"/>
      <c r="H27" s="47"/>
      <c r="I27" s="47"/>
      <c r="J27" s="47"/>
      <c r="K27" s="47"/>
      <c r="L27" s="356">
        <v>0.15</v>
      </c>
      <c r="M27" s="357"/>
      <c r="N27" s="357"/>
      <c r="O27" s="357"/>
      <c r="P27" s="47"/>
      <c r="Q27" s="47"/>
      <c r="R27" s="47"/>
      <c r="S27" s="47"/>
      <c r="T27" s="47"/>
      <c r="U27" s="47"/>
      <c r="V27" s="47"/>
      <c r="W27" s="358">
        <f>ROUND(BC51,2)</f>
        <v>0</v>
      </c>
      <c r="X27" s="357"/>
      <c r="Y27" s="357"/>
      <c r="Z27" s="357"/>
      <c r="AA27" s="357"/>
      <c r="AB27" s="357"/>
      <c r="AC27" s="357"/>
      <c r="AD27" s="357"/>
      <c r="AE27" s="357"/>
      <c r="AF27" s="47"/>
      <c r="AG27" s="47"/>
      <c r="AH27" s="47"/>
      <c r="AI27" s="47"/>
      <c r="AJ27" s="47"/>
      <c r="AK27" s="358">
        <f>ROUND(AY51,2)</f>
        <v>0</v>
      </c>
      <c r="AL27" s="357"/>
      <c r="AM27" s="357"/>
      <c r="AN27" s="357"/>
      <c r="AO27" s="357"/>
      <c r="AP27" s="47"/>
      <c r="AQ27" s="49"/>
      <c r="BG27" s="346"/>
    </row>
    <row r="28" spans="2:71" s="2" customFormat="1" ht="14.45" hidden="1" customHeight="1">
      <c r="B28" s="46"/>
      <c r="C28" s="47"/>
      <c r="D28" s="47"/>
      <c r="E28" s="47"/>
      <c r="F28" s="48" t="s">
        <v>50</v>
      </c>
      <c r="G28" s="47"/>
      <c r="H28" s="47"/>
      <c r="I28" s="47"/>
      <c r="J28" s="47"/>
      <c r="K28" s="47"/>
      <c r="L28" s="356">
        <v>0.21</v>
      </c>
      <c r="M28" s="357"/>
      <c r="N28" s="357"/>
      <c r="O28" s="357"/>
      <c r="P28" s="47"/>
      <c r="Q28" s="47"/>
      <c r="R28" s="47"/>
      <c r="S28" s="47"/>
      <c r="T28" s="47"/>
      <c r="U28" s="47"/>
      <c r="V28" s="47"/>
      <c r="W28" s="358">
        <f>ROUND(BD51,2)</f>
        <v>0</v>
      </c>
      <c r="X28" s="357"/>
      <c r="Y28" s="357"/>
      <c r="Z28" s="357"/>
      <c r="AA28" s="357"/>
      <c r="AB28" s="357"/>
      <c r="AC28" s="357"/>
      <c r="AD28" s="357"/>
      <c r="AE28" s="357"/>
      <c r="AF28" s="47"/>
      <c r="AG28" s="47"/>
      <c r="AH28" s="47"/>
      <c r="AI28" s="47"/>
      <c r="AJ28" s="47"/>
      <c r="AK28" s="358">
        <v>0</v>
      </c>
      <c r="AL28" s="357"/>
      <c r="AM28" s="357"/>
      <c r="AN28" s="357"/>
      <c r="AO28" s="357"/>
      <c r="AP28" s="47"/>
      <c r="AQ28" s="49"/>
      <c r="BG28" s="346"/>
    </row>
    <row r="29" spans="2:71" s="2" customFormat="1" ht="14.45" hidden="1" customHeight="1">
      <c r="B29" s="46"/>
      <c r="C29" s="47"/>
      <c r="D29" s="47"/>
      <c r="E29" s="47"/>
      <c r="F29" s="48" t="s">
        <v>51</v>
      </c>
      <c r="G29" s="47"/>
      <c r="H29" s="47"/>
      <c r="I29" s="47"/>
      <c r="J29" s="47"/>
      <c r="K29" s="47"/>
      <c r="L29" s="356">
        <v>0.15</v>
      </c>
      <c r="M29" s="357"/>
      <c r="N29" s="357"/>
      <c r="O29" s="357"/>
      <c r="P29" s="47"/>
      <c r="Q29" s="47"/>
      <c r="R29" s="47"/>
      <c r="S29" s="47"/>
      <c r="T29" s="47"/>
      <c r="U29" s="47"/>
      <c r="V29" s="47"/>
      <c r="W29" s="358">
        <f>ROUND(BE51,2)</f>
        <v>0</v>
      </c>
      <c r="X29" s="357"/>
      <c r="Y29" s="357"/>
      <c r="Z29" s="357"/>
      <c r="AA29" s="357"/>
      <c r="AB29" s="357"/>
      <c r="AC29" s="357"/>
      <c r="AD29" s="357"/>
      <c r="AE29" s="357"/>
      <c r="AF29" s="47"/>
      <c r="AG29" s="47"/>
      <c r="AH29" s="47"/>
      <c r="AI29" s="47"/>
      <c r="AJ29" s="47"/>
      <c r="AK29" s="358">
        <v>0</v>
      </c>
      <c r="AL29" s="357"/>
      <c r="AM29" s="357"/>
      <c r="AN29" s="357"/>
      <c r="AO29" s="357"/>
      <c r="AP29" s="47"/>
      <c r="AQ29" s="49"/>
      <c r="BG29" s="346"/>
    </row>
    <row r="30" spans="2:71" s="2" customFormat="1" ht="14.45" hidden="1" customHeight="1">
      <c r="B30" s="46"/>
      <c r="C30" s="47"/>
      <c r="D30" s="47"/>
      <c r="E30" s="47"/>
      <c r="F30" s="48" t="s">
        <v>52</v>
      </c>
      <c r="G30" s="47"/>
      <c r="H30" s="47"/>
      <c r="I30" s="47"/>
      <c r="J30" s="47"/>
      <c r="K30" s="47"/>
      <c r="L30" s="356">
        <v>0</v>
      </c>
      <c r="M30" s="357"/>
      <c r="N30" s="357"/>
      <c r="O30" s="357"/>
      <c r="P30" s="47"/>
      <c r="Q30" s="47"/>
      <c r="R30" s="47"/>
      <c r="S30" s="47"/>
      <c r="T30" s="47"/>
      <c r="U30" s="47"/>
      <c r="V30" s="47"/>
      <c r="W30" s="358">
        <f>ROUND(BF51,2)</f>
        <v>0</v>
      </c>
      <c r="X30" s="357"/>
      <c r="Y30" s="357"/>
      <c r="Z30" s="357"/>
      <c r="AA30" s="357"/>
      <c r="AB30" s="357"/>
      <c r="AC30" s="357"/>
      <c r="AD30" s="357"/>
      <c r="AE30" s="357"/>
      <c r="AF30" s="47"/>
      <c r="AG30" s="47"/>
      <c r="AH30" s="47"/>
      <c r="AI30" s="47"/>
      <c r="AJ30" s="47"/>
      <c r="AK30" s="358">
        <v>0</v>
      </c>
      <c r="AL30" s="357"/>
      <c r="AM30" s="357"/>
      <c r="AN30" s="357"/>
      <c r="AO30" s="357"/>
      <c r="AP30" s="47"/>
      <c r="AQ30" s="49"/>
      <c r="BG30" s="346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G31" s="346"/>
    </row>
    <row r="32" spans="2:71" s="1" customFormat="1" ht="25.9" customHeight="1">
      <c r="B32" s="40"/>
      <c r="C32" s="50"/>
      <c r="D32" s="51" t="s">
        <v>53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54</v>
      </c>
      <c r="U32" s="52"/>
      <c r="V32" s="52"/>
      <c r="W32" s="52"/>
      <c r="X32" s="359" t="s">
        <v>55</v>
      </c>
      <c r="Y32" s="360"/>
      <c r="Z32" s="360"/>
      <c r="AA32" s="360"/>
      <c r="AB32" s="360"/>
      <c r="AC32" s="52"/>
      <c r="AD32" s="52"/>
      <c r="AE32" s="52"/>
      <c r="AF32" s="52"/>
      <c r="AG32" s="52"/>
      <c r="AH32" s="52"/>
      <c r="AI32" s="52"/>
      <c r="AJ32" s="52"/>
      <c r="AK32" s="361">
        <f>SUM(AK23:AK30)</f>
        <v>0</v>
      </c>
      <c r="AL32" s="360"/>
      <c r="AM32" s="360"/>
      <c r="AN32" s="360"/>
      <c r="AO32" s="362"/>
      <c r="AP32" s="50"/>
      <c r="AQ32" s="54"/>
      <c r="BG32" s="346"/>
    </row>
    <row r="33" spans="2:58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8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8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8" s="1" customFormat="1" ht="36.950000000000003" customHeight="1">
      <c r="B39" s="40"/>
      <c r="C39" s="61" t="s">
        <v>56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8" s="1" customFormat="1" ht="6.95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8" s="3" customFormat="1" ht="14.45" customHeight="1">
      <c r="B41" s="63"/>
      <c r="C41" s="64" t="s">
        <v>16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170512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8" s="4" customFormat="1" ht="36.950000000000003" customHeight="1">
      <c r="B42" s="67"/>
      <c r="C42" s="68" t="s">
        <v>19</v>
      </c>
      <c r="D42" s="69"/>
      <c r="E42" s="69"/>
      <c r="F42" s="69"/>
      <c r="G42" s="69"/>
      <c r="H42" s="69"/>
      <c r="I42" s="69"/>
      <c r="J42" s="69"/>
      <c r="K42" s="69"/>
      <c r="L42" s="363" t="str">
        <f>K6</f>
        <v>Šedina Petr Mgr., č. p. 64, 28002 Polepy</v>
      </c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64"/>
      <c r="AJ42" s="364"/>
      <c r="AK42" s="364"/>
      <c r="AL42" s="364"/>
      <c r="AM42" s="364"/>
      <c r="AN42" s="364"/>
      <c r="AO42" s="364"/>
      <c r="AP42" s="69"/>
      <c r="AQ42" s="69"/>
      <c r="AR42" s="70"/>
    </row>
    <row r="43" spans="2:58" s="1" customFormat="1" ht="6.95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8" s="1" customFormat="1">
      <c r="B44" s="40"/>
      <c r="C44" s="64" t="s">
        <v>25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>Veletov st.137/1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27</v>
      </c>
      <c r="AJ44" s="62"/>
      <c r="AK44" s="62"/>
      <c r="AL44" s="62"/>
      <c r="AM44" s="365" t="str">
        <f>IF(AN8= "","",AN8)</f>
        <v>5. 12. 2017</v>
      </c>
      <c r="AN44" s="365"/>
      <c r="AO44" s="62"/>
      <c r="AP44" s="62"/>
      <c r="AQ44" s="62"/>
      <c r="AR44" s="60"/>
    </row>
    <row r="45" spans="2:58" s="1" customFormat="1" ht="6.95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8" s="1" customFormat="1">
      <c r="B46" s="40"/>
      <c r="C46" s="64" t="s">
        <v>29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Mgr. Petr Šedina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37</v>
      </c>
      <c r="AJ46" s="62"/>
      <c r="AK46" s="62"/>
      <c r="AL46" s="62"/>
      <c r="AM46" s="366" t="str">
        <f>IF(E17="","",E17)</f>
        <v>SIGREEN s.r.o.</v>
      </c>
      <c r="AN46" s="366"/>
      <c r="AO46" s="366"/>
      <c r="AP46" s="366"/>
      <c r="AQ46" s="62"/>
      <c r="AR46" s="60"/>
      <c r="AS46" s="367" t="s">
        <v>57</v>
      </c>
      <c r="AT46" s="368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3"/>
    </row>
    <row r="47" spans="2:58" s="1" customFormat="1">
      <c r="B47" s="40"/>
      <c r="C47" s="64" t="s">
        <v>35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69"/>
      <c r="AT47" s="370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5"/>
    </row>
    <row r="48" spans="2:58" s="1" customFormat="1" ht="10.9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71"/>
      <c r="AT48" s="372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76"/>
    </row>
    <row r="49" spans="1:91" s="1" customFormat="1" ht="29.25" customHeight="1">
      <c r="B49" s="40"/>
      <c r="C49" s="373" t="s">
        <v>58</v>
      </c>
      <c r="D49" s="374"/>
      <c r="E49" s="374"/>
      <c r="F49" s="374"/>
      <c r="G49" s="374"/>
      <c r="H49" s="77"/>
      <c r="I49" s="375" t="s">
        <v>59</v>
      </c>
      <c r="J49" s="374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6" t="s">
        <v>60</v>
      </c>
      <c r="AH49" s="374"/>
      <c r="AI49" s="374"/>
      <c r="AJ49" s="374"/>
      <c r="AK49" s="374"/>
      <c r="AL49" s="374"/>
      <c r="AM49" s="374"/>
      <c r="AN49" s="375" t="s">
        <v>61</v>
      </c>
      <c r="AO49" s="374"/>
      <c r="AP49" s="374"/>
      <c r="AQ49" s="78" t="s">
        <v>62</v>
      </c>
      <c r="AR49" s="60"/>
      <c r="AS49" s="79" t="s">
        <v>63</v>
      </c>
      <c r="AT49" s="80" t="s">
        <v>64</v>
      </c>
      <c r="AU49" s="80" t="s">
        <v>65</v>
      </c>
      <c r="AV49" s="80" t="s">
        <v>66</v>
      </c>
      <c r="AW49" s="80" t="s">
        <v>67</v>
      </c>
      <c r="AX49" s="80" t="s">
        <v>68</v>
      </c>
      <c r="AY49" s="80" t="s">
        <v>69</v>
      </c>
      <c r="AZ49" s="80" t="s">
        <v>70</v>
      </c>
      <c r="BA49" s="80" t="s">
        <v>71</v>
      </c>
      <c r="BB49" s="80" t="s">
        <v>72</v>
      </c>
      <c r="BC49" s="80" t="s">
        <v>73</v>
      </c>
      <c r="BD49" s="80" t="s">
        <v>74</v>
      </c>
      <c r="BE49" s="80" t="s">
        <v>75</v>
      </c>
      <c r="BF49" s="81" t="s">
        <v>76</v>
      </c>
    </row>
    <row r="50" spans="1:91" s="1" customFormat="1" ht="10.9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2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4"/>
    </row>
    <row r="51" spans="1:91" s="4" customFormat="1" ht="32.450000000000003" customHeight="1">
      <c r="B51" s="67"/>
      <c r="C51" s="85" t="s">
        <v>77</v>
      </c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380">
        <f>ROUND(AG52,2)</f>
        <v>0</v>
      </c>
      <c r="AH51" s="380"/>
      <c r="AI51" s="380"/>
      <c r="AJ51" s="380"/>
      <c r="AK51" s="380"/>
      <c r="AL51" s="380"/>
      <c r="AM51" s="380"/>
      <c r="AN51" s="381">
        <f>SUM(AG51,AV51)</f>
        <v>0</v>
      </c>
      <c r="AO51" s="381"/>
      <c r="AP51" s="381"/>
      <c r="AQ51" s="87" t="s">
        <v>42</v>
      </c>
      <c r="AR51" s="70"/>
      <c r="AS51" s="88">
        <f>ROUND(AS52,2)</f>
        <v>0</v>
      </c>
      <c r="AT51" s="89">
        <f>ROUND(AT52,2)</f>
        <v>0</v>
      </c>
      <c r="AU51" s="90">
        <f>ROUND(AU52,2)</f>
        <v>0</v>
      </c>
      <c r="AV51" s="90">
        <f>ROUND(SUM(AX51:AY51),2)</f>
        <v>0</v>
      </c>
      <c r="AW51" s="91">
        <f>ROUND(AW52,5)</f>
        <v>0</v>
      </c>
      <c r="AX51" s="90">
        <f>ROUND(BB51*L26,2)</f>
        <v>0</v>
      </c>
      <c r="AY51" s="90">
        <f>ROUND(BC51*L27,2)</f>
        <v>0</v>
      </c>
      <c r="AZ51" s="90">
        <f>ROUND(BD51*L26,2)</f>
        <v>0</v>
      </c>
      <c r="BA51" s="90">
        <f>ROUND(BE51*L27,2)</f>
        <v>0</v>
      </c>
      <c r="BB51" s="90">
        <f>ROUND(BB52,2)</f>
        <v>0</v>
      </c>
      <c r="BC51" s="90">
        <f>ROUND(BC52,2)</f>
        <v>0</v>
      </c>
      <c r="BD51" s="90">
        <f>ROUND(BD52,2)</f>
        <v>0</v>
      </c>
      <c r="BE51" s="90">
        <f>ROUND(BE52,2)</f>
        <v>0</v>
      </c>
      <c r="BF51" s="92">
        <f>ROUND(BF52,2)</f>
        <v>0</v>
      </c>
      <c r="BS51" s="93" t="s">
        <v>78</v>
      </c>
      <c r="BT51" s="93" t="s">
        <v>79</v>
      </c>
      <c r="BU51" s="94" t="s">
        <v>80</v>
      </c>
      <c r="BV51" s="93" t="s">
        <v>81</v>
      </c>
      <c r="BW51" s="93" t="s">
        <v>8</v>
      </c>
      <c r="BX51" s="93" t="s">
        <v>82</v>
      </c>
      <c r="CL51" s="93" t="s">
        <v>22</v>
      </c>
    </row>
    <row r="52" spans="1:91" s="5" customFormat="1" ht="37.5" customHeight="1">
      <c r="A52" s="95" t="s">
        <v>83</v>
      </c>
      <c r="B52" s="96"/>
      <c r="C52" s="97"/>
      <c r="D52" s="379" t="s">
        <v>17</v>
      </c>
      <c r="E52" s="379"/>
      <c r="F52" s="379"/>
      <c r="G52" s="379"/>
      <c r="H52" s="379"/>
      <c r="I52" s="98"/>
      <c r="J52" s="379" t="s">
        <v>84</v>
      </c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379"/>
      <c r="AC52" s="379"/>
      <c r="AD52" s="379"/>
      <c r="AE52" s="379"/>
      <c r="AF52" s="379"/>
      <c r="AG52" s="377">
        <f>'170512 - Stávební úpravy ...'!K29</f>
        <v>0</v>
      </c>
      <c r="AH52" s="378"/>
      <c r="AI52" s="378"/>
      <c r="AJ52" s="378"/>
      <c r="AK52" s="378"/>
      <c r="AL52" s="378"/>
      <c r="AM52" s="378"/>
      <c r="AN52" s="377">
        <f>SUM(AG52,AV52)</f>
        <v>0</v>
      </c>
      <c r="AO52" s="378"/>
      <c r="AP52" s="378"/>
      <c r="AQ52" s="99" t="s">
        <v>85</v>
      </c>
      <c r="AR52" s="100"/>
      <c r="AS52" s="101">
        <f>'170512 - Stávební úpravy ...'!K27</f>
        <v>0</v>
      </c>
      <c r="AT52" s="102">
        <f>'170512 - Stávební úpravy ...'!K28</f>
        <v>0</v>
      </c>
      <c r="AU52" s="102">
        <v>0</v>
      </c>
      <c r="AV52" s="102">
        <f>ROUND(SUM(AX52:AY52),2)</f>
        <v>0</v>
      </c>
      <c r="AW52" s="103">
        <f>'170512 - Stávební úpravy ...'!T92</f>
        <v>0</v>
      </c>
      <c r="AX52" s="102">
        <f>'170512 - Stávební úpravy ...'!K32</f>
        <v>0</v>
      </c>
      <c r="AY52" s="102">
        <f>'170512 - Stávební úpravy ...'!K33</f>
        <v>0</v>
      </c>
      <c r="AZ52" s="102">
        <f>'170512 - Stávební úpravy ...'!K34</f>
        <v>0</v>
      </c>
      <c r="BA52" s="102">
        <f>'170512 - Stávební úpravy ...'!K35</f>
        <v>0</v>
      </c>
      <c r="BB52" s="102">
        <f>'170512 - Stávební úpravy ...'!F32</f>
        <v>0</v>
      </c>
      <c r="BC52" s="102">
        <f>'170512 - Stávební úpravy ...'!F33</f>
        <v>0</v>
      </c>
      <c r="BD52" s="102">
        <f>'170512 - Stávební úpravy ...'!F34</f>
        <v>0</v>
      </c>
      <c r="BE52" s="102">
        <f>'170512 - Stávební úpravy ...'!F35</f>
        <v>0</v>
      </c>
      <c r="BF52" s="104">
        <f>'170512 - Stávební úpravy ...'!F36</f>
        <v>0</v>
      </c>
      <c r="BT52" s="105" t="s">
        <v>86</v>
      </c>
      <c r="BV52" s="105" t="s">
        <v>81</v>
      </c>
      <c r="BW52" s="105" t="s">
        <v>87</v>
      </c>
      <c r="BX52" s="105" t="s">
        <v>8</v>
      </c>
      <c r="CL52" s="105" t="s">
        <v>22</v>
      </c>
      <c r="CM52" s="105" t="s">
        <v>88</v>
      </c>
    </row>
    <row r="53" spans="1:91" s="1" customFormat="1" ht="30" customHeight="1">
      <c r="B53" s="40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0"/>
    </row>
    <row r="54" spans="1:91" s="1" customFormat="1" ht="6.95" customHeight="1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60"/>
    </row>
  </sheetData>
  <sheetProtection password="CC35" sheet="1" objects="1" scenarios="1" formatCells="0" formatColumns="0" formatRows="0" sort="0" autoFilter="0"/>
  <mergeCells count="41">
    <mergeCell ref="AR2:BG2"/>
    <mergeCell ref="AN52:AP52"/>
    <mergeCell ref="AG52:AM52"/>
    <mergeCell ref="D52:H52"/>
    <mergeCell ref="J52:AF52"/>
    <mergeCell ref="AG51:AM51"/>
    <mergeCell ref="AN51:AP51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G5:BG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170512 - Stávební úpravy 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0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10" width="23.5" style="106" customWidth="1"/>
    <col min="11" max="11" width="23.5" customWidth="1"/>
    <col min="12" max="12" width="15.5" customWidth="1"/>
    <col min="14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4" width="20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07"/>
      <c r="C1" s="107"/>
      <c r="D1" s="108" t="s">
        <v>1</v>
      </c>
      <c r="E1" s="107"/>
      <c r="F1" s="109" t="s">
        <v>89</v>
      </c>
      <c r="G1" s="390" t="s">
        <v>90</v>
      </c>
      <c r="H1" s="390"/>
      <c r="I1" s="110"/>
      <c r="J1" s="111" t="s">
        <v>91</v>
      </c>
      <c r="K1" s="108" t="s">
        <v>92</v>
      </c>
      <c r="L1" s="109" t="s">
        <v>93</v>
      </c>
      <c r="M1" s="109"/>
      <c r="N1" s="109"/>
      <c r="O1" s="109"/>
      <c r="P1" s="109"/>
      <c r="Q1" s="109"/>
      <c r="R1" s="109"/>
      <c r="S1" s="109"/>
      <c r="T1" s="109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T2" s="23" t="s">
        <v>87</v>
      </c>
    </row>
    <row r="3" spans="1:70" ht="6.95" customHeight="1">
      <c r="B3" s="24"/>
      <c r="C3" s="25"/>
      <c r="D3" s="25"/>
      <c r="E3" s="25"/>
      <c r="F3" s="25"/>
      <c r="G3" s="25"/>
      <c r="H3" s="25"/>
      <c r="I3" s="112"/>
      <c r="J3" s="112"/>
      <c r="K3" s="25"/>
      <c r="L3" s="26"/>
      <c r="AT3" s="23" t="s">
        <v>88</v>
      </c>
    </row>
    <row r="4" spans="1:70" ht="36.950000000000003" customHeight="1">
      <c r="B4" s="27"/>
      <c r="C4" s="28"/>
      <c r="D4" s="29" t="s">
        <v>94</v>
      </c>
      <c r="E4" s="28"/>
      <c r="F4" s="28"/>
      <c r="G4" s="28"/>
      <c r="H4" s="28"/>
      <c r="I4" s="113"/>
      <c r="J4" s="113"/>
      <c r="K4" s="28"/>
      <c r="L4" s="30"/>
      <c r="N4" s="31" t="s">
        <v>13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3"/>
      <c r="J5" s="113"/>
      <c r="K5" s="28"/>
      <c r="L5" s="30"/>
    </row>
    <row r="6" spans="1:70">
      <c r="B6" s="27"/>
      <c r="C6" s="28"/>
      <c r="D6" s="36" t="s">
        <v>19</v>
      </c>
      <c r="E6" s="28"/>
      <c r="F6" s="28"/>
      <c r="G6" s="28"/>
      <c r="H6" s="28"/>
      <c r="I6" s="113"/>
      <c r="J6" s="113"/>
      <c r="K6" s="28"/>
      <c r="L6" s="30"/>
    </row>
    <row r="7" spans="1:70" ht="22.5" customHeight="1">
      <c r="B7" s="27"/>
      <c r="C7" s="28"/>
      <c r="D7" s="28"/>
      <c r="E7" s="383" t="str">
        <f>'Rekapitulace stavby'!K6</f>
        <v>Šedina Petr Mgr., č. p. 64, 28002 Polepy</v>
      </c>
      <c r="F7" s="384"/>
      <c r="G7" s="384"/>
      <c r="H7" s="384"/>
      <c r="I7" s="113"/>
      <c r="J7" s="113"/>
      <c r="K7" s="28"/>
      <c r="L7" s="30"/>
    </row>
    <row r="8" spans="1:70" s="1" customFormat="1">
      <c r="B8" s="40"/>
      <c r="C8" s="41"/>
      <c r="D8" s="36" t="s">
        <v>95</v>
      </c>
      <c r="E8" s="41"/>
      <c r="F8" s="41"/>
      <c r="G8" s="41"/>
      <c r="H8" s="41"/>
      <c r="I8" s="114"/>
      <c r="J8" s="114"/>
      <c r="K8" s="41"/>
      <c r="L8" s="44"/>
    </row>
    <row r="9" spans="1:70" s="1" customFormat="1" ht="36.950000000000003" customHeight="1">
      <c r="B9" s="40"/>
      <c r="C9" s="41"/>
      <c r="D9" s="41"/>
      <c r="E9" s="385" t="s">
        <v>96</v>
      </c>
      <c r="F9" s="386"/>
      <c r="G9" s="386"/>
      <c r="H9" s="386"/>
      <c r="I9" s="114"/>
      <c r="J9" s="114"/>
      <c r="K9" s="41"/>
      <c r="L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4"/>
      <c r="J10" s="114"/>
      <c r="K10" s="41"/>
      <c r="L10" s="44"/>
    </row>
    <row r="11" spans="1:70" s="1" customFormat="1" ht="14.45" customHeight="1">
      <c r="B11" s="40"/>
      <c r="C11" s="41"/>
      <c r="D11" s="36" t="s">
        <v>21</v>
      </c>
      <c r="E11" s="41"/>
      <c r="F11" s="34" t="s">
        <v>22</v>
      </c>
      <c r="G11" s="41"/>
      <c r="H11" s="41"/>
      <c r="I11" s="115" t="s">
        <v>23</v>
      </c>
      <c r="J11" s="116" t="s">
        <v>24</v>
      </c>
      <c r="K11" s="41"/>
      <c r="L11" s="44"/>
    </row>
    <row r="12" spans="1:70" s="1" customFormat="1" ht="14.45" customHeight="1">
      <c r="B12" s="40"/>
      <c r="C12" s="41"/>
      <c r="D12" s="36" t="s">
        <v>25</v>
      </c>
      <c r="E12" s="41"/>
      <c r="F12" s="34" t="s">
        <v>26</v>
      </c>
      <c r="G12" s="41"/>
      <c r="H12" s="41"/>
      <c r="I12" s="115" t="s">
        <v>27</v>
      </c>
      <c r="J12" s="117" t="str">
        <f>'Rekapitulace stavby'!AN8</f>
        <v>5. 12. 2017</v>
      </c>
      <c r="K12" s="41"/>
      <c r="L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4"/>
      <c r="J13" s="114"/>
      <c r="K13" s="41"/>
      <c r="L13" s="44"/>
    </row>
    <row r="14" spans="1:70" s="1" customFormat="1" ht="14.45" customHeight="1">
      <c r="B14" s="40"/>
      <c r="C14" s="41"/>
      <c r="D14" s="36" t="s">
        <v>29</v>
      </c>
      <c r="E14" s="41"/>
      <c r="F14" s="41"/>
      <c r="G14" s="41"/>
      <c r="H14" s="41"/>
      <c r="I14" s="115" t="s">
        <v>30</v>
      </c>
      <c r="J14" s="116" t="s">
        <v>31</v>
      </c>
      <c r="K14" s="41"/>
      <c r="L14" s="44"/>
    </row>
    <row r="15" spans="1:70" s="1" customFormat="1" ht="18" customHeight="1">
      <c r="B15" s="40"/>
      <c r="C15" s="41"/>
      <c r="D15" s="41"/>
      <c r="E15" s="34" t="s">
        <v>32</v>
      </c>
      <c r="F15" s="41"/>
      <c r="G15" s="41"/>
      <c r="H15" s="41"/>
      <c r="I15" s="115" t="s">
        <v>33</v>
      </c>
      <c r="J15" s="116" t="s">
        <v>34</v>
      </c>
      <c r="K15" s="41"/>
      <c r="L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4"/>
      <c r="J16" s="114"/>
      <c r="K16" s="41"/>
      <c r="L16" s="44"/>
    </row>
    <row r="17" spans="2:12" s="1" customFormat="1" ht="14.45" customHeight="1">
      <c r="B17" s="40"/>
      <c r="C17" s="41"/>
      <c r="D17" s="36" t="s">
        <v>35</v>
      </c>
      <c r="E17" s="41"/>
      <c r="F17" s="41"/>
      <c r="G17" s="41"/>
      <c r="H17" s="41"/>
      <c r="I17" s="115" t="s">
        <v>30</v>
      </c>
      <c r="J17" s="116" t="str">
        <f>IF('Rekapitulace stavby'!AN13="Vyplň údaj","",IF('Rekapitulace stavby'!AN13="","",'Rekapitulace stavby'!AN13))</f>
        <v/>
      </c>
      <c r="K17" s="41"/>
      <c r="L17" s="44"/>
    </row>
    <row r="18" spans="2:12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5" t="s">
        <v>33</v>
      </c>
      <c r="J18" s="116" t="str">
        <f>IF('Rekapitulace stavby'!AN14="Vyplň údaj","",IF('Rekapitulace stavby'!AN14="","",'Rekapitulace stavby'!AN14))</f>
        <v/>
      </c>
      <c r="K18" s="41"/>
      <c r="L18" s="44"/>
    </row>
    <row r="19" spans="2:12" s="1" customFormat="1" ht="6.95" customHeight="1">
      <c r="B19" s="40"/>
      <c r="C19" s="41"/>
      <c r="D19" s="41"/>
      <c r="E19" s="41"/>
      <c r="F19" s="41"/>
      <c r="G19" s="41"/>
      <c r="H19" s="41"/>
      <c r="I19" s="114"/>
      <c r="J19" s="114"/>
      <c r="K19" s="41"/>
      <c r="L19" s="44"/>
    </row>
    <row r="20" spans="2:12" s="1" customFormat="1" ht="14.45" customHeight="1">
      <c r="B20" s="40"/>
      <c r="C20" s="41"/>
      <c r="D20" s="36" t="s">
        <v>37</v>
      </c>
      <c r="E20" s="41"/>
      <c r="F20" s="41"/>
      <c r="G20" s="41"/>
      <c r="H20" s="41"/>
      <c r="I20" s="115" t="s">
        <v>30</v>
      </c>
      <c r="J20" s="116" t="s">
        <v>38</v>
      </c>
      <c r="K20" s="41"/>
      <c r="L20" s="44"/>
    </row>
    <row r="21" spans="2:12" s="1" customFormat="1" ht="18" customHeight="1">
      <c r="B21" s="40"/>
      <c r="C21" s="41"/>
      <c r="D21" s="41"/>
      <c r="E21" s="34" t="s">
        <v>39</v>
      </c>
      <c r="F21" s="41"/>
      <c r="G21" s="41"/>
      <c r="H21" s="41"/>
      <c r="I21" s="115" t="s">
        <v>33</v>
      </c>
      <c r="J21" s="116" t="s">
        <v>40</v>
      </c>
      <c r="K21" s="41"/>
      <c r="L21" s="44"/>
    </row>
    <row r="22" spans="2:12" s="1" customFormat="1" ht="6.95" customHeight="1">
      <c r="B22" s="40"/>
      <c r="C22" s="41"/>
      <c r="D22" s="41"/>
      <c r="E22" s="41"/>
      <c r="F22" s="41"/>
      <c r="G22" s="41"/>
      <c r="H22" s="41"/>
      <c r="I22" s="114"/>
      <c r="J22" s="114"/>
      <c r="K22" s="41"/>
      <c r="L22" s="44"/>
    </row>
    <row r="23" spans="2:12" s="1" customFormat="1" ht="14.45" customHeight="1">
      <c r="B23" s="40"/>
      <c r="C23" s="41"/>
      <c r="D23" s="36" t="s">
        <v>41</v>
      </c>
      <c r="E23" s="41"/>
      <c r="F23" s="41"/>
      <c r="G23" s="41"/>
      <c r="H23" s="41"/>
      <c r="I23" s="114"/>
      <c r="J23" s="114"/>
      <c r="K23" s="41"/>
      <c r="L23" s="44"/>
    </row>
    <row r="24" spans="2:12" s="6" customFormat="1" ht="22.5" customHeight="1">
      <c r="B24" s="118"/>
      <c r="C24" s="119"/>
      <c r="D24" s="119"/>
      <c r="E24" s="352" t="s">
        <v>42</v>
      </c>
      <c r="F24" s="352"/>
      <c r="G24" s="352"/>
      <c r="H24" s="352"/>
      <c r="I24" s="120"/>
      <c r="J24" s="120"/>
      <c r="K24" s="119"/>
      <c r="L24" s="121"/>
    </row>
    <row r="25" spans="2:12" s="1" customFormat="1" ht="6.95" customHeight="1">
      <c r="B25" s="40"/>
      <c r="C25" s="41"/>
      <c r="D25" s="41"/>
      <c r="E25" s="41"/>
      <c r="F25" s="41"/>
      <c r="G25" s="41"/>
      <c r="H25" s="41"/>
      <c r="I25" s="114"/>
      <c r="J25" s="114"/>
      <c r="K25" s="41"/>
      <c r="L25" s="44"/>
    </row>
    <row r="26" spans="2:12" s="1" customFormat="1" ht="6.95" customHeight="1">
      <c r="B26" s="40"/>
      <c r="C26" s="41"/>
      <c r="D26" s="83"/>
      <c r="E26" s="83"/>
      <c r="F26" s="83"/>
      <c r="G26" s="83"/>
      <c r="H26" s="83"/>
      <c r="I26" s="122"/>
      <c r="J26" s="122"/>
      <c r="K26" s="83"/>
      <c r="L26" s="123"/>
    </row>
    <row r="27" spans="2:12" s="1" customFormat="1">
      <c r="B27" s="40"/>
      <c r="C27" s="41"/>
      <c r="D27" s="41"/>
      <c r="E27" s="36" t="s">
        <v>97</v>
      </c>
      <c r="F27" s="41"/>
      <c r="G27" s="41"/>
      <c r="H27" s="41"/>
      <c r="I27" s="114"/>
      <c r="J27" s="114"/>
      <c r="K27" s="124">
        <f>I58</f>
        <v>0</v>
      </c>
      <c r="L27" s="44"/>
    </row>
    <row r="28" spans="2:12" s="1" customFormat="1">
      <c r="B28" s="40"/>
      <c r="C28" s="41"/>
      <c r="D28" s="41"/>
      <c r="E28" s="36" t="s">
        <v>98</v>
      </c>
      <c r="F28" s="41"/>
      <c r="G28" s="41"/>
      <c r="H28" s="41"/>
      <c r="I28" s="114"/>
      <c r="J28" s="114"/>
      <c r="K28" s="124">
        <f>J58</f>
        <v>0</v>
      </c>
      <c r="L28" s="44"/>
    </row>
    <row r="29" spans="2:12" s="1" customFormat="1" ht="25.35" customHeight="1">
      <c r="B29" s="40"/>
      <c r="C29" s="41"/>
      <c r="D29" s="125" t="s">
        <v>43</v>
      </c>
      <c r="E29" s="41"/>
      <c r="F29" s="41"/>
      <c r="G29" s="41"/>
      <c r="H29" s="41"/>
      <c r="I29" s="114"/>
      <c r="J29" s="114"/>
      <c r="K29" s="126">
        <f>ROUND(K92,2)</f>
        <v>0</v>
      </c>
      <c r="L29" s="44"/>
    </row>
    <row r="30" spans="2:12" s="1" customFormat="1" ht="6.95" customHeight="1">
      <c r="B30" s="40"/>
      <c r="C30" s="41"/>
      <c r="D30" s="83"/>
      <c r="E30" s="83"/>
      <c r="F30" s="83"/>
      <c r="G30" s="83"/>
      <c r="H30" s="83"/>
      <c r="I30" s="122"/>
      <c r="J30" s="122"/>
      <c r="K30" s="83"/>
      <c r="L30" s="123"/>
    </row>
    <row r="31" spans="2:12" s="1" customFormat="1" ht="14.45" customHeight="1">
      <c r="B31" s="40"/>
      <c r="C31" s="41"/>
      <c r="D31" s="41"/>
      <c r="E31" s="41"/>
      <c r="F31" s="45" t="s">
        <v>45</v>
      </c>
      <c r="G31" s="41"/>
      <c r="H31" s="41"/>
      <c r="I31" s="127" t="s">
        <v>44</v>
      </c>
      <c r="J31" s="114"/>
      <c r="K31" s="45" t="s">
        <v>46</v>
      </c>
      <c r="L31" s="44"/>
    </row>
    <row r="32" spans="2:12" s="1" customFormat="1" ht="14.45" customHeight="1">
      <c r="B32" s="40"/>
      <c r="C32" s="41"/>
      <c r="D32" s="48" t="s">
        <v>47</v>
      </c>
      <c r="E32" s="48" t="s">
        <v>48</v>
      </c>
      <c r="F32" s="128">
        <f>ROUND(SUM(BE92:BE302), 2)</f>
        <v>0</v>
      </c>
      <c r="G32" s="41"/>
      <c r="H32" s="41"/>
      <c r="I32" s="129">
        <v>0.21</v>
      </c>
      <c r="J32" s="114"/>
      <c r="K32" s="128">
        <f>ROUND(ROUND((SUM(BE92:BE302)), 2)*I32, 2)</f>
        <v>0</v>
      </c>
      <c r="L32" s="44"/>
    </row>
    <row r="33" spans="2:12" s="1" customFormat="1" ht="14.45" customHeight="1">
      <c r="B33" s="40"/>
      <c r="C33" s="41"/>
      <c r="D33" s="41"/>
      <c r="E33" s="48" t="s">
        <v>49</v>
      </c>
      <c r="F33" s="128">
        <f>ROUND(SUM(BF92:BF302), 2)</f>
        <v>0</v>
      </c>
      <c r="G33" s="41"/>
      <c r="H33" s="41"/>
      <c r="I33" s="129">
        <v>0.15</v>
      </c>
      <c r="J33" s="114"/>
      <c r="K33" s="128">
        <f>ROUND(ROUND((SUM(BF92:BF302)), 2)*I33, 2)</f>
        <v>0</v>
      </c>
      <c r="L33" s="44"/>
    </row>
    <row r="34" spans="2:12" s="1" customFormat="1" ht="14.45" hidden="1" customHeight="1">
      <c r="B34" s="40"/>
      <c r="C34" s="41"/>
      <c r="D34" s="41"/>
      <c r="E34" s="48" t="s">
        <v>50</v>
      </c>
      <c r="F34" s="128">
        <f>ROUND(SUM(BG92:BG302), 2)</f>
        <v>0</v>
      </c>
      <c r="G34" s="41"/>
      <c r="H34" s="41"/>
      <c r="I34" s="129">
        <v>0.21</v>
      </c>
      <c r="J34" s="114"/>
      <c r="K34" s="128">
        <v>0</v>
      </c>
      <c r="L34" s="44"/>
    </row>
    <row r="35" spans="2:12" s="1" customFormat="1" ht="14.45" hidden="1" customHeight="1">
      <c r="B35" s="40"/>
      <c r="C35" s="41"/>
      <c r="D35" s="41"/>
      <c r="E35" s="48" t="s">
        <v>51</v>
      </c>
      <c r="F35" s="128">
        <f>ROUND(SUM(BH92:BH302), 2)</f>
        <v>0</v>
      </c>
      <c r="G35" s="41"/>
      <c r="H35" s="41"/>
      <c r="I35" s="129">
        <v>0.15</v>
      </c>
      <c r="J35" s="114"/>
      <c r="K35" s="128">
        <v>0</v>
      </c>
      <c r="L35" s="44"/>
    </row>
    <row r="36" spans="2:12" s="1" customFormat="1" ht="14.45" hidden="1" customHeight="1">
      <c r="B36" s="40"/>
      <c r="C36" s="41"/>
      <c r="D36" s="41"/>
      <c r="E36" s="48" t="s">
        <v>52</v>
      </c>
      <c r="F36" s="128">
        <f>ROUND(SUM(BI92:BI302), 2)</f>
        <v>0</v>
      </c>
      <c r="G36" s="41"/>
      <c r="H36" s="41"/>
      <c r="I36" s="129">
        <v>0</v>
      </c>
      <c r="J36" s="114"/>
      <c r="K36" s="128">
        <v>0</v>
      </c>
      <c r="L36" s="44"/>
    </row>
    <row r="37" spans="2:12" s="1" customFormat="1" ht="6.95" customHeight="1">
      <c r="B37" s="40"/>
      <c r="C37" s="41"/>
      <c r="D37" s="41"/>
      <c r="E37" s="41"/>
      <c r="F37" s="41"/>
      <c r="G37" s="41"/>
      <c r="H37" s="41"/>
      <c r="I37" s="114"/>
      <c r="J37" s="114"/>
      <c r="K37" s="41"/>
      <c r="L37" s="44"/>
    </row>
    <row r="38" spans="2:12" s="1" customFormat="1" ht="25.35" customHeight="1">
      <c r="B38" s="40"/>
      <c r="C38" s="130"/>
      <c r="D38" s="131" t="s">
        <v>53</v>
      </c>
      <c r="E38" s="77"/>
      <c r="F38" s="77"/>
      <c r="G38" s="132" t="s">
        <v>54</v>
      </c>
      <c r="H38" s="133" t="s">
        <v>55</v>
      </c>
      <c r="I38" s="134"/>
      <c r="J38" s="134"/>
      <c r="K38" s="135">
        <f>SUM(K29:K36)</f>
        <v>0</v>
      </c>
      <c r="L38" s="136"/>
    </row>
    <row r="39" spans="2:12" s="1" customFormat="1" ht="14.45" customHeight="1">
      <c r="B39" s="55"/>
      <c r="C39" s="56"/>
      <c r="D39" s="56"/>
      <c r="E39" s="56"/>
      <c r="F39" s="56"/>
      <c r="G39" s="56"/>
      <c r="H39" s="56"/>
      <c r="I39" s="137"/>
      <c r="J39" s="137"/>
      <c r="K39" s="56"/>
      <c r="L39" s="57"/>
    </row>
    <row r="43" spans="2:12" s="1" customFormat="1" ht="6.95" customHeight="1">
      <c r="B43" s="138"/>
      <c r="C43" s="139"/>
      <c r="D43" s="139"/>
      <c r="E43" s="139"/>
      <c r="F43" s="139"/>
      <c r="G43" s="139"/>
      <c r="H43" s="139"/>
      <c r="I43" s="140"/>
      <c r="J43" s="140"/>
      <c r="K43" s="139"/>
      <c r="L43" s="141"/>
    </row>
    <row r="44" spans="2:12" s="1" customFormat="1" ht="36.950000000000003" customHeight="1">
      <c r="B44" s="40"/>
      <c r="C44" s="29" t="s">
        <v>99</v>
      </c>
      <c r="D44" s="41"/>
      <c r="E44" s="41"/>
      <c r="F44" s="41"/>
      <c r="G44" s="41"/>
      <c r="H44" s="41"/>
      <c r="I44" s="114"/>
      <c r="J44" s="114"/>
      <c r="K44" s="41"/>
      <c r="L44" s="44"/>
    </row>
    <row r="45" spans="2:12" s="1" customFormat="1" ht="6.95" customHeight="1">
      <c r="B45" s="40"/>
      <c r="C45" s="41"/>
      <c r="D45" s="41"/>
      <c r="E45" s="41"/>
      <c r="F45" s="41"/>
      <c r="G45" s="41"/>
      <c r="H45" s="41"/>
      <c r="I45" s="114"/>
      <c r="J45" s="114"/>
      <c r="K45" s="41"/>
      <c r="L45" s="44"/>
    </row>
    <row r="46" spans="2:12" s="1" customFormat="1" ht="14.45" customHeight="1">
      <c r="B46" s="40"/>
      <c r="C46" s="36" t="s">
        <v>19</v>
      </c>
      <c r="D46" s="41"/>
      <c r="E46" s="41"/>
      <c r="F46" s="41"/>
      <c r="G46" s="41"/>
      <c r="H46" s="41"/>
      <c r="I46" s="114"/>
      <c r="J46" s="114"/>
      <c r="K46" s="41"/>
      <c r="L46" s="44"/>
    </row>
    <row r="47" spans="2:12" s="1" customFormat="1" ht="22.5" customHeight="1">
      <c r="B47" s="40"/>
      <c r="C47" s="41"/>
      <c r="D47" s="41"/>
      <c r="E47" s="383" t="str">
        <f>E7</f>
        <v>Šedina Petr Mgr., č. p. 64, 28002 Polepy</v>
      </c>
      <c r="F47" s="384"/>
      <c r="G47" s="384"/>
      <c r="H47" s="384"/>
      <c r="I47" s="114"/>
      <c r="J47" s="114"/>
      <c r="K47" s="41"/>
      <c r="L47" s="44"/>
    </row>
    <row r="48" spans="2:12" s="1" customFormat="1" ht="14.45" customHeight="1">
      <c r="B48" s="40"/>
      <c r="C48" s="36" t="s">
        <v>95</v>
      </c>
      <c r="D48" s="41"/>
      <c r="E48" s="41"/>
      <c r="F48" s="41"/>
      <c r="G48" s="41"/>
      <c r="H48" s="41"/>
      <c r="I48" s="114"/>
      <c r="J48" s="114"/>
      <c r="K48" s="41"/>
      <c r="L48" s="44"/>
    </row>
    <row r="49" spans="2:47" s="1" customFormat="1" ht="23.25" customHeight="1">
      <c r="B49" s="40"/>
      <c r="C49" s="41"/>
      <c r="D49" s="41"/>
      <c r="E49" s="385" t="str">
        <f>E9</f>
        <v>170512 - Stávební úpravy stavby pro výrobu a skladování - Hala 2</v>
      </c>
      <c r="F49" s="386"/>
      <c r="G49" s="386"/>
      <c r="H49" s="386"/>
      <c r="I49" s="114"/>
      <c r="J49" s="114"/>
      <c r="K49" s="41"/>
      <c r="L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4"/>
      <c r="J50" s="114"/>
      <c r="K50" s="41"/>
      <c r="L50" s="44"/>
    </row>
    <row r="51" spans="2:47" s="1" customFormat="1" ht="18" customHeight="1">
      <c r="B51" s="40"/>
      <c r="C51" s="36" t="s">
        <v>25</v>
      </c>
      <c r="D51" s="41"/>
      <c r="E51" s="41"/>
      <c r="F51" s="34" t="str">
        <f>F12</f>
        <v>Veletov st.137/1</v>
      </c>
      <c r="G51" s="41"/>
      <c r="H51" s="41"/>
      <c r="I51" s="115" t="s">
        <v>27</v>
      </c>
      <c r="J51" s="117" t="str">
        <f>IF(J12="","",J12)</f>
        <v>5. 12. 2017</v>
      </c>
      <c r="K51" s="41"/>
      <c r="L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14"/>
      <c r="J52" s="114"/>
      <c r="K52" s="41"/>
      <c r="L52" s="44"/>
    </row>
    <row r="53" spans="2:47" s="1" customFormat="1">
      <c r="B53" s="40"/>
      <c r="C53" s="36" t="s">
        <v>29</v>
      </c>
      <c r="D53" s="41"/>
      <c r="E53" s="41"/>
      <c r="F53" s="34" t="str">
        <f>E15</f>
        <v>Mgr. Petr Šedina</v>
      </c>
      <c r="G53" s="41"/>
      <c r="H53" s="41"/>
      <c r="I53" s="115" t="s">
        <v>37</v>
      </c>
      <c r="J53" s="116" t="str">
        <f>E21</f>
        <v>SIGREEN s.r.o.</v>
      </c>
      <c r="K53" s="41"/>
      <c r="L53" s="44"/>
    </row>
    <row r="54" spans="2:47" s="1" customFormat="1" ht="14.45" customHeight="1">
      <c r="B54" s="40"/>
      <c r="C54" s="36" t="s">
        <v>35</v>
      </c>
      <c r="D54" s="41"/>
      <c r="E54" s="41"/>
      <c r="F54" s="34" t="str">
        <f>IF(E18="","",E18)</f>
        <v/>
      </c>
      <c r="G54" s="41"/>
      <c r="H54" s="41"/>
      <c r="I54" s="114"/>
      <c r="J54" s="114"/>
      <c r="K54" s="41"/>
      <c r="L54" s="44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4"/>
      <c r="J55" s="114"/>
      <c r="K55" s="41"/>
      <c r="L55" s="44"/>
    </row>
    <row r="56" spans="2:47" s="1" customFormat="1" ht="29.25" customHeight="1">
      <c r="B56" s="40"/>
      <c r="C56" s="142" t="s">
        <v>100</v>
      </c>
      <c r="D56" s="130"/>
      <c r="E56" s="130"/>
      <c r="F56" s="130"/>
      <c r="G56" s="130"/>
      <c r="H56" s="130"/>
      <c r="I56" s="143" t="s">
        <v>101</v>
      </c>
      <c r="J56" s="143" t="s">
        <v>102</v>
      </c>
      <c r="K56" s="144" t="s">
        <v>103</v>
      </c>
      <c r="L56" s="145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14"/>
      <c r="J57" s="114"/>
      <c r="K57" s="41"/>
      <c r="L57" s="44"/>
    </row>
    <row r="58" spans="2:47" s="1" customFormat="1" ht="29.25" customHeight="1">
      <c r="B58" s="40"/>
      <c r="C58" s="146" t="s">
        <v>104</v>
      </c>
      <c r="D58" s="41"/>
      <c r="E58" s="41"/>
      <c r="F58" s="41"/>
      <c r="G58" s="41"/>
      <c r="H58" s="41"/>
      <c r="I58" s="147">
        <f t="shared" ref="I58:J60" si="0">Q92</f>
        <v>0</v>
      </c>
      <c r="J58" s="147">
        <f t="shared" si="0"/>
        <v>0</v>
      </c>
      <c r="K58" s="126">
        <f>K92</f>
        <v>0</v>
      </c>
      <c r="L58" s="44"/>
      <c r="AU58" s="23" t="s">
        <v>105</v>
      </c>
    </row>
    <row r="59" spans="2:47" s="7" customFormat="1" ht="24.95" customHeight="1">
      <c r="B59" s="148"/>
      <c r="C59" s="149"/>
      <c r="D59" s="150" t="s">
        <v>106</v>
      </c>
      <c r="E59" s="151"/>
      <c r="F59" s="151"/>
      <c r="G59" s="151"/>
      <c r="H59" s="151"/>
      <c r="I59" s="152">
        <f t="shared" si="0"/>
        <v>0</v>
      </c>
      <c r="J59" s="152">
        <f t="shared" si="0"/>
        <v>0</v>
      </c>
      <c r="K59" s="153">
        <f>K93</f>
        <v>0</v>
      </c>
      <c r="L59" s="154"/>
    </row>
    <row r="60" spans="2:47" s="8" customFormat="1" ht="19.899999999999999" customHeight="1">
      <c r="B60" s="155"/>
      <c r="C60" s="156"/>
      <c r="D60" s="157" t="s">
        <v>107</v>
      </c>
      <c r="E60" s="158"/>
      <c r="F60" s="158"/>
      <c r="G60" s="158"/>
      <c r="H60" s="158"/>
      <c r="I60" s="159">
        <f t="shared" si="0"/>
        <v>0</v>
      </c>
      <c r="J60" s="159">
        <f t="shared" si="0"/>
        <v>0</v>
      </c>
      <c r="K60" s="160">
        <f>K94</f>
        <v>0</v>
      </c>
      <c r="L60" s="161"/>
    </row>
    <row r="61" spans="2:47" s="8" customFormat="1" ht="19.899999999999999" customHeight="1">
      <c r="B61" s="155"/>
      <c r="C61" s="156"/>
      <c r="D61" s="157" t="s">
        <v>108</v>
      </c>
      <c r="E61" s="158"/>
      <c r="F61" s="158"/>
      <c r="G61" s="158"/>
      <c r="H61" s="158"/>
      <c r="I61" s="159">
        <f>Q100</f>
        <v>0</v>
      </c>
      <c r="J61" s="159">
        <f>R100</f>
        <v>0</v>
      </c>
      <c r="K61" s="160">
        <f>K100</f>
        <v>0</v>
      </c>
      <c r="L61" s="161"/>
    </row>
    <row r="62" spans="2:47" s="8" customFormat="1" ht="19.899999999999999" customHeight="1">
      <c r="B62" s="155"/>
      <c r="C62" s="156"/>
      <c r="D62" s="157" t="s">
        <v>109</v>
      </c>
      <c r="E62" s="158"/>
      <c r="F62" s="158"/>
      <c r="G62" s="158"/>
      <c r="H62" s="158"/>
      <c r="I62" s="159">
        <f>Q175</f>
        <v>0</v>
      </c>
      <c r="J62" s="159">
        <f>R175</f>
        <v>0</v>
      </c>
      <c r="K62" s="160">
        <f>K175</f>
        <v>0</v>
      </c>
      <c r="L62" s="161"/>
    </row>
    <row r="63" spans="2:47" s="8" customFormat="1" ht="19.899999999999999" customHeight="1">
      <c r="B63" s="155"/>
      <c r="C63" s="156"/>
      <c r="D63" s="157" t="s">
        <v>110</v>
      </c>
      <c r="E63" s="158"/>
      <c r="F63" s="158"/>
      <c r="G63" s="158"/>
      <c r="H63" s="158"/>
      <c r="I63" s="159">
        <f>Q200</f>
        <v>0</v>
      </c>
      <c r="J63" s="159">
        <f>R200</f>
        <v>0</v>
      </c>
      <c r="K63" s="160">
        <f>K200</f>
        <v>0</v>
      </c>
      <c r="L63" s="161"/>
    </row>
    <row r="64" spans="2:47" s="8" customFormat="1" ht="19.899999999999999" customHeight="1">
      <c r="B64" s="155"/>
      <c r="C64" s="156"/>
      <c r="D64" s="157" t="s">
        <v>111</v>
      </c>
      <c r="E64" s="158"/>
      <c r="F64" s="158"/>
      <c r="G64" s="158"/>
      <c r="H64" s="158"/>
      <c r="I64" s="159">
        <f>Q205</f>
        <v>0</v>
      </c>
      <c r="J64" s="159">
        <f>R205</f>
        <v>0</v>
      </c>
      <c r="K64" s="160">
        <f>K205</f>
        <v>0</v>
      </c>
      <c r="L64" s="161"/>
    </row>
    <row r="65" spans="2:13" s="7" customFormat="1" ht="24.95" customHeight="1">
      <c r="B65" s="148"/>
      <c r="C65" s="149"/>
      <c r="D65" s="150" t="s">
        <v>112</v>
      </c>
      <c r="E65" s="151"/>
      <c r="F65" s="151"/>
      <c r="G65" s="151"/>
      <c r="H65" s="151"/>
      <c r="I65" s="152">
        <f>Q207</f>
        <v>0</v>
      </c>
      <c r="J65" s="152">
        <f>R207</f>
        <v>0</v>
      </c>
      <c r="K65" s="153">
        <f>K207</f>
        <v>0</v>
      </c>
      <c r="L65" s="154"/>
    </row>
    <row r="66" spans="2:13" s="8" customFormat="1" ht="19.899999999999999" customHeight="1">
      <c r="B66" s="155"/>
      <c r="C66" s="156"/>
      <c r="D66" s="157" t="s">
        <v>113</v>
      </c>
      <c r="E66" s="158"/>
      <c r="F66" s="158"/>
      <c r="G66" s="158"/>
      <c r="H66" s="158"/>
      <c r="I66" s="159">
        <f>Q208</f>
        <v>0</v>
      </c>
      <c r="J66" s="159">
        <f>R208</f>
        <v>0</v>
      </c>
      <c r="K66" s="160">
        <f>K208</f>
        <v>0</v>
      </c>
      <c r="L66" s="161"/>
    </row>
    <row r="67" spans="2:13" s="8" customFormat="1" ht="19.899999999999999" customHeight="1">
      <c r="B67" s="155"/>
      <c r="C67" s="156"/>
      <c r="D67" s="157" t="s">
        <v>114</v>
      </c>
      <c r="E67" s="158"/>
      <c r="F67" s="158"/>
      <c r="G67" s="158"/>
      <c r="H67" s="158"/>
      <c r="I67" s="159">
        <f>Q227</f>
        <v>0</v>
      </c>
      <c r="J67" s="159">
        <f>R227</f>
        <v>0</v>
      </c>
      <c r="K67" s="160">
        <f>K227</f>
        <v>0</v>
      </c>
      <c r="L67" s="161"/>
    </row>
    <row r="68" spans="2:13" s="8" customFormat="1" ht="19.899999999999999" customHeight="1">
      <c r="B68" s="155"/>
      <c r="C68" s="156"/>
      <c r="D68" s="157" t="s">
        <v>115</v>
      </c>
      <c r="E68" s="158"/>
      <c r="F68" s="158"/>
      <c r="G68" s="158"/>
      <c r="H68" s="158"/>
      <c r="I68" s="159">
        <f>Q232</f>
        <v>0</v>
      </c>
      <c r="J68" s="159">
        <f>R232</f>
        <v>0</v>
      </c>
      <c r="K68" s="160">
        <f>K232</f>
        <v>0</v>
      </c>
      <c r="L68" s="161"/>
    </row>
    <row r="69" spans="2:13" s="8" customFormat="1" ht="19.899999999999999" customHeight="1">
      <c r="B69" s="155"/>
      <c r="C69" s="156"/>
      <c r="D69" s="157" t="s">
        <v>116</v>
      </c>
      <c r="E69" s="158"/>
      <c r="F69" s="158"/>
      <c r="G69" s="158"/>
      <c r="H69" s="158"/>
      <c r="I69" s="159">
        <f>Q240</f>
        <v>0</v>
      </c>
      <c r="J69" s="159">
        <f>R240</f>
        <v>0</v>
      </c>
      <c r="K69" s="160">
        <f>K240</f>
        <v>0</v>
      </c>
      <c r="L69" s="161"/>
    </row>
    <row r="70" spans="2:13" s="8" customFormat="1" ht="19.899999999999999" customHeight="1">
      <c r="B70" s="155"/>
      <c r="C70" s="156"/>
      <c r="D70" s="157" t="s">
        <v>117</v>
      </c>
      <c r="E70" s="158"/>
      <c r="F70" s="158"/>
      <c r="G70" s="158"/>
      <c r="H70" s="158"/>
      <c r="I70" s="159">
        <f>Q259</f>
        <v>0</v>
      </c>
      <c r="J70" s="159">
        <f>R259</f>
        <v>0</v>
      </c>
      <c r="K70" s="160">
        <f>K259</f>
        <v>0</v>
      </c>
      <c r="L70" s="161"/>
    </row>
    <row r="71" spans="2:13" s="8" customFormat="1" ht="19.899999999999999" customHeight="1">
      <c r="B71" s="155"/>
      <c r="C71" s="156"/>
      <c r="D71" s="157" t="s">
        <v>118</v>
      </c>
      <c r="E71" s="158"/>
      <c r="F71" s="158"/>
      <c r="G71" s="158"/>
      <c r="H71" s="158"/>
      <c r="I71" s="159">
        <f>Q266</f>
        <v>0</v>
      </c>
      <c r="J71" s="159">
        <f>R266</f>
        <v>0</v>
      </c>
      <c r="K71" s="160">
        <f>K266</f>
        <v>0</v>
      </c>
      <c r="L71" s="161"/>
    </row>
    <row r="72" spans="2:13" s="8" customFormat="1" ht="19.899999999999999" customHeight="1">
      <c r="B72" s="155"/>
      <c r="C72" s="156"/>
      <c r="D72" s="157" t="s">
        <v>119</v>
      </c>
      <c r="E72" s="158"/>
      <c r="F72" s="158"/>
      <c r="G72" s="158"/>
      <c r="H72" s="158"/>
      <c r="I72" s="159">
        <f>Q289</f>
        <v>0</v>
      </c>
      <c r="J72" s="159">
        <f>R289</f>
        <v>0</v>
      </c>
      <c r="K72" s="160">
        <f>K289</f>
        <v>0</v>
      </c>
      <c r="L72" s="161"/>
    </row>
    <row r="73" spans="2:13" s="1" customFormat="1" ht="21.75" customHeight="1">
      <c r="B73" s="40"/>
      <c r="C73" s="41"/>
      <c r="D73" s="41"/>
      <c r="E73" s="41"/>
      <c r="F73" s="41"/>
      <c r="G73" s="41"/>
      <c r="H73" s="41"/>
      <c r="I73" s="114"/>
      <c r="J73" s="114"/>
      <c r="K73" s="41"/>
      <c r="L73" s="44"/>
    </row>
    <row r="74" spans="2:13" s="1" customFormat="1" ht="6.95" customHeight="1">
      <c r="B74" s="55"/>
      <c r="C74" s="56"/>
      <c r="D74" s="56"/>
      <c r="E74" s="56"/>
      <c r="F74" s="56"/>
      <c r="G74" s="56"/>
      <c r="H74" s="56"/>
      <c r="I74" s="137"/>
      <c r="J74" s="137"/>
      <c r="K74" s="56"/>
      <c r="L74" s="57"/>
    </row>
    <row r="78" spans="2:13" s="1" customFormat="1" ht="6.95" customHeight="1">
      <c r="B78" s="58"/>
      <c r="C78" s="59"/>
      <c r="D78" s="59"/>
      <c r="E78" s="59"/>
      <c r="F78" s="59"/>
      <c r="G78" s="59"/>
      <c r="H78" s="59"/>
      <c r="I78" s="140"/>
      <c r="J78" s="140"/>
      <c r="K78" s="59"/>
      <c r="L78" s="59"/>
      <c r="M78" s="60"/>
    </row>
    <row r="79" spans="2:13" s="1" customFormat="1" ht="36.950000000000003" customHeight="1">
      <c r="B79" s="40"/>
      <c r="C79" s="61" t="s">
        <v>120</v>
      </c>
      <c r="D79" s="62"/>
      <c r="E79" s="62"/>
      <c r="F79" s="62"/>
      <c r="G79" s="62"/>
      <c r="H79" s="62"/>
      <c r="I79" s="162"/>
      <c r="J79" s="162"/>
      <c r="K79" s="62"/>
      <c r="L79" s="62"/>
      <c r="M79" s="60"/>
    </row>
    <row r="80" spans="2:13" s="1" customFormat="1" ht="6.95" customHeight="1">
      <c r="B80" s="40"/>
      <c r="C80" s="62"/>
      <c r="D80" s="62"/>
      <c r="E80" s="62"/>
      <c r="F80" s="62"/>
      <c r="G80" s="62"/>
      <c r="H80" s="62"/>
      <c r="I80" s="162"/>
      <c r="J80" s="162"/>
      <c r="K80" s="62"/>
      <c r="L80" s="62"/>
      <c r="M80" s="60"/>
    </row>
    <row r="81" spans="2:65" s="1" customFormat="1" ht="14.45" customHeight="1">
      <c r="B81" s="40"/>
      <c r="C81" s="64" t="s">
        <v>19</v>
      </c>
      <c r="D81" s="62"/>
      <c r="E81" s="62"/>
      <c r="F81" s="62"/>
      <c r="G81" s="62"/>
      <c r="H81" s="62"/>
      <c r="I81" s="162"/>
      <c r="J81" s="162"/>
      <c r="K81" s="62"/>
      <c r="L81" s="62"/>
      <c r="M81" s="60"/>
    </row>
    <row r="82" spans="2:65" s="1" customFormat="1" ht="22.5" customHeight="1">
      <c r="B82" s="40"/>
      <c r="C82" s="62"/>
      <c r="D82" s="62"/>
      <c r="E82" s="387" t="str">
        <f>E7</f>
        <v>Šedina Petr Mgr., č. p. 64, 28002 Polepy</v>
      </c>
      <c r="F82" s="388"/>
      <c r="G82" s="388"/>
      <c r="H82" s="388"/>
      <c r="I82" s="162"/>
      <c r="J82" s="162"/>
      <c r="K82" s="62"/>
      <c r="L82" s="62"/>
      <c r="M82" s="60"/>
    </row>
    <row r="83" spans="2:65" s="1" customFormat="1" ht="14.45" customHeight="1">
      <c r="B83" s="40"/>
      <c r="C83" s="64" t="s">
        <v>95</v>
      </c>
      <c r="D83" s="62"/>
      <c r="E83" s="62"/>
      <c r="F83" s="62"/>
      <c r="G83" s="62"/>
      <c r="H83" s="62"/>
      <c r="I83" s="162"/>
      <c r="J83" s="162"/>
      <c r="K83" s="62"/>
      <c r="L83" s="62"/>
      <c r="M83" s="60"/>
    </row>
    <row r="84" spans="2:65" s="1" customFormat="1" ht="23.25" customHeight="1">
      <c r="B84" s="40"/>
      <c r="C84" s="62"/>
      <c r="D84" s="62"/>
      <c r="E84" s="363" t="str">
        <f>E9</f>
        <v>170512 - Stávební úpravy stavby pro výrobu a skladování - Hala 2</v>
      </c>
      <c r="F84" s="389"/>
      <c r="G84" s="389"/>
      <c r="H84" s="389"/>
      <c r="I84" s="162"/>
      <c r="J84" s="162"/>
      <c r="K84" s="62"/>
      <c r="L84" s="62"/>
      <c r="M84" s="60"/>
    </row>
    <row r="85" spans="2:65" s="1" customFormat="1" ht="6.95" customHeight="1">
      <c r="B85" s="40"/>
      <c r="C85" s="62"/>
      <c r="D85" s="62"/>
      <c r="E85" s="62"/>
      <c r="F85" s="62"/>
      <c r="G85" s="62"/>
      <c r="H85" s="62"/>
      <c r="I85" s="162"/>
      <c r="J85" s="162"/>
      <c r="K85" s="62"/>
      <c r="L85" s="62"/>
      <c r="M85" s="60"/>
    </row>
    <row r="86" spans="2:65" s="1" customFormat="1" ht="18" customHeight="1">
      <c r="B86" s="40"/>
      <c r="C86" s="64" t="s">
        <v>25</v>
      </c>
      <c r="D86" s="62"/>
      <c r="E86" s="62"/>
      <c r="F86" s="163" t="str">
        <f>F12</f>
        <v>Veletov st.137/1</v>
      </c>
      <c r="G86" s="62"/>
      <c r="H86" s="62"/>
      <c r="I86" s="164" t="s">
        <v>27</v>
      </c>
      <c r="J86" s="165" t="str">
        <f>IF(J12="","",J12)</f>
        <v>5. 12. 2017</v>
      </c>
      <c r="K86" s="62"/>
      <c r="L86" s="62"/>
      <c r="M86" s="60"/>
    </row>
    <row r="87" spans="2:65" s="1" customFormat="1" ht="6.95" customHeight="1">
      <c r="B87" s="40"/>
      <c r="C87" s="62"/>
      <c r="D87" s="62"/>
      <c r="E87" s="62"/>
      <c r="F87" s="62"/>
      <c r="G87" s="62"/>
      <c r="H87" s="62"/>
      <c r="I87" s="162"/>
      <c r="J87" s="162"/>
      <c r="K87" s="62"/>
      <c r="L87" s="62"/>
      <c r="M87" s="60"/>
    </row>
    <row r="88" spans="2:65" s="1" customFormat="1">
      <c r="B88" s="40"/>
      <c r="C88" s="64" t="s">
        <v>29</v>
      </c>
      <c r="D88" s="62"/>
      <c r="E88" s="62"/>
      <c r="F88" s="163" t="str">
        <f>E15</f>
        <v>Mgr. Petr Šedina</v>
      </c>
      <c r="G88" s="62"/>
      <c r="H88" s="62"/>
      <c r="I88" s="164" t="s">
        <v>37</v>
      </c>
      <c r="J88" s="166" t="str">
        <f>E21</f>
        <v>SIGREEN s.r.o.</v>
      </c>
      <c r="K88" s="62"/>
      <c r="L88" s="62"/>
      <c r="M88" s="60"/>
    </row>
    <row r="89" spans="2:65" s="1" customFormat="1" ht="14.45" customHeight="1">
      <c r="B89" s="40"/>
      <c r="C89" s="64" t="s">
        <v>35</v>
      </c>
      <c r="D89" s="62"/>
      <c r="E89" s="62"/>
      <c r="F89" s="163" t="str">
        <f>IF(E18="","",E18)</f>
        <v/>
      </c>
      <c r="G89" s="62"/>
      <c r="H89" s="62"/>
      <c r="I89" s="162"/>
      <c r="J89" s="162"/>
      <c r="K89" s="62"/>
      <c r="L89" s="62"/>
      <c r="M89" s="60"/>
    </row>
    <row r="90" spans="2:65" s="1" customFormat="1" ht="10.35" customHeight="1">
      <c r="B90" s="40"/>
      <c r="C90" s="62"/>
      <c r="D90" s="62"/>
      <c r="E90" s="62"/>
      <c r="F90" s="62"/>
      <c r="G90" s="62"/>
      <c r="H90" s="62"/>
      <c r="I90" s="162"/>
      <c r="J90" s="162"/>
      <c r="K90" s="62"/>
      <c r="L90" s="62"/>
      <c r="M90" s="60"/>
    </row>
    <row r="91" spans="2:65" s="9" customFormat="1" ht="29.25" customHeight="1">
      <c r="B91" s="167"/>
      <c r="C91" s="168" t="s">
        <v>121</v>
      </c>
      <c r="D91" s="169" t="s">
        <v>62</v>
      </c>
      <c r="E91" s="169" t="s">
        <v>58</v>
      </c>
      <c r="F91" s="169" t="s">
        <v>122</v>
      </c>
      <c r="G91" s="169" t="s">
        <v>123</v>
      </c>
      <c r="H91" s="169" t="s">
        <v>124</v>
      </c>
      <c r="I91" s="170" t="s">
        <v>125</v>
      </c>
      <c r="J91" s="170" t="s">
        <v>126</v>
      </c>
      <c r="K91" s="169" t="s">
        <v>103</v>
      </c>
      <c r="L91" s="171" t="s">
        <v>127</v>
      </c>
      <c r="M91" s="172"/>
      <c r="N91" s="79" t="s">
        <v>128</v>
      </c>
      <c r="O91" s="80" t="s">
        <v>47</v>
      </c>
      <c r="P91" s="80" t="s">
        <v>129</v>
      </c>
      <c r="Q91" s="80" t="s">
        <v>130</v>
      </c>
      <c r="R91" s="80" t="s">
        <v>131</v>
      </c>
      <c r="S91" s="80" t="s">
        <v>132</v>
      </c>
      <c r="T91" s="80" t="s">
        <v>133</v>
      </c>
      <c r="U91" s="80" t="s">
        <v>134</v>
      </c>
      <c r="V91" s="80" t="s">
        <v>135</v>
      </c>
      <c r="W91" s="80" t="s">
        <v>136</v>
      </c>
      <c r="X91" s="81" t="s">
        <v>137</v>
      </c>
    </row>
    <row r="92" spans="2:65" s="1" customFormat="1" ht="29.25" customHeight="1">
      <c r="B92" s="40"/>
      <c r="C92" s="85" t="s">
        <v>104</v>
      </c>
      <c r="D92" s="62"/>
      <c r="E92" s="62"/>
      <c r="F92" s="62"/>
      <c r="G92" s="62"/>
      <c r="H92" s="62"/>
      <c r="I92" s="162"/>
      <c r="J92" s="162"/>
      <c r="K92" s="173">
        <f>BK92</f>
        <v>0</v>
      </c>
      <c r="L92" s="62"/>
      <c r="M92" s="60"/>
      <c r="N92" s="82"/>
      <c r="O92" s="83"/>
      <c r="P92" s="83"/>
      <c r="Q92" s="174">
        <f>Q93+Q207</f>
        <v>0</v>
      </c>
      <c r="R92" s="174">
        <f>R93+R207</f>
        <v>0</v>
      </c>
      <c r="S92" s="83"/>
      <c r="T92" s="175">
        <f>T93+T207</f>
        <v>0</v>
      </c>
      <c r="U92" s="83"/>
      <c r="V92" s="175">
        <f>V93+V207</f>
        <v>21.55228396</v>
      </c>
      <c r="W92" s="83"/>
      <c r="X92" s="176">
        <f>X93+X207</f>
        <v>7.7360211999999997</v>
      </c>
      <c r="AT92" s="23" t="s">
        <v>78</v>
      </c>
      <c r="AU92" s="23" t="s">
        <v>105</v>
      </c>
      <c r="BK92" s="177">
        <f>BK93+BK207</f>
        <v>0</v>
      </c>
    </row>
    <row r="93" spans="2:65" s="10" customFormat="1" ht="37.35" customHeight="1">
      <c r="B93" s="178"/>
      <c r="C93" s="179"/>
      <c r="D93" s="180" t="s">
        <v>78</v>
      </c>
      <c r="E93" s="181" t="s">
        <v>138</v>
      </c>
      <c r="F93" s="181" t="s">
        <v>139</v>
      </c>
      <c r="G93" s="179"/>
      <c r="H93" s="179"/>
      <c r="I93" s="182"/>
      <c r="J93" s="182"/>
      <c r="K93" s="183">
        <f>BK93</f>
        <v>0</v>
      </c>
      <c r="L93" s="179"/>
      <c r="M93" s="184"/>
      <c r="N93" s="185"/>
      <c r="O93" s="186"/>
      <c r="P93" s="186"/>
      <c r="Q93" s="187">
        <f>Q94+Q100+Q175+Q200+Q205</f>
        <v>0</v>
      </c>
      <c r="R93" s="187">
        <f>R94+R100+R175+R200+R205</f>
        <v>0</v>
      </c>
      <c r="S93" s="186"/>
      <c r="T93" s="188">
        <f>T94+T100+T175+T200+T205</f>
        <v>0</v>
      </c>
      <c r="U93" s="186"/>
      <c r="V93" s="188">
        <f>V94+V100+V175+V200+V205</f>
        <v>12.1846107</v>
      </c>
      <c r="W93" s="186"/>
      <c r="X93" s="189">
        <f>X94+X100+X175+X200+X205</f>
        <v>3.4261679999999997</v>
      </c>
      <c r="AR93" s="190" t="s">
        <v>86</v>
      </c>
      <c r="AT93" s="191" t="s">
        <v>78</v>
      </c>
      <c r="AU93" s="191" t="s">
        <v>79</v>
      </c>
      <c r="AY93" s="190" t="s">
        <v>140</v>
      </c>
      <c r="BK93" s="192">
        <f>BK94+BK100+BK175+BK200+BK205</f>
        <v>0</v>
      </c>
    </row>
    <row r="94" spans="2:65" s="10" customFormat="1" ht="19.899999999999999" customHeight="1">
      <c r="B94" s="178"/>
      <c r="C94" s="179"/>
      <c r="D94" s="193" t="s">
        <v>78</v>
      </c>
      <c r="E94" s="194" t="s">
        <v>141</v>
      </c>
      <c r="F94" s="194" t="s">
        <v>142</v>
      </c>
      <c r="G94" s="179"/>
      <c r="H94" s="179"/>
      <c r="I94" s="182"/>
      <c r="J94" s="182"/>
      <c r="K94" s="195">
        <f>BK94</f>
        <v>0</v>
      </c>
      <c r="L94" s="179"/>
      <c r="M94" s="184"/>
      <c r="N94" s="185"/>
      <c r="O94" s="186"/>
      <c r="P94" s="186"/>
      <c r="Q94" s="187">
        <f>SUM(Q95:Q99)</f>
        <v>0</v>
      </c>
      <c r="R94" s="187">
        <f>SUM(R95:R99)</f>
        <v>0</v>
      </c>
      <c r="S94" s="186"/>
      <c r="T94" s="188">
        <f>SUM(T95:T99)</f>
        <v>0</v>
      </c>
      <c r="U94" s="186"/>
      <c r="V94" s="188">
        <f>SUM(V95:V99)</f>
        <v>3.3998686499999997</v>
      </c>
      <c r="W94" s="186"/>
      <c r="X94" s="189">
        <f>SUM(X95:X99)</f>
        <v>0</v>
      </c>
      <c r="AR94" s="190" t="s">
        <v>86</v>
      </c>
      <c r="AT94" s="191" t="s">
        <v>78</v>
      </c>
      <c r="AU94" s="191" t="s">
        <v>86</v>
      </c>
      <c r="AY94" s="190" t="s">
        <v>140</v>
      </c>
      <c r="BK94" s="192">
        <f>SUM(BK95:BK99)</f>
        <v>0</v>
      </c>
    </row>
    <row r="95" spans="2:65" s="1" customFormat="1" ht="31.5" customHeight="1">
      <c r="B95" s="40"/>
      <c r="C95" s="196" t="s">
        <v>86</v>
      </c>
      <c r="D95" s="196" t="s">
        <v>143</v>
      </c>
      <c r="E95" s="197" t="s">
        <v>144</v>
      </c>
      <c r="F95" s="198" t="s">
        <v>145</v>
      </c>
      <c r="G95" s="199" t="s">
        <v>146</v>
      </c>
      <c r="H95" s="200">
        <v>4</v>
      </c>
      <c r="I95" s="201"/>
      <c r="J95" s="201"/>
      <c r="K95" s="202">
        <f>ROUND(P95*H95,2)</f>
        <v>0</v>
      </c>
      <c r="L95" s="198" t="s">
        <v>147</v>
      </c>
      <c r="M95" s="60"/>
      <c r="N95" s="203" t="s">
        <v>42</v>
      </c>
      <c r="O95" s="204" t="s">
        <v>48</v>
      </c>
      <c r="P95" s="128">
        <f>I95+J95</f>
        <v>0</v>
      </c>
      <c r="Q95" s="128">
        <f>ROUND(I95*H95,2)</f>
        <v>0</v>
      </c>
      <c r="R95" s="128">
        <f>ROUND(J95*H95,2)</f>
        <v>0</v>
      </c>
      <c r="S95" s="41"/>
      <c r="T95" s="205">
        <f>S95*H95</f>
        <v>0</v>
      </c>
      <c r="U95" s="205">
        <v>0.24041999999999999</v>
      </c>
      <c r="V95" s="205">
        <f>U95*H95</f>
        <v>0.96167999999999998</v>
      </c>
      <c r="W95" s="205">
        <v>0</v>
      </c>
      <c r="X95" s="206">
        <f>W95*H95</f>
        <v>0</v>
      </c>
      <c r="AR95" s="23" t="s">
        <v>148</v>
      </c>
      <c r="AT95" s="23" t="s">
        <v>143</v>
      </c>
      <c r="AU95" s="23" t="s">
        <v>88</v>
      </c>
      <c r="AY95" s="23" t="s">
        <v>140</v>
      </c>
      <c r="BE95" s="207">
        <f>IF(O95="základní",K95,0)</f>
        <v>0</v>
      </c>
      <c r="BF95" s="207">
        <f>IF(O95="snížená",K95,0)</f>
        <v>0</v>
      </c>
      <c r="BG95" s="207">
        <f>IF(O95="zákl. přenesená",K95,0)</f>
        <v>0</v>
      </c>
      <c r="BH95" s="207">
        <f>IF(O95="sníž. přenesená",K95,0)</f>
        <v>0</v>
      </c>
      <c r="BI95" s="207">
        <f>IF(O95="nulová",K95,0)</f>
        <v>0</v>
      </c>
      <c r="BJ95" s="23" t="s">
        <v>86</v>
      </c>
      <c r="BK95" s="207">
        <f>ROUND(P95*H95,2)</f>
        <v>0</v>
      </c>
      <c r="BL95" s="23" t="s">
        <v>148</v>
      </c>
      <c r="BM95" s="23" t="s">
        <v>149</v>
      </c>
    </row>
    <row r="96" spans="2:65" s="1" customFormat="1" ht="31.5" customHeight="1">
      <c r="B96" s="40"/>
      <c r="C96" s="196" t="s">
        <v>88</v>
      </c>
      <c r="D96" s="196" t="s">
        <v>143</v>
      </c>
      <c r="E96" s="197" t="s">
        <v>150</v>
      </c>
      <c r="F96" s="198" t="s">
        <v>151</v>
      </c>
      <c r="G96" s="199" t="s">
        <v>152</v>
      </c>
      <c r="H96" s="200">
        <v>5.2949999999999999</v>
      </c>
      <c r="I96" s="201"/>
      <c r="J96" s="201"/>
      <c r="K96" s="202">
        <f>ROUND(P96*H96,2)</f>
        <v>0</v>
      </c>
      <c r="L96" s="198" t="s">
        <v>147</v>
      </c>
      <c r="M96" s="60"/>
      <c r="N96" s="203" t="s">
        <v>42</v>
      </c>
      <c r="O96" s="204" t="s">
        <v>48</v>
      </c>
      <c r="P96" s="128">
        <f>I96+J96</f>
        <v>0</v>
      </c>
      <c r="Q96" s="128">
        <f>ROUND(I96*H96,2)</f>
        <v>0</v>
      </c>
      <c r="R96" s="128">
        <f>ROUND(J96*H96,2)</f>
        <v>0</v>
      </c>
      <c r="S96" s="41"/>
      <c r="T96" s="205">
        <f>S96*H96</f>
        <v>0</v>
      </c>
      <c r="U96" s="205">
        <v>0.46046999999999999</v>
      </c>
      <c r="V96" s="205">
        <f>U96*H96</f>
        <v>2.4381886499999998</v>
      </c>
      <c r="W96" s="205">
        <v>0</v>
      </c>
      <c r="X96" s="206">
        <f>W96*H96</f>
        <v>0</v>
      </c>
      <c r="AR96" s="23" t="s">
        <v>148</v>
      </c>
      <c r="AT96" s="23" t="s">
        <v>143</v>
      </c>
      <c r="AU96" s="23" t="s">
        <v>88</v>
      </c>
      <c r="AY96" s="23" t="s">
        <v>140</v>
      </c>
      <c r="BE96" s="207">
        <f>IF(O96="základní",K96,0)</f>
        <v>0</v>
      </c>
      <c r="BF96" s="207">
        <f>IF(O96="snížená",K96,0)</f>
        <v>0</v>
      </c>
      <c r="BG96" s="207">
        <f>IF(O96="zákl. přenesená",K96,0)</f>
        <v>0</v>
      </c>
      <c r="BH96" s="207">
        <f>IF(O96="sníž. přenesená",K96,0)</f>
        <v>0</v>
      </c>
      <c r="BI96" s="207">
        <f>IF(O96="nulová",K96,0)</f>
        <v>0</v>
      </c>
      <c r="BJ96" s="23" t="s">
        <v>86</v>
      </c>
      <c r="BK96" s="207">
        <f>ROUND(P96*H96,2)</f>
        <v>0</v>
      </c>
      <c r="BL96" s="23" t="s">
        <v>148</v>
      </c>
      <c r="BM96" s="23" t="s">
        <v>153</v>
      </c>
    </row>
    <row r="97" spans="2:65" s="11" customFormat="1" ht="13.5">
      <c r="B97" s="208"/>
      <c r="C97" s="209"/>
      <c r="D97" s="210" t="s">
        <v>154</v>
      </c>
      <c r="E97" s="211" t="s">
        <v>42</v>
      </c>
      <c r="F97" s="212" t="s">
        <v>155</v>
      </c>
      <c r="G97" s="209"/>
      <c r="H97" s="213">
        <v>2.56</v>
      </c>
      <c r="I97" s="214"/>
      <c r="J97" s="214"/>
      <c r="K97" s="209"/>
      <c r="L97" s="209"/>
      <c r="M97" s="215"/>
      <c r="N97" s="216"/>
      <c r="O97" s="217"/>
      <c r="P97" s="217"/>
      <c r="Q97" s="217"/>
      <c r="R97" s="217"/>
      <c r="S97" s="217"/>
      <c r="T97" s="217"/>
      <c r="U97" s="217"/>
      <c r="V97" s="217"/>
      <c r="W97" s="217"/>
      <c r="X97" s="218"/>
      <c r="AT97" s="219" t="s">
        <v>154</v>
      </c>
      <c r="AU97" s="219" t="s">
        <v>88</v>
      </c>
      <c r="AV97" s="11" t="s">
        <v>88</v>
      </c>
      <c r="AW97" s="11" t="s">
        <v>7</v>
      </c>
      <c r="AX97" s="11" t="s">
        <v>79</v>
      </c>
      <c r="AY97" s="219" t="s">
        <v>140</v>
      </c>
    </row>
    <row r="98" spans="2:65" s="11" customFormat="1" ht="13.5">
      <c r="B98" s="208"/>
      <c r="C98" s="209"/>
      <c r="D98" s="210" t="s">
        <v>154</v>
      </c>
      <c r="E98" s="211" t="s">
        <v>42</v>
      </c>
      <c r="F98" s="212" t="s">
        <v>156</v>
      </c>
      <c r="G98" s="209"/>
      <c r="H98" s="213">
        <v>2.7349999999999999</v>
      </c>
      <c r="I98" s="214"/>
      <c r="J98" s="214"/>
      <c r="K98" s="209"/>
      <c r="L98" s="209"/>
      <c r="M98" s="215"/>
      <c r="N98" s="216"/>
      <c r="O98" s="217"/>
      <c r="P98" s="217"/>
      <c r="Q98" s="217"/>
      <c r="R98" s="217"/>
      <c r="S98" s="217"/>
      <c r="T98" s="217"/>
      <c r="U98" s="217"/>
      <c r="V98" s="217"/>
      <c r="W98" s="217"/>
      <c r="X98" s="218"/>
      <c r="AT98" s="219" t="s">
        <v>154</v>
      </c>
      <c r="AU98" s="219" t="s">
        <v>88</v>
      </c>
      <c r="AV98" s="11" t="s">
        <v>88</v>
      </c>
      <c r="AW98" s="11" t="s">
        <v>7</v>
      </c>
      <c r="AX98" s="11" t="s">
        <v>79</v>
      </c>
      <c r="AY98" s="219" t="s">
        <v>140</v>
      </c>
    </row>
    <row r="99" spans="2:65" s="12" customFormat="1" ht="13.5">
      <c r="B99" s="220"/>
      <c r="C99" s="221"/>
      <c r="D99" s="210" t="s">
        <v>154</v>
      </c>
      <c r="E99" s="222" t="s">
        <v>42</v>
      </c>
      <c r="F99" s="223" t="s">
        <v>157</v>
      </c>
      <c r="G99" s="221"/>
      <c r="H99" s="224">
        <v>5.2949999999999999</v>
      </c>
      <c r="I99" s="225"/>
      <c r="J99" s="225"/>
      <c r="K99" s="221"/>
      <c r="L99" s="221"/>
      <c r="M99" s="226"/>
      <c r="N99" s="227"/>
      <c r="O99" s="228"/>
      <c r="P99" s="228"/>
      <c r="Q99" s="228"/>
      <c r="R99" s="228"/>
      <c r="S99" s="228"/>
      <c r="T99" s="228"/>
      <c r="U99" s="228"/>
      <c r="V99" s="228"/>
      <c r="W99" s="228"/>
      <c r="X99" s="229"/>
      <c r="AT99" s="230" t="s">
        <v>154</v>
      </c>
      <c r="AU99" s="230" t="s">
        <v>88</v>
      </c>
      <c r="AV99" s="12" t="s">
        <v>148</v>
      </c>
      <c r="AW99" s="12" t="s">
        <v>7</v>
      </c>
      <c r="AX99" s="12" t="s">
        <v>86</v>
      </c>
      <c r="AY99" s="230" t="s">
        <v>140</v>
      </c>
    </row>
    <row r="100" spans="2:65" s="10" customFormat="1" ht="29.85" customHeight="1">
      <c r="B100" s="178"/>
      <c r="C100" s="179"/>
      <c r="D100" s="193" t="s">
        <v>78</v>
      </c>
      <c r="E100" s="194" t="s">
        <v>158</v>
      </c>
      <c r="F100" s="194" t="s">
        <v>159</v>
      </c>
      <c r="G100" s="179"/>
      <c r="H100" s="179"/>
      <c r="I100" s="182"/>
      <c r="J100" s="182"/>
      <c r="K100" s="195">
        <f>BK100</f>
        <v>0</v>
      </c>
      <c r="L100" s="179"/>
      <c r="M100" s="184"/>
      <c r="N100" s="185"/>
      <c r="O100" s="186"/>
      <c r="P100" s="186"/>
      <c r="Q100" s="187">
        <f>SUM(Q101:Q174)</f>
        <v>0</v>
      </c>
      <c r="R100" s="187">
        <f>SUM(R101:R174)</f>
        <v>0</v>
      </c>
      <c r="S100" s="186"/>
      <c r="T100" s="188">
        <f>SUM(T101:T174)</f>
        <v>0</v>
      </c>
      <c r="U100" s="186"/>
      <c r="V100" s="188">
        <f>SUM(V101:V174)</f>
        <v>8.7847420500000002</v>
      </c>
      <c r="W100" s="186"/>
      <c r="X100" s="189">
        <f>SUM(X101:X174)</f>
        <v>0</v>
      </c>
      <c r="AR100" s="190" t="s">
        <v>86</v>
      </c>
      <c r="AT100" s="191" t="s">
        <v>78</v>
      </c>
      <c r="AU100" s="191" t="s">
        <v>86</v>
      </c>
      <c r="AY100" s="190" t="s">
        <v>140</v>
      </c>
      <c r="BK100" s="192">
        <f>SUM(BK101:BK174)</f>
        <v>0</v>
      </c>
    </row>
    <row r="101" spans="2:65" s="1" customFormat="1" ht="22.5" customHeight="1">
      <c r="B101" s="40"/>
      <c r="C101" s="196" t="s">
        <v>141</v>
      </c>
      <c r="D101" s="196" t="s">
        <v>143</v>
      </c>
      <c r="E101" s="197" t="s">
        <v>160</v>
      </c>
      <c r="F101" s="198" t="s">
        <v>161</v>
      </c>
      <c r="G101" s="199" t="s">
        <v>162</v>
      </c>
      <c r="H101" s="200">
        <v>439.86099999999999</v>
      </c>
      <c r="I101" s="201"/>
      <c r="J101" s="201"/>
      <c r="K101" s="202">
        <f>ROUND(P101*H101,2)</f>
        <v>0</v>
      </c>
      <c r="L101" s="198" t="s">
        <v>42</v>
      </c>
      <c r="M101" s="60"/>
      <c r="N101" s="203" t="s">
        <v>42</v>
      </c>
      <c r="O101" s="204" t="s">
        <v>48</v>
      </c>
      <c r="P101" s="128">
        <f>I101+J101</f>
        <v>0</v>
      </c>
      <c r="Q101" s="128">
        <f>ROUND(I101*H101,2)</f>
        <v>0</v>
      </c>
      <c r="R101" s="128">
        <f>ROUND(J101*H101,2)</f>
        <v>0</v>
      </c>
      <c r="S101" s="41"/>
      <c r="T101" s="205">
        <f>S101*H101</f>
        <v>0</v>
      </c>
      <c r="U101" s="205">
        <v>4.6999999999999999E-4</v>
      </c>
      <c r="V101" s="205">
        <f>U101*H101</f>
        <v>0.20673466999999998</v>
      </c>
      <c r="W101" s="205">
        <v>0</v>
      </c>
      <c r="X101" s="206">
        <f>W101*H101</f>
        <v>0</v>
      </c>
      <c r="AR101" s="23" t="s">
        <v>148</v>
      </c>
      <c r="AT101" s="23" t="s">
        <v>143</v>
      </c>
      <c r="AU101" s="23" t="s">
        <v>88</v>
      </c>
      <c r="AY101" s="23" t="s">
        <v>140</v>
      </c>
      <c r="BE101" s="207">
        <f>IF(O101="základní",K101,0)</f>
        <v>0</v>
      </c>
      <c r="BF101" s="207">
        <f>IF(O101="snížená",K101,0)</f>
        <v>0</v>
      </c>
      <c r="BG101" s="207">
        <f>IF(O101="zákl. přenesená",K101,0)</f>
        <v>0</v>
      </c>
      <c r="BH101" s="207">
        <f>IF(O101="sníž. přenesená",K101,0)</f>
        <v>0</v>
      </c>
      <c r="BI101" s="207">
        <f>IF(O101="nulová",K101,0)</f>
        <v>0</v>
      </c>
      <c r="BJ101" s="23" t="s">
        <v>86</v>
      </c>
      <c r="BK101" s="207">
        <f>ROUND(P101*H101,2)</f>
        <v>0</v>
      </c>
      <c r="BL101" s="23" t="s">
        <v>148</v>
      </c>
      <c r="BM101" s="23" t="s">
        <v>163</v>
      </c>
    </row>
    <row r="102" spans="2:65" s="11" customFormat="1" ht="27">
      <c r="B102" s="208"/>
      <c r="C102" s="209"/>
      <c r="D102" s="210" t="s">
        <v>154</v>
      </c>
      <c r="E102" s="211" t="s">
        <v>42</v>
      </c>
      <c r="F102" s="212" t="s">
        <v>164</v>
      </c>
      <c r="G102" s="209"/>
      <c r="H102" s="213">
        <v>158.745</v>
      </c>
      <c r="I102" s="214"/>
      <c r="J102" s="214"/>
      <c r="K102" s="209"/>
      <c r="L102" s="209"/>
      <c r="M102" s="215"/>
      <c r="N102" s="216"/>
      <c r="O102" s="217"/>
      <c r="P102" s="217"/>
      <c r="Q102" s="217"/>
      <c r="R102" s="217"/>
      <c r="S102" s="217"/>
      <c r="T102" s="217"/>
      <c r="U102" s="217"/>
      <c r="V102" s="217"/>
      <c r="W102" s="217"/>
      <c r="X102" s="218"/>
      <c r="AT102" s="219" t="s">
        <v>154</v>
      </c>
      <c r="AU102" s="219" t="s">
        <v>88</v>
      </c>
      <c r="AV102" s="11" t="s">
        <v>88</v>
      </c>
      <c r="AW102" s="11" t="s">
        <v>7</v>
      </c>
      <c r="AX102" s="11" t="s">
        <v>79</v>
      </c>
      <c r="AY102" s="219" t="s">
        <v>140</v>
      </c>
    </row>
    <row r="103" spans="2:65" s="11" customFormat="1" ht="27">
      <c r="B103" s="208"/>
      <c r="C103" s="209"/>
      <c r="D103" s="210" t="s">
        <v>154</v>
      </c>
      <c r="E103" s="211" t="s">
        <v>42</v>
      </c>
      <c r="F103" s="212" t="s">
        <v>165</v>
      </c>
      <c r="G103" s="209"/>
      <c r="H103" s="213">
        <v>142.88</v>
      </c>
      <c r="I103" s="214"/>
      <c r="J103" s="214"/>
      <c r="K103" s="209"/>
      <c r="L103" s="209"/>
      <c r="M103" s="215"/>
      <c r="N103" s="216"/>
      <c r="O103" s="217"/>
      <c r="P103" s="217"/>
      <c r="Q103" s="217"/>
      <c r="R103" s="217"/>
      <c r="S103" s="217"/>
      <c r="T103" s="217"/>
      <c r="U103" s="217"/>
      <c r="V103" s="217"/>
      <c r="W103" s="217"/>
      <c r="X103" s="218"/>
      <c r="AT103" s="219" t="s">
        <v>154</v>
      </c>
      <c r="AU103" s="219" t="s">
        <v>88</v>
      </c>
      <c r="AV103" s="11" t="s">
        <v>88</v>
      </c>
      <c r="AW103" s="11" t="s">
        <v>7</v>
      </c>
      <c r="AX103" s="11" t="s">
        <v>79</v>
      </c>
      <c r="AY103" s="219" t="s">
        <v>140</v>
      </c>
    </row>
    <row r="104" spans="2:65" s="11" customFormat="1" ht="13.5">
      <c r="B104" s="208"/>
      <c r="C104" s="209"/>
      <c r="D104" s="210" t="s">
        <v>154</v>
      </c>
      <c r="E104" s="211" t="s">
        <v>42</v>
      </c>
      <c r="F104" s="212" t="s">
        <v>166</v>
      </c>
      <c r="G104" s="209"/>
      <c r="H104" s="213">
        <v>61.267000000000003</v>
      </c>
      <c r="I104" s="214"/>
      <c r="J104" s="214"/>
      <c r="K104" s="209"/>
      <c r="L104" s="209"/>
      <c r="M104" s="215"/>
      <c r="N104" s="216"/>
      <c r="O104" s="217"/>
      <c r="P104" s="217"/>
      <c r="Q104" s="217"/>
      <c r="R104" s="217"/>
      <c r="S104" s="217"/>
      <c r="T104" s="217"/>
      <c r="U104" s="217"/>
      <c r="V104" s="217"/>
      <c r="W104" s="217"/>
      <c r="X104" s="218"/>
      <c r="AT104" s="219" t="s">
        <v>154</v>
      </c>
      <c r="AU104" s="219" t="s">
        <v>88</v>
      </c>
      <c r="AV104" s="11" t="s">
        <v>88</v>
      </c>
      <c r="AW104" s="11" t="s">
        <v>7</v>
      </c>
      <c r="AX104" s="11" t="s">
        <v>79</v>
      </c>
      <c r="AY104" s="219" t="s">
        <v>140</v>
      </c>
    </row>
    <row r="105" spans="2:65" s="11" customFormat="1" ht="13.5">
      <c r="B105" s="208"/>
      <c r="C105" s="209"/>
      <c r="D105" s="210" t="s">
        <v>154</v>
      </c>
      <c r="E105" s="211" t="s">
        <v>42</v>
      </c>
      <c r="F105" s="212" t="s">
        <v>167</v>
      </c>
      <c r="G105" s="209"/>
      <c r="H105" s="213">
        <v>56.978999999999999</v>
      </c>
      <c r="I105" s="214"/>
      <c r="J105" s="214"/>
      <c r="K105" s="209"/>
      <c r="L105" s="209"/>
      <c r="M105" s="215"/>
      <c r="N105" s="216"/>
      <c r="O105" s="217"/>
      <c r="P105" s="217"/>
      <c r="Q105" s="217"/>
      <c r="R105" s="217"/>
      <c r="S105" s="217"/>
      <c r="T105" s="217"/>
      <c r="U105" s="217"/>
      <c r="V105" s="217"/>
      <c r="W105" s="217"/>
      <c r="X105" s="218"/>
      <c r="AT105" s="219" t="s">
        <v>154</v>
      </c>
      <c r="AU105" s="219" t="s">
        <v>88</v>
      </c>
      <c r="AV105" s="11" t="s">
        <v>88</v>
      </c>
      <c r="AW105" s="11" t="s">
        <v>7</v>
      </c>
      <c r="AX105" s="11" t="s">
        <v>79</v>
      </c>
      <c r="AY105" s="219" t="s">
        <v>140</v>
      </c>
    </row>
    <row r="106" spans="2:65" s="13" customFormat="1" ht="13.5">
      <c r="B106" s="231"/>
      <c r="C106" s="232"/>
      <c r="D106" s="210" t="s">
        <v>154</v>
      </c>
      <c r="E106" s="233" t="s">
        <v>42</v>
      </c>
      <c r="F106" s="234" t="s">
        <v>168</v>
      </c>
      <c r="G106" s="232"/>
      <c r="H106" s="235">
        <v>419.87099999999998</v>
      </c>
      <c r="I106" s="236"/>
      <c r="J106" s="236"/>
      <c r="K106" s="232"/>
      <c r="L106" s="232"/>
      <c r="M106" s="237"/>
      <c r="N106" s="238"/>
      <c r="O106" s="239"/>
      <c r="P106" s="239"/>
      <c r="Q106" s="239"/>
      <c r="R106" s="239"/>
      <c r="S106" s="239"/>
      <c r="T106" s="239"/>
      <c r="U106" s="239"/>
      <c r="V106" s="239"/>
      <c r="W106" s="239"/>
      <c r="X106" s="240"/>
      <c r="AT106" s="241" t="s">
        <v>154</v>
      </c>
      <c r="AU106" s="241" t="s">
        <v>88</v>
      </c>
      <c r="AV106" s="13" t="s">
        <v>141</v>
      </c>
      <c r="AW106" s="13" t="s">
        <v>7</v>
      </c>
      <c r="AX106" s="13" t="s">
        <v>79</v>
      </c>
      <c r="AY106" s="241" t="s">
        <v>140</v>
      </c>
    </row>
    <row r="107" spans="2:65" s="11" customFormat="1" ht="40.5">
      <c r="B107" s="208"/>
      <c r="C107" s="209"/>
      <c r="D107" s="210" t="s">
        <v>154</v>
      </c>
      <c r="E107" s="211" t="s">
        <v>42</v>
      </c>
      <c r="F107" s="212" t="s">
        <v>169</v>
      </c>
      <c r="G107" s="209"/>
      <c r="H107" s="213">
        <v>8.7420000000000009</v>
      </c>
      <c r="I107" s="214"/>
      <c r="J107" s="214"/>
      <c r="K107" s="209"/>
      <c r="L107" s="209"/>
      <c r="M107" s="215"/>
      <c r="N107" s="216"/>
      <c r="O107" s="217"/>
      <c r="P107" s="217"/>
      <c r="Q107" s="217"/>
      <c r="R107" s="217"/>
      <c r="S107" s="217"/>
      <c r="T107" s="217"/>
      <c r="U107" s="217"/>
      <c r="V107" s="217"/>
      <c r="W107" s="217"/>
      <c r="X107" s="218"/>
      <c r="AT107" s="219" t="s">
        <v>154</v>
      </c>
      <c r="AU107" s="219" t="s">
        <v>88</v>
      </c>
      <c r="AV107" s="11" t="s">
        <v>88</v>
      </c>
      <c r="AW107" s="11" t="s">
        <v>7</v>
      </c>
      <c r="AX107" s="11" t="s">
        <v>79</v>
      </c>
      <c r="AY107" s="219" t="s">
        <v>140</v>
      </c>
    </row>
    <row r="108" spans="2:65" s="11" customFormat="1" ht="40.5">
      <c r="B108" s="208"/>
      <c r="C108" s="209"/>
      <c r="D108" s="210" t="s">
        <v>154</v>
      </c>
      <c r="E108" s="211" t="s">
        <v>42</v>
      </c>
      <c r="F108" s="212" t="s">
        <v>170</v>
      </c>
      <c r="G108" s="209"/>
      <c r="H108" s="213">
        <v>9.8059999999999992</v>
      </c>
      <c r="I108" s="214"/>
      <c r="J108" s="214"/>
      <c r="K108" s="209"/>
      <c r="L108" s="209"/>
      <c r="M108" s="215"/>
      <c r="N108" s="216"/>
      <c r="O108" s="217"/>
      <c r="P108" s="217"/>
      <c r="Q108" s="217"/>
      <c r="R108" s="217"/>
      <c r="S108" s="217"/>
      <c r="T108" s="217"/>
      <c r="U108" s="217"/>
      <c r="V108" s="217"/>
      <c r="W108" s="217"/>
      <c r="X108" s="218"/>
      <c r="AT108" s="219" t="s">
        <v>154</v>
      </c>
      <c r="AU108" s="219" t="s">
        <v>88</v>
      </c>
      <c r="AV108" s="11" t="s">
        <v>88</v>
      </c>
      <c r="AW108" s="11" t="s">
        <v>7</v>
      </c>
      <c r="AX108" s="11" t="s">
        <v>79</v>
      </c>
      <c r="AY108" s="219" t="s">
        <v>140</v>
      </c>
    </row>
    <row r="109" spans="2:65" s="11" customFormat="1" ht="13.5">
      <c r="B109" s="208"/>
      <c r="C109" s="209"/>
      <c r="D109" s="210" t="s">
        <v>154</v>
      </c>
      <c r="E109" s="211" t="s">
        <v>42</v>
      </c>
      <c r="F109" s="212" t="s">
        <v>171</v>
      </c>
      <c r="G109" s="209"/>
      <c r="H109" s="213">
        <v>1.4419999999999999</v>
      </c>
      <c r="I109" s="214"/>
      <c r="J109" s="214"/>
      <c r="K109" s="209"/>
      <c r="L109" s="209"/>
      <c r="M109" s="215"/>
      <c r="N109" s="216"/>
      <c r="O109" s="217"/>
      <c r="P109" s="217"/>
      <c r="Q109" s="217"/>
      <c r="R109" s="217"/>
      <c r="S109" s="217"/>
      <c r="T109" s="217"/>
      <c r="U109" s="217"/>
      <c r="V109" s="217"/>
      <c r="W109" s="217"/>
      <c r="X109" s="218"/>
      <c r="AT109" s="219" t="s">
        <v>154</v>
      </c>
      <c r="AU109" s="219" t="s">
        <v>88</v>
      </c>
      <c r="AV109" s="11" t="s">
        <v>88</v>
      </c>
      <c r="AW109" s="11" t="s">
        <v>7</v>
      </c>
      <c r="AX109" s="11" t="s">
        <v>79</v>
      </c>
      <c r="AY109" s="219" t="s">
        <v>140</v>
      </c>
    </row>
    <row r="110" spans="2:65" s="12" customFormat="1" ht="13.5">
      <c r="B110" s="220"/>
      <c r="C110" s="221"/>
      <c r="D110" s="242" t="s">
        <v>154</v>
      </c>
      <c r="E110" s="243" t="s">
        <v>42</v>
      </c>
      <c r="F110" s="244" t="s">
        <v>157</v>
      </c>
      <c r="G110" s="221"/>
      <c r="H110" s="245">
        <v>439.86099999999999</v>
      </c>
      <c r="I110" s="225"/>
      <c r="J110" s="225"/>
      <c r="K110" s="221"/>
      <c r="L110" s="221"/>
      <c r="M110" s="226"/>
      <c r="N110" s="227"/>
      <c r="O110" s="228"/>
      <c r="P110" s="228"/>
      <c r="Q110" s="228"/>
      <c r="R110" s="228"/>
      <c r="S110" s="228"/>
      <c r="T110" s="228"/>
      <c r="U110" s="228"/>
      <c r="V110" s="228"/>
      <c r="W110" s="228"/>
      <c r="X110" s="229"/>
      <c r="AT110" s="230" t="s">
        <v>154</v>
      </c>
      <c r="AU110" s="230" t="s">
        <v>88</v>
      </c>
      <c r="AV110" s="12" t="s">
        <v>148</v>
      </c>
      <c r="AW110" s="12" t="s">
        <v>7</v>
      </c>
      <c r="AX110" s="12" t="s">
        <v>86</v>
      </c>
      <c r="AY110" s="230" t="s">
        <v>140</v>
      </c>
    </row>
    <row r="111" spans="2:65" s="1" customFormat="1" ht="31.5" customHeight="1">
      <c r="B111" s="40"/>
      <c r="C111" s="196" t="s">
        <v>148</v>
      </c>
      <c r="D111" s="196" t="s">
        <v>143</v>
      </c>
      <c r="E111" s="197" t="s">
        <v>172</v>
      </c>
      <c r="F111" s="198" t="s">
        <v>173</v>
      </c>
      <c r="G111" s="199" t="s">
        <v>162</v>
      </c>
      <c r="H111" s="200">
        <v>87.971999999999994</v>
      </c>
      <c r="I111" s="201"/>
      <c r="J111" s="201"/>
      <c r="K111" s="202">
        <f>ROUND(P111*H111,2)</f>
        <v>0</v>
      </c>
      <c r="L111" s="198" t="s">
        <v>147</v>
      </c>
      <c r="M111" s="60"/>
      <c r="N111" s="203" t="s">
        <v>42</v>
      </c>
      <c r="O111" s="204" t="s">
        <v>48</v>
      </c>
      <c r="P111" s="128">
        <f>I111+J111</f>
        <v>0</v>
      </c>
      <c r="Q111" s="128">
        <f>ROUND(I111*H111,2)</f>
        <v>0</v>
      </c>
      <c r="R111" s="128">
        <f>ROUND(J111*H111,2)</f>
        <v>0</v>
      </c>
      <c r="S111" s="41"/>
      <c r="T111" s="205">
        <f>S111*H111</f>
        <v>0</v>
      </c>
      <c r="U111" s="205">
        <v>2.0480000000000002E-2</v>
      </c>
      <c r="V111" s="205">
        <f>U111*H111</f>
        <v>1.8016665600000001</v>
      </c>
      <c r="W111" s="205">
        <v>0</v>
      </c>
      <c r="X111" s="206">
        <f>W111*H111</f>
        <v>0</v>
      </c>
      <c r="AR111" s="23" t="s">
        <v>148</v>
      </c>
      <c r="AT111" s="23" t="s">
        <v>143</v>
      </c>
      <c r="AU111" s="23" t="s">
        <v>88</v>
      </c>
      <c r="AY111" s="23" t="s">
        <v>140</v>
      </c>
      <c r="BE111" s="207">
        <f>IF(O111="základní",K111,0)</f>
        <v>0</v>
      </c>
      <c r="BF111" s="207">
        <f>IF(O111="snížená",K111,0)</f>
        <v>0</v>
      </c>
      <c r="BG111" s="207">
        <f>IF(O111="zákl. přenesená",K111,0)</f>
        <v>0</v>
      </c>
      <c r="BH111" s="207">
        <f>IF(O111="sníž. přenesená",K111,0)</f>
        <v>0</v>
      </c>
      <c r="BI111" s="207">
        <f>IF(O111="nulová",K111,0)</f>
        <v>0</v>
      </c>
      <c r="BJ111" s="23" t="s">
        <v>86</v>
      </c>
      <c r="BK111" s="207">
        <f>ROUND(P111*H111,2)</f>
        <v>0</v>
      </c>
      <c r="BL111" s="23" t="s">
        <v>148</v>
      </c>
      <c r="BM111" s="23" t="s">
        <v>174</v>
      </c>
    </row>
    <row r="112" spans="2:65" s="11" customFormat="1" ht="13.5">
      <c r="B112" s="208"/>
      <c r="C112" s="209"/>
      <c r="D112" s="242" t="s">
        <v>154</v>
      </c>
      <c r="E112" s="246" t="s">
        <v>42</v>
      </c>
      <c r="F112" s="247" t="s">
        <v>175</v>
      </c>
      <c r="G112" s="209"/>
      <c r="H112" s="248">
        <v>87.971999999999994</v>
      </c>
      <c r="I112" s="214"/>
      <c r="J112" s="214"/>
      <c r="K112" s="209"/>
      <c r="L112" s="209"/>
      <c r="M112" s="215"/>
      <c r="N112" s="216"/>
      <c r="O112" s="217"/>
      <c r="P112" s="217"/>
      <c r="Q112" s="217"/>
      <c r="R112" s="217"/>
      <c r="S112" s="217"/>
      <c r="T112" s="217"/>
      <c r="U112" s="217"/>
      <c r="V112" s="217"/>
      <c r="W112" s="217"/>
      <c r="X112" s="218"/>
      <c r="AT112" s="219" t="s">
        <v>154</v>
      </c>
      <c r="AU112" s="219" t="s">
        <v>88</v>
      </c>
      <c r="AV112" s="11" t="s">
        <v>88</v>
      </c>
      <c r="AW112" s="11" t="s">
        <v>7</v>
      </c>
      <c r="AX112" s="11" t="s">
        <v>86</v>
      </c>
      <c r="AY112" s="219" t="s">
        <v>140</v>
      </c>
    </row>
    <row r="113" spans="2:65" s="1" customFormat="1" ht="31.5" customHeight="1">
      <c r="B113" s="40"/>
      <c r="C113" s="196" t="s">
        <v>176</v>
      </c>
      <c r="D113" s="196" t="s">
        <v>143</v>
      </c>
      <c r="E113" s="197" t="s">
        <v>177</v>
      </c>
      <c r="F113" s="198" t="s">
        <v>178</v>
      </c>
      <c r="G113" s="199" t="s">
        <v>162</v>
      </c>
      <c r="H113" s="200">
        <v>419.87099999999998</v>
      </c>
      <c r="I113" s="201"/>
      <c r="J113" s="201"/>
      <c r="K113" s="202">
        <f>ROUND(P113*H113,2)</f>
        <v>0</v>
      </c>
      <c r="L113" s="198" t="s">
        <v>147</v>
      </c>
      <c r="M113" s="60"/>
      <c r="N113" s="203" t="s">
        <v>42</v>
      </c>
      <c r="O113" s="204" t="s">
        <v>48</v>
      </c>
      <c r="P113" s="128">
        <f>I113+J113</f>
        <v>0</v>
      </c>
      <c r="Q113" s="128">
        <f>ROUND(I113*H113,2)</f>
        <v>0</v>
      </c>
      <c r="R113" s="128">
        <f>ROUND(J113*H113,2)</f>
        <v>0</v>
      </c>
      <c r="S113" s="41"/>
      <c r="T113" s="205">
        <f>S113*H113</f>
        <v>0</v>
      </c>
      <c r="U113" s="205">
        <v>8.3199999999999993E-3</v>
      </c>
      <c r="V113" s="205">
        <f>U113*H113</f>
        <v>3.4933267199999993</v>
      </c>
      <c r="W113" s="205">
        <v>0</v>
      </c>
      <c r="X113" s="206">
        <f>W113*H113</f>
        <v>0</v>
      </c>
      <c r="AR113" s="23" t="s">
        <v>148</v>
      </c>
      <c r="AT113" s="23" t="s">
        <v>143</v>
      </c>
      <c r="AU113" s="23" t="s">
        <v>88</v>
      </c>
      <c r="AY113" s="23" t="s">
        <v>140</v>
      </c>
      <c r="BE113" s="207">
        <f>IF(O113="základní",K113,0)</f>
        <v>0</v>
      </c>
      <c r="BF113" s="207">
        <f>IF(O113="snížená",K113,0)</f>
        <v>0</v>
      </c>
      <c r="BG113" s="207">
        <f>IF(O113="zákl. přenesená",K113,0)</f>
        <v>0</v>
      </c>
      <c r="BH113" s="207">
        <f>IF(O113="sníž. přenesená",K113,0)</f>
        <v>0</v>
      </c>
      <c r="BI113" s="207">
        <f>IF(O113="nulová",K113,0)</f>
        <v>0</v>
      </c>
      <c r="BJ113" s="23" t="s">
        <v>86</v>
      </c>
      <c r="BK113" s="207">
        <f>ROUND(P113*H113,2)</f>
        <v>0</v>
      </c>
      <c r="BL113" s="23" t="s">
        <v>148</v>
      </c>
      <c r="BM113" s="23" t="s">
        <v>179</v>
      </c>
    </row>
    <row r="114" spans="2:65" s="1" customFormat="1" ht="67.5">
      <c r="B114" s="40"/>
      <c r="C114" s="62"/>
      <c r="D114" s="210" t="s">
        <v>180</v>
      </c>
      <c r="E114" s="62"/>
      <c r="F114" s="249" t="s">
        <v>181</v>
      </c>
      <c r="G114" s="62"/>
      <c r="H114" s="62"/>
      <c r="I114" s="162"/>
      <c r="J114" s="162"/>
      <c r="K114" s="62"/>
      <c r="L114" s="62"/>
      <c r="M114" s="60"/>
      <c r="N114" s="250"/>
      <c r="O114" s="41"/>
      <c r="P114" s="41"/>
      <c r="Q114" s="41"/>
      <c r="R114" s="41"/>
      <c r="S114" s="41"/>
      <c r="T114" s="41"/>
      <c r="U114" s="41"/>
      <c r="V114" s="41"/>
      <c r="W114" s="41"/>
      <c r="X114" s="76"/>
      <c r="AT114" s="23" t="s">
        <v>180</v>
      </c>
      <c r="AU114" s="23" t="s">
        <v>88</v>
      </c>
    </row>
    <row r="115" spans="2:65" s="11" customFormat="1" ht="27">
      <c r="B115" s="208"/>
      <c r="C115" s="209"/>
      <c r="D115" s="210" t="s">
        <v>154</v>
      </c>
      <c r="E115" s="211" t="s">
        <v>42</v>
      </c>
      <c r="F115" s="212" t="s">
        <v>164</v>
      </c>
      <c r="G115" s="209"/>
      <c r="H115" s="213">
        <v>158.745</v>
      </c>
      <c r="I115" s="214"/>
      <c r="J115" s="214"/>
      <c r="K115" s="209"/>
      <c r="L115" s="209"/>
      <c r="M115" s="215"/>
      <c r="N115" s="216"/>
      <c r="O115" s="217"/>
      <c r="P115" s="217"/>
      <c r="Q115" s="217"/>
      <c r="R115" s="217"/>
      <c r="S115" s="217"/>
      <c r="T115" s="217"/>
      <c r="U115" s="217"/>
      <c r="V115" s="217"/>
      <c r="W115" s="217"/>
      <c r="X115" s="218"/>
      <c r="AT115" s="219" t="s">
        <v>154</v>
      </c>
      <c r="AU115" s="219" t="s">
        <v>88</v>
      </c>
      <c r="AV115" s="11" t="s">
        <v>88</v>
      </c>
      <c r="AW115" s="11" t="s">
        <v>7</v>
      </c>
      <c r="AX115" s="11" t="s">
        <v>79</v>
      </c>
      <c r="AY115" s="219" t="s">
        <v>140</v>
      </c>
    </row>
    <row r="116" spans="2:65" s="11" customFormat="1" ht="27">
      <c r="B116" s="208"/>
      <c r="C116" s="209"/>
      <c r="D116" s="210" t="s">
        <v>154</v>
      </c>
      <c r="E116" s="211" t="s">
        <v>42</v>
      </c>
      <c r="F116" s="212" t="s">
        <v>165</v>
      </c>
      <c r="G116" s="209"/>
      <c r="H116" s="213">
        <v>142.88</v>
      </c>
      <c r="I116" s="214"/>
      <c r="J116" s="214"/>
      <c r="K116" s="209"/>
      <c r="L116" s="209"/>
      <c r="M116" s="215"/>
      <c r="N116" s="216"/>
      <c r="O116" s="217"/>
      <c r="P116" s="217"/>
      <c r="Q116" s="217"/>
      <c r="R116" s="217"/>
      <c r="S116" s="217"/>
      <c r="T116" s="217"/>
      <c r="U116" s="217"/>
      <c r="V116" s="217"/>
      <c r="W116" s="217"/>
      <c r="X116" s="218"/>
      <c r="AT116" s="219" t="s">
        <v>154</v>
      </c>
      <c r="AU116" s="219" t="s">
        <v>88</v>
      </c>
      <c r="AV116" s="11" t="s">
        <v>88</v>
      </c>
      <c r="AW116" s="11" t="s">
        <v>7</v>
      </c>
      <c r="AX116" s="11" t="s">
        <v>79</v>
      </c>
      <c r="AY116" s="219" t="s">
        <v>140</v>
      </c>
    </row>
    <row r="117" spans="2:65" s="11" customFormat="1" ht="13.5">
      <c r="B117" s="208"/>
      <c r="C117" s="209"/>
      <c r="D117" s="210" t="s">
        <v>154</v>
      </c>
      <c r="E117" s="211" t="s">
        <v>42</v>
      </c>
      <c r="F117" s="212" t="s">
        <v>166</v>
      </c>
      <c r="G117" s="209"/>
      <c r="H117" s="213">
        <v>61.267000000000003</v>
      </c>
      <c r="I117" s="214"/>
      <c r="J117" s="214"/>
      <c r="K117" s="209"/>
      <c r="L117" s="209"/>
      <c r="M117" s="215"/>
      <c r="N117" s="216"/>
      <c r="O117" s="217"/>
      <c r="P117" s="217"/>
      <c r="Q117" s="217"/>
      <c r="R117" s="217"/>
      <c r="S117" s="217"/>
      <c r="T117" s="217"/>
      <c r="U117" s="217"/>
      <c r="V117" s="217"/>
      <c r="W117" s="217"/>
      <c r="X117" s="218"/>
      <c r="AT117" s="219" t="s">
        <v>154</v>
      </c>
      <c r="AU117" s="219" t="s">
        <v>88</v>
      </c>
      <c r="AV117" s="11" t="s">
        <v>88</v>
      </c>
      <c r="AW117" s="11" t="s">
        <v>7</v>
      </c>
      <c r="AX117" s="11" t="s">
        <v>79</v>
      </c>
      <c r="AY117" s="219" t="s">
        <v>140</v>
      </c>
    </row>
    <row r="118" spans="2:65" s="11" customFormat="1" ht="13.5">
      <c r="B118" s="208"/>
      <c r="C118" s="209"/>
      <c r="D118" s="210" t="s">
        <v>154</v>
      </c>
      <c r="E118" s="211" t="s">
        <v>42</v>
      </c>
      <c r="F118" s="212" t="s">
        <v>167</v>
      </c>
      <c r="G118" s="209"/>
      <c r="H118" s="213">
        <v>56.978999999999999</v>
      </c>
      <c r="I118" s="214"/>
      <c r="J118" s="214"/>
      <c r="K118" s="209"/>
      <c r="L118" s="209"/>
      <c r="M118" s="215"/>
      <c r="N118" s="216"/>
      <c r="O118" s="217"/>
      <c r="P118" s="217"/>
      <c r="Q118" s="217"/>
      <c r="R118" s="217"/>
      <c r="S118" s="217"/>
      <c r="T118" s="217"/>
      <c r="U118" s="217"/>
      <c r="V118" s="217"/>
      <c r="W118" s="217"/>
      <c r="X118" s="218"/>
      <c r="AT118" s="219" t="s">
        <v>154</v>
      </c>
      <c r="AU118" s="219" t="s">
        <v>88</v>
      </c>
      <c r="AV118" s="11" t="s">
        <v>88</v>
      </c>
      <c r="AW118" s="11" t="s">
        <v>7</v>
      </c>
      <c r="AX118" s="11" t="s">
        <v>79</v>
      </c>
      <c r="AY118" s="219" t="s">
        <v>140</v>
      </c>
    </row>
    <row r="119" spans="2:65" s="12" customFormat="1" ht="13.5">
      <c r="B119" s="220"/>
      <c r="C119" s="221"/>
      <c r="D119" s="242" t="s">
        <v>154</v>
      </c>
      <c r="E119" s="243" t="s">
        <v>42</v>
      </c>
      <c r="F119" s="244" t="s">
        <v>157</v>
      </c>
      <c r="G119" s="221"/>
      <c r="H119" s="245">
        <v>419.87099999999998</v>
      </c>
      <c r="I119" s="225"/>
      <c r="J119" s="225"/>
      <c r="K119" s="221"/>
      <c r="L119" s="221"/>
      <c r="M119" s="226"/>
      <c r="N119" s="227"/>
      <c r="O119" s="228"/>
      <c r="P119" s="228"/>
      <c r="Q119" s="228"/>
      <c r="R119" s="228"/>
      <c r="S119" s="228"/>
      <c r="T119" s="228"/>
      <c r="U119" s="228"/>
      <c r="V119" s="228"/>
      <c r="W119" s="228"/>
      <c r="X119" s="229"/>
      <c r="AT119" s="230" t="s">
        <v>154</v>
      </c>
      <c r="AU119" s="230" t="s">
        <v>88</v>
      </c>
      <c r="AV119" s="12" t="s">
        <v>148</v>
      </c>
      <c r="AW119" s="12" t="s">
        <v>7</v>
      </c>
      <c r="AX119" s="12" t="s">
        <v>86</v>
      </c>
      <c r="AY119" s="230" t="s">
        <v>140</v>
      </c>
    </row>
    <row r="120" spans="2:65" s="1" customFormat="1" ht="22.5" customHeight="1">
      <c r="B120" s="40"/>
      <c r="C120" s="251" t="s">
        <v>158</v>
      </c>
      <c r="D120" s="251" t="s">
        <v>182</v>
      </c>
      <c r="E120" s="252" t="s">
        <v>183</v>
      </c>
      <c r="F120" s="253" t="s">
        <v>184</v>
      </c>
      <c r="G120" s="254" t="s">
        <v>162</v>
      </c>
      <c r="H120" s="255">
        <v>428.26799999999997</v>
      </c>
      <c r="I120" s="256"/>
      <c r="J120" s="257"/>
      <c r="K120" s="258">
        <f>ROUND(P120*H120,2)</f>
        <v>0</v>
      </c>
      <c r="L120" s="253" t="s">
        <v>147</v>
      </c>
      <c r="M120" s="259"/>
      <c r="N120" s="260" t="s">
        <v>42</v>
      </c>
      <c r="O120" s="204" t="s">
        <v>48</v>
      </c>
      <c r="P120" s="128">
        <f>I120+J120</f>
        <v>0</v>
      </c>
      <c r="Q120" s="128">
        <f>ROUND(I120*H120,2)</f>
        <v>0</v>
      </c>
      <c r="R120" s="128">
        <f>ROUND(J120*H120,2)</f>
        <v>0</v>
      </c>
      <c r="S120" s="41"/>
      <c r="T120" s="205">
        <f>S120*H120</f>
        <v>0</v>
      </c>
      <c r="U120" s="205">
        <v>2.0400000000000001E-3</v>
      </c>
      <c r="V120" s="205">
        <f>U120*H120</f>
        <v>0.87366672000000001</v>
      </c>
      <c r="W120" s="205">
        <v>0</v>
      </c>
      <c r="X120" s="206">
        <f>W120*H120</f>
        <v>0</v>
      </c>
      <c r="AR120" s="23" t="s">
        <v>185</v>
      </c>
      <c r="AT120" s="23" t="s">
        <v>182</v>
      </c>
      <c r="AU120" s="23" t="s">
        <v>88</v>
      </c>
      <c r="AY120" s="23" t="s">
        <v>140</v>
      </c>
      <c r="BE120" s="207">
        <f>IF(O120="základní",K120,0)</f>
        <v>0</v>
      </c>
      <c r="BF120" s="207">
        <f>IF(O120="snížená",K120,0)</f>
        <v>0</v>
      </c>
      <c r="BG120" s="207">
        <f>IF(O120="zákl. přenesená",K120,0)</f>
        <v>0</v>
      </c>
      <c r="BH120" s="207">
        <f>IF(O120="sníž. přenesená",K120,0)</f>
        <v>0</v>
      </c>
      <c r="BI120" s="207">
        <f>IF(O120="nulová",K120,0)</f>
        <v>0</v>
      </c>
      <c r="BJ120" s="23" t="s">
        <v>86</v>
      </c>
      <c r="BK120" s="207">
        <f>ROUND(P120*H120,2)</f>
        <v>0</v>
      </c>
      <c r="BL120" s="23" t="s">
        <v>148</v>
      </c>
      <c r="BM120" s="23" t="s">
        <v>186</v>
      </c>
    </row>
    <row r="121" spans="2:65" s="1" customFormat="1" ht="27">
      <c r="B121" s="40"/>
      <c r="C121" s="62"/>
      <c r="D121" s="210" t="s">
        <v>180</v>
      </c>
      <c r="E121" s="62"/>
      <c r="F121" s="249" t="s">
        <v>187</v>
      </c>
      <c r="G121" s="62"/>
      <c r="H121" s="62"/>
      <c r="I121" s="162"/>
      <c r="J121" s="162"/>
      <c r="K121" s="62"/>
      <c r="L121" s="62"/>
      <c r="M121" s="60"/>
      <c r="N121" s="250"/>
      <c r="O121" s="41"/>
      <c r="P121" s="41"/>
      <c r="Q121" s="41"/>
      <c r="R121" s="41"/>
      <c r="S121" s="41"/>
      <c r="T121" s="41"/>
      <c r="U121" s="41"/>
      <c r="V121" s="41"/>
      <c r="W121" s="41"/>
      <c r="X121" s="76"/>
      <c r="AT121" s="23" t="s">
        <v>180</v>
      </c>
      <c r="AU121" s="23" t="s">
        <v>88</v>
      </c>
    </row>
    <row r="122" spans="2:65" s="11" customFormat="1" ht="13.5">
      <c r="B122" s="208"/>
      <c r="C122" s="209"/>
      <c r="D122" s="242" t="s">
        <v>154</v>
      </c>
      <c r="E122" s="209"/>
      <c r="F122" s="247" t="s">
        <v>188</v>
      </c>
      <c r="G122" s="209"/>
      <c r="H122" s="248">
        <v>428.26799999999997</v>
      </c>
      <c r="I122" s="214"/>
      <c r="J122" s="214"/>
      <c r="K122" s="209"/>
      <c r="L122" s="209"/>
      <c r="M122" s="215"/>
      <c r="N122" s="216"/>
      <c r="O122" s="217"/>
      <c r="P122" s="217"/>
      <c r="Q122" s="217"/>
      <c r="R122" s="217"/>
      <c r="S122" s="217"/>
      <c r="T122" s="217"/>
      <c r="U122" s="217"/>
      <c r="V122" s="217"/>
      <c r="W122" s="217"/>
      <c r="X122" s="218"/>
      <c r="AT122" s="219" t="s">
        <v>154</v>
      </c>
      <c r="AU122" s="219" t="s">
        <v>88</v>
      </c>
      <c r="AV122" s="11" t="s">
        <v>88</v>
      </c>
      <c r="AW122" s="11" t="s">
        <v>6</v>
      </c>
      <c r="AX122" s="11" t="s">
        <v>86</v>
      </c>
      <c r="AY122" s="219" t="s">
        <v>140</v>
      </c>
    </row>
    <row r="123" spans="2:65" s="1" customFormat="1" ht="31.5" customHeight="1">
      <c r="B123" s="40"/>
      <c r="C123" s="196" t="s">
        <v>189</v>
      </c>
      <c r="D123" s="196" t="s">
        <v>143</v>
      </c>
      <c r="E123" s="197" t="s">
        <v>190</v>
      </c>
      <c r="F123" s="198" t="s">
        <v>191</v>
      </c>
      <c r="G123" s="199" t="s">
        <v>192</v>
      </c>
      <c r="H123" s="200">
        <v>112.423</v>
      </c>
      <c r="I123" s="201"/>
      <c r="J123" s="201"/>
      <c r="K123" s="202">
        <f>ROUND(P123*H123,2)</f>
        <v>0</v>
      </c>
      <c r="L123" s="198" t="s">
        <v>147</v>
      </c>
      <c r="M123" s="60"/>
      <c r="N123" s="203" t="s">
        <v>42</v>
      </c>
      <c r="O123" s="204" t="s">
        <v>48</v>
      </c>
      <c r="P123" s="128">
        <f>I123+J123</f>
        <v>0</v>
      </c>
      <c r="Q123" s="128">
        <f>ROUND(I123*H123,2)</f>
        <v>0</v>
      </c>
      <c r="R123" s="128">
        <f>ROUND(J123*H123,2)</f>
        <v>0</v>
      </c>
      <c r="S123" s="41"/>
      <c r="T123" s="205">
        <f>S123*H123</f>
        <v>0</v>
      </c>
      <c r="U123" s="205">
        <v>1.6800000000000001E-3</v>
      </c>
      <c r="V123" s="205">
        <f>U123*H123</f>
        <v>0.18887064000000001</v>
      </c>
      <c r="W123" s="205">
        <v>0</v>
      </c>
      <c r="X123" s="206">
        <f>W123*H123</f>
        <v>0</v>
      </c>
      <c r="AR123" s="23" t="s">
        <v>148</v>
      </c>
      <c r="AT123" s="23" t="s">
        <v>143</v>
      </c>
      <c r="AU123" s="23" t="s">
        <v>88</v>
      </c>
      <c r="AY123" s="23" t="s">
        <v>140</v>
      </c>
      <c r="BE123" s="207">
        <f>IF(O123="základní",K123,0)</f>
        <v>0</v>
      </c>
      <c r="BF123" s="207">
        <f>IF(O123="snížená",K123,0)</f>
        <v>0</v>
      </c>
      <c r="BG123" s="207">
        <f>IF(O123="zákl. přenesená",K123,0)</f>
        <v>0</v>
      </c>
      <c r="BH123" s="207">
        <f>IF(O123="sníž. přenesená",K123,0)</f>
        <v>0</v>
      </c>
      <c r="BI123" s="207">
        <f>IF(O123="nulová",K123,0)</f>
        <v>0</v>
      </c>
      <c r="BJ123" s="23" t="s">
        <v>86</v>
      </c>
      <c r="BK123" s="207">
        <f>ROUND(P123*H123,2)</f>
        <v>0</v>
      </c>
      <c r="BL123" s="23" t="s">
        <v>148</v>
      </c>
      <c r="BM123" s="23" t="s">
        <v>193</v>
      </c>
    </row>
    <row r="124" spans="2:65" s="1" customFormat="1" ht="81">
      <c r="B124" s="40"/>
      <c r="C124" s="62"/>
      <c r="D124" s="210" t="s">
        <v>180</v>
      </c>
      <c r="E124" s="62"/>
      <c r="F124" s="249" t="s">
        <v>194</v>
      </c>
      <c r="G124" s="62"/>
      <c r="H124" s="62"/>
      <c r="I124" s="162"/>
      <c r="J124" s="162"/>
      <c r="K124" s="62"/>
      <c r="L124" s="62"/>
      <c r="M124" s="60"/>
      <c r="N124" s="250"/>
      <c r="O124" s="41"/>
      <c r="P124" s="41"/>
      <c r="Q124" s="41"/>
      <c r="R124" s="41"/>
      <c r="S124" s="41"/>
      <c r="T124" s="41"/>
      <c r="U124" s="41"/>
      <c r="V124" s="41"/>
      <c r="W124" s="41"/>
      <c r="X124" s="76"/>
      <c r="AT124" s="23" t="s">
        <v>180</v>
      </c>
      <c r="AU124" s="23" t="s">
        <v>88</v>
      </c>
    </row>
    <row r="125" spans="2:65" s="11" customFormat="1" ht="40.5">
      <c r="B125" s="208"/>
      <c r="C125" s="209"/>
      <c r="D125" s="210" t="s">
        <v>154</v>
      </c>
      <c r="E125" s="211" t="s">
        <v>42</v>
      </c>
      <c r="F125" s="212" t="s">
        <v>195</v>
      </c>
      <c r="G125" s="209"/>
      <c r="H125" s="213">
        <v>56.1</v>
      </c>
      <c r="I125" s="214"/>
      <c r="J125" s="214"/>
      <c r="K125" s="209"/>
      <c r="L125" s="209"/>
      <c r="M125" s="215"/>
      <c r="N125" s="216"/>
      <c r="O125" s="217"/>
      <c r="P125" s="217"/>
      <c r="Q125" s="217"/>
      <c r="R125" s="217"/>
      <c r="S125" s="217"/>
      <c r="T125" s="217"/>
      <c r="U125" s="217"/>
      <c r="V125" s="217"/>
      <c r="W125" s="217"/>
      <c r="X125" s="218"/>
      <c r="AT125" s="219" t="s">
        <v>154</v>
      </c>
      <c r="AU125" s="219" t="s">
        <v>88</v>
      </c>
      <c r="AV125" s="11" t="s">
        <v>88</v>
      </c>
      <c r="AW125" s="11" t="s">
        <v>7</v>
      </c>
      <c r="AX125" s="11" t="s">
        <v>79</v>
      </c>
      <c r="AY125" s="219" t="s">
        <v>140</v>
      </c>
    </row>
    <row r="126" spans="2:65" s="11" customFormat="1" ht="13.5">
      <c r="B126" s="208"/>
      <c r="C126" s="209"/>
      <c r="D126" s="210" t="s">
        <v>154</v>
      </c>
      <c r="E126" s="211" t="s">
        <v>42</v>
      </c>
      <c r="F126" s="212" t="s">
        <v>196</v>
      </c>
      <c r="G126" s="209"/>
      <c r="H126" s="213">
        <v>49.113</v>
      </c>
      <c r="I126" s="214"/>
      <c r="J126" s="214"/>
      <c r="K126" s="209"/>
      <c r="L126" s="209"/>
      <c r="M126" s="215"/>
      <c r="N126" s="216"/>
      <c r="O126" s="217"/>
      <c r="P126" s="217"/>
      <c r="Q126" s="217"/>
      <c r="R126" s="217"/>
      <c r="S126" s="217"/>
      <c r="T126" s="217"/>
      <c r="U126" s="217"/>
      <c r="V126" s="217"/>
      <c r="W126" s="217"/>
      <c r="X126" s="218"/>
      <c r="AT126" s="219" t="s">
        <v>154</v>
      </c>
      <c r="AU126" s="219" t="s">
        <v>88</v>
      </c>
      <c r="AV126" s="11" t="s">
        <v>88</v>
      </c>
      <c r="AW126" s="11" t="s">
        <v>7</v>
      </c>
      <c r="AX126" s="11" t="s">
        <v>79</v>
      </c>
      <c r="AY126" s="219" t="s">
        <v>140</v>
      </c>
    </row>
    <row r="127" spans="2:65" s="11" customFormat="1" ht="13.5">
      <c r="B127" s="208"/>
      <c r="C127" s="209"/>
      <c r="D127" s="210" t="s">
        <v>154</v>
      </c>
      <c r="E127" s="211" t="s">
        <v>42</v>
      </c>
      <c r="F127" s="212" t="s">
        <v>197</v>
      </c>
      <c r="G127" s="209"/>
      <c r="H127" s="213">
        <v>7.21</v>
      </c>
      <c r="I127" s="214"/>
      <c r="J127" s="214"/>
      <c r="K127" s="209"/>
      <c r="L127" s="209"/>
      <c r="M127" s="215"/>
      <c r="N127" s="216"/>
      <c r="O127" s="217"/>
      <c r="P127" s="217"/>
      <c r="Q127" s="217"/>
      <c r="R127" s="217"/>
      <c r="S127" s="217"/>
      <c r="T127" s="217"/>
      <c r="U127" s="217"/>
      <c r="V127" s="217"/>
      <c r="W127" s="217"/>
      <c r="X127" s="218"/>
      <c r="AT127" s="219" t="s">
        <v>154</v>
      </c>
      <c r="AU127" s="219" t="s">
        <v>88</v>
      </c>
      <c r="AV127" s="11" t="s">
        <v>88</v>
      </c>
      <c r="AW127" s="11" t="s">
        <v>7</v>
      </c>
      <c r="AX127" s="11" t="s">
        <v>79</v>
      </c>
      <c r="AY127" s="219" t="s">
        <v>140</v>
      </c>
    </row>
    <row r="128" spans="2:65" s="12" customFormat="1" ht="13.5">
      <c r="B128" s="220"/>
      <c r="C128" s="221"/>
      <c r="D128" s="242" t="s">
        <v>154</v>
      </c>
      <c r="E128" s="243" t="s">
        <v>42</v>
      </c>
      <c r="F128" s="244" t="s">
        <v>157</v>
      </c>
      <c r="G128" s="221"/>
      <c r="H128" s="245">
        <v>112.423</v>
      </c>
      <c r="I128" s="225"/>
      <c r="J128" s="225"/>
      <c r="K128" s="221"/>
      <c r="L128" s="221"/>
      <c r="M128" s="226"/>
      <c r="N128" s="227"/>
      <c r="O128" s="228"/>
      <c r="P128" s="228"/>
      <c r="Q128" s="228"/>
      <c r="R128" s="228"/>
      <c r="S128" s="228"/>
      <c r="T128" s="228"/>
      <c r="U128" s="228"/>
      <c r="V128" s="228"/>
      <c r="W128" s="228"/>
      <c r="X128" s="229"/>
      <c r="AT128" s="230" t="s">
        <v>154</v>
      </c>
      <c r="AU128" s="230" t="s">
        <v>88</v>
      </c>
      <c r="AV128" s="12" t="s">
        <v>148</v>
      </c>
      <c r="AW128" s="12" t="s">
        <v>7</v>
      </c>
      <c r="AX128" s="12" t="s">
        <v>86</v>
      </c>
      <c r="AY128" s="230" t="s">
        <v>140</v>
      </c>
    </row>
    <row r="129" spans="2:65" s="1" customFormat="1" ht="22.5" customHeight="1">
      <c r="B129" s="40"/>
      <c r="C129" s="251" t="s">
        <v>185</v>
      </c>
      <c r="D129" s="251" t="s">
        <v>182</v>
      </c>
      <c r="E129" s="252" t="s">
        <v>198</v>
      </c>
      <c r="F129" s="253" t="s">
        <v>199</v>
      </c>
      <c r="G129" s="254" t="s">
        <v>162</v>
      </c>
      <c r="H129" s="255">
        <v>20.39</v>
      </c>
      <c r="I129" s="256"/>
      <c r="J129" s="257"/>
      <c r="K129" s="258">
        <f>ROUND(P129*H129,2)</f>
        <v>0</v>
      </c>
      <c r="L129" s="253" t="s">
        <v>147</v>
      </c>
      <c r="M129" s="259"/>
      <c r="N129" s="260" t="s">
        <v>42</v>
      </c>
      <c r="O129" s="204" t="s">
        <v>48</v>
      </c>
      <c r="P129" s="128">
        <f>I129+J129</f>
        <v>0</v>
      </c>
      <c r="Q129" s="128">
        <f>ROUND(I129*H129,2)</f>
        <v>0</v>
      </c>
      <c r="R129" s="128">
        <f>ROUND(J129*H129,2)</f>
        <v>0</v>
      </c>
      <c r="S129" s="41"/>
      <c r="T129" s="205">
        <f>S129*H129</f>
        <v>0</v>
      </c>
      <c r="U129" s="205">
        <v>3.4000000000000002E-4</v>
      </c>
      <c r="V129" s="205">
        <f>U129*H129</f>
        <v>6.9326000000000006E-3</v>
      </c>
      <c r="W129" s="205">
        <v>0</v>
      </c>
      <c r="X129" s="206">
        <f>W129*H129</f>
        <v>0</v>
      </c>
      <c r="AR129" s="23" t="s">
        <v>185</v>
      </c>
      <c r="AT129" s="23" t="s">
        <v>182</v>
      </c>
      <c r="AU129" s="23" t="s">
        <v>88</v>
      </c>
      <c r="AY129" s="23" t="s">
        <v>140</v>
      </c>
      <c r="BE129" s="207">
        <f>IF(O129="základní",K129,0)</f>
        <v>0</v>
      </c>
      <c r="BF129" s="207">
        <f>IF(O129="snížená",K129,0)</f>
        <v>0</v>
      </c>
      <c r="BG129" s="207">
        <f>IF(O129="zákl. přenesená",K129,0)</f>
        <v>0</v>
      </c>
      <c r="BH129" s="207">
        <f>IF(O129="sníž. přenesená",K129,0)</f>
        <v>0</v>
      </c>
      <c r="BI129" s="207">
        <f>IF(O129="nulová",K129,0)</f>
        <v>0</v>
      </c>
      <c r="BJ129" s="23" t="s">
        <v>86</v>
      </c>
      <c r="BK129" s="207">
        <f>ROUND(P129*H129,2)</f>
        <v>0</v>
      </c>
      <c r="BL129" s="23" t="s">
        <v>148</v>
      </c>
      <c r="BM129" s="23" t="s">
        <v>200</v>
      </c>
    </row>
    <row r="130" spans="2:65" s="1" customFormat="1" ht="27">
      <c r="B130" s="40"/>
      <c r="C130" s="62"/>
      <c r="D130" s="210" t="s">
        <v>180</v>
      </c>
      <c r="E130" s="62"/>
      <c r="F130" s="249" t="s">
        <v>187</v>
      </c>
      <c r="G130" s="62"/>
      <c r="H130" s="62"/>
      <c r="I130" s="162"/>
      <c r="J130" s="162"/>
      <c r="K130" s="62"/>
      <c r="L130" s="62"/>
      <c r="M130" s="60"/>
      <c r="N130" s="250"/>
      <c r="O130" s="41"/>
      <c r="P130" s="41"/>
      <c r="Q130" s="41"/>
      <c r="R130" s="41"/>
      <c r="S130" s="41"/>
      <c r="T130" s="41"/>
      <c r="U130" s="41"/>
      <c r="V130" s="41"/>
      <c r="W130" s="41"/>
      <c r="X130" s="76"/>
      <c r="AT130" s="23" t="s">
        <v>180</v>
      </c>
      <c r="AU130" s="23" t="s">
        <v>88</v>
      </c>
    </row>
    <row r="131" spans="2:65" s="11" customFormat="1" ht="40.5">
      <c r="B131" s="208"/>
      <c r="C131" s="209"/>
      <c r="D131" s="210" t="s">
        <v>154</v>
      </c>
      <c r="E131" s="211" t="s">
        <v>42</v>
      </c>
      <c r="F131" s="212" t="s">
        <v>169</v>
      </c>
      <c r="G131" s="209"/>
      <c r="H131" s="213">
        <v>8.7420000000000009</v>
      </c>
      <c r="I131" s="214"/>
      <c r="J131" s="214"/>
      <c r="K131" s="209"/>
      <c r="L131" s="209"/>
      <c r="M131" s="215"/>
      <c r="N131" s="216"/>
      <c r="O131" s="217"/>
      <c r="P131" s="217"/>
      <c r="Q131" s="217"/>
      <c r="R131" s="217"/>
      <c r="S131" s="217"/>
      <c r="T131" s="217"/>
      <c r="U131" s="217"/>
      <c r="V131" s="217"/>
      <c r="W131" s="217"/>
      <c r="X131" s="218"/>
      <c r="AT131" s="219" t="s">
        <v>154</v>
      </c>
      <c r="AU131" s="219" t="s">
        <v>88</v>
      </c>
      <c r="AV131" s="11" t="s">
        <v>88</v>
      </c>
      <c r="AW131" s="11" t="s">
        <v>7</v>
      </c>
      <c r="AX131" s="11" t="s">
        <v>79</v>
      </c>
      <c r="AY131" s="219" t="s">
        <v>140</v>
      </c>
    </row>
    <row r="132" spans="2:65" s="11" customFormat="1" ht="40.5">
      <c r="B132" s="208"/>
      <c r="C132" s="209"/>
      <c r="D132" s="210" t="s">
        <v>154</v>
      </c>
      <c r="E132" s="211" t="s">
        <v>42</v>
      </c>
      <c r="F132" s="212" t="s">
        <v>170</v>
      </c>
      <c r="G132" s="209"/>
      <c r="H132" s="213">
        <v>9.8059999999999992</v>
      </c>
      <c r="I132" s="214"/>
      <c r="J132" s="214"/>
      <c r="K132" s="209"/>
      <c r="L132" s="209"/>
      <c r="M132" s="215"/>
      <c r="N132" s="216"/>
      <c r="O132" s="217"/>
      <c r="P132" s="217"/>
      <c r="Q132" s="217"/>
      <c r="R132" s="217"/>
      <c r="S132" s="217"/>
      <c r="T132" s="217"/>
      <c r="U132" s="217"/>
      <c r="V132" s="217"/>
      <c r="W132" s="217"/>
      <c r="X132" s="218"/>
      <c r="AT132" s="219" t="s">
        <v>154</v>
      </c>
      <c r="AU132" s="219" t="s">
        <v>88</v>
      </c>
      <c r="AV132" s="11" t="s">
        <v>88</v>
      </c>
      <c r="AW132" s="11" t="s">
        <v>7</v>
      </c>
      <c r="AX132" s="11" t="s">
        <v>79</v>
      </c>
      <c r="AY132" s="219" t="s">
        <v>140</v>
      </c>
    </row>
    <row r="133" spans="2:65" s="11" customFormat="1" ht="13.5">
      <c r="B133" s="208"/>
      <c r="C133" s="209"/>
      <c r="D133" s="210" t="s">
        <v>154</v>
      </c>
      <c r="E133" s="211" t="s">
        <v>42</v>
      </c>
      <c r="F133" s="212" t="s">
        <v>171</v>
      </c>
      <c r="G133" s="209"/>
      <c r="H133" s="213">
        <v>1.4419999999999999</v>
      </c>
      <c r="I133" s="214"/>
      <c r="J133" s="214"/>
      <c r="K133" s="209"/>
      <c r="L133" s="209"/>
      <c r="M133" s="215"/>
      <c r="N133" s="216"/>
      <c r="O133" s="217"/>
      <c r="P133" s="217"/>
      <c r="Q133" s="217"/>
      <c r="R133" s="217"/>
      <c r="S133" s="217"/>
      <c r="T133" s="217"/>
      <c r="U133" s="217"/>
      <c r="V133" s="217"/>
      <c r="W133" s="217"/>
      <c r="X133" s="218"/>
      <c r="AT133" s="219" t="s">
        <v>154</v>
      </c>
      <c r="AU133" s="219" t="s">
        <v>88</v>
      </c>
      <c r="AV133" s="11" t="s">
        <v>88</v>
      </c>
      <c r="AW133" s="11" t="s">
        <v>7</v>
      </c>
      <c r="AX133" s="11" t="s">
        <v>79</v>
      </c>
      <c r="AY133" s="219" t="s">
        <v>140</v>
      </c>
    </row>
    <row r="134" spans="2:65" s="12" customFormat="1" ht="13.5">
      <c r="B134" s="220"/>
      <c r="C134" s="221"/>
      <c r="D134" s="210" t="s">
        <v>154</v>
      </c>
      <c r="E134" s="222" t="s">
        <v>42</v>
      </c>
      <c r="F134" s="223" t="s">
        <v>157</v>
      </c>
      <c r="G134" s="221"/>
      <c r="H134" s="224">
        <v>19.989999999999998</v>
      </c>
      <c r="I134" s="225"/>
      <c r="J134" s="225"/>
      <c r="K134" s="221"/>
      <c r="L134" s="221"/>
      <c r="M134" s="226"/>
      <c r="N134" s="227"/>
      <c r="O134" s="228"/>
      <c r="P134" s="228"/>
      <c r="Q134" s="228"/>
      <c r="R134" s="228"/>
      <c r="S134" s="228"/>
      <c r="T134" s="228"/>
      <c r="U134" s="228"/>
      <c r="V134" s="228"/>
      <c r="W134" s="228"/>
      <c r="X134" s="229"/>
      <c r="AT134" s="230" t="s">
        <v>154</v>
      </c>
      <c r="AU134" s="230" t="s">
        <v>88</v>
      </c>
      <c r="AV134" s="12" t="s">
        <v>148</v>
      </c>
      <c r="AW134" s="12" t="s">
        <v>7</v>
      </c>
      <c r="AX134" s="12" t="s">
        <v>86</v>
      </c>
      <c r="AY134" s="230" t="s">
        <v>140</v>
      </c>
    </row>
    <row r="135" spans="2:65" s="11" customFormat="1" ht="13.5">
      <c r="B135" s="208"/>
      <c r="C135" s="209"/>
      <c r="D135" s="242" t="s">
        <v>154</v>
      </c>
      <c r="E135" s="209"/>
      <c r="F135" s="247" t="s">
        <v>201</v>
      </c>
      <c r="G135" s="209"/>
      <c r="H135" s="248">
        <v>20.39</v>
      </c>
      <c r="I135" s="214"/>
      <c r="J135" s="214"/>
      <c r="K135" s="209"/>
      <c r="L135" s="209"/>
      <c r="M135" s="215"/>
      <c r="N135" s="216"/>
      <c r="O135" s="217"/>
      <c r="P135" s="217"/>
      <c r="Q135" s="217"/>
      <c r="R135" s="217"/>
      <c r="S135" s="217"/>
      <c r="T135" s="217"/>
      <c r="U135" s="217"/>
      <c r="V135" s="217"/>
      <c r="W135" s="217"/>
      <c r="X135" s="218"/>
      <c r="AT135" s="219" t="s">
        <v>154</v>
      </c>
      <c r="AU135" s="219" t="s">
        <v>88</v>
      </c>
      <c r="AV135" s="11" t="s">
        <v>88</v>
      </c>
      <c r="AW135" s="11" t="s">
        <v>6</v>
      </c>
      <c r="AX135" s="11" t="s">
        <v>86</v>
      </c>
      <c r="AY135" s="219" t="s">
        <v>140</v>
      </c>
    </row>
    <row r="136" spans="2:65" s="1" customFormat="1" ht="22.5" customHeight="1">
      <c r="B136" s="40"/>
      <c r="C136" s="251" t="s">
        <v>202</v>
      </c>
      <c r="D136" s="251" t="s">
        <v>182</v>
      </c>
      <c r="E136" s="252" t="s">
        <v>203</v>
      </c>
      <c r="F136" s="253" t="s">
        <v>204</v>
      </c>
      <c r="G136" s="254" t="s">
        <v>162</v>
      </c>
      <c r="H136" s="255">
        <v>5.1020000000000003</v>
      </c>
      <c r="I136" s="256"/>
      <c r="J136" s="257"/>
      <c r="K136" s="258">
        <f>ROUND(P136*H136,2)</f>
        <v>0</v>
      </c>
      <c r="L136" s="253" t="s">
        <v>147</v>
      </c>
      <c r="M136" s="259"/>
      <c r="N136" s="260" t="s">
        <v>42</v>
      </c>
      <c r="O136" s="204" t="s">
        <v>48</v>
      </c>
      <c r="P136" s="128">
        <f>I136+J136</f>
        <v>0</v>
      </c>
      <c r="Q136" s="128">
        <f>ROUND(I136*H136,2)</f>
        <v>0</v>
      </c>
      <c r="R136" s="128">
        <f>ROUND(J136*H136,2)</f>
        <v>0</v>
      </c>
      <c r="S136" s="41"/>
      <c r="T136" s="205">
        <f>S136*H136</f>
        <v>0</v>
      </c>
      <c r="U136" s="205">
        <v>5.9999999999999995E-4</v>
      </c>
      <c r="V136" s="205">
        <f>U136*H136</f>
        <v>3.0612E-3</v>
      </c>
      <c r="W136" s="205">
        <v>0</v>
      </c>
      <c r="X136" s="206">
        <f>W136*H136</f>
        <v>0</v>
      </c>
      <c r="AR136" s="23" t="s">
        <v>185</v>
      </c>
      <c r="AT136" s="23" t="s">
        <v>182</v>
      </c>
      <c r="AU136" s="23" t="s">
        <v>88</v>
      </c>
      <c r="AY136" s="23" t="s">
        <v>140</v>
      </c>
      <c r="BE136" s="207">
        <f>IF(O136="základní",K136,0)</f>
        <v>0</v>
      </c>
      <c r="BF136" s="207">
        <f>IF(O136="snížená",K136,0)</f>
        <v>0</v>
      </c>
      <c r="BG136" s="207">
        <f>IF(O136="zákl. přenesená",K136,0)</f>
        <v>0</v>
      </c>
      <c r="BH136" s="207">
        <f>IF(O136="sníž. přenesená",K136,0)</f>
        <v>0</v>
      </c>
      <c r="BI136" s="207">
        <f>IF(O136="nulová",K136,0)</f>
        <v>0</v>
      </c>
      <c r="BJ136" s="23" t="s">
        <v>86</v>
      </c>
      <c r="BK136" s="207">
        <f>ROUND(P136*H136,2)</f>
        <v>0</v>
      </c>
      <c r="BL136" s="23" t="s">
        <v>148</v>
      </c>
      <c r="BM136" s="23" t="s">
        <v>205</v>
      </c>
    </row>
    <row r="137" spans="2:65" s="1" customFormat="1" ht="27">
      <c r="B137" s="40"/>
      <c r="C137" s="62"/>
      <c r="D137" s="210" t="s">
        <v>180</v>
      </c>
      <c r="E137" s="62"/>
      <c r="F137" s="249" t="s">
        <v>206</v>
      </c>
      <c r="G137" s="62"/>
      <c r="H137" s="62"/>
      <c r="I137" s="162"/>
      <c r="J137" s="162"/>
      <c r="K137" s="62"/>
      <c r="L137" s="62"/>
      <c r="M137" s="60"/>
      <c r="N137" s="250"/>
      <c r="O137" s="41"/>
      <c r="P137" s="41"/>
      <c r="Q137" s="41"/>
      <c r="R137" s="41"/>
      <c r="S137" s="41"/>
      <c r="T137" s="41"/>
      <c r="U137" s="41"/>
      <c r="V137" s="41"/>
      <c r="W137" s="41"/>
      <c r="X137" s="76"/>
      <c r="AT137" s="23" t="s">
        <v>180</v>
      </c>
      <c r="AU137" s="23" t="s">
        <v>88</v>
      </c>
    </row>
    <row r="138" spans="2:65" s="11" customFormat="1" ht="13.5">
      <c r="B138" s="208"/>
      <c r="C138" s="209"/>
      <c r="D138" s="210" t="s">
        <v>154</v>
      </c>
      <c r="E138" s="211" t="s">
        <v>42</v>
      </c>
      <c r="F138" s="212" t="s">
        <v>207</v>
      </c>
      <c r="G138" s="209"/>
      <c r="H138" s="213">
        <v>2.6440000000000001</v>
      </c>
      <c r="I138" s="214"/>
      <c r="J138" s="214"/>
      <c r="K138" s="209"/>
      <c r="L138" s="209"/>
      <c r="M138" s="215"/>
      <c r="N138" s="216"/>
      <c r="O138" s="217"/>
      <c r="P138" s="217"/>
      <c r="Q138" s="217"/>
      <c r="R138" s="217"/>
      <c r="S138" s="217"/>
      <c r="T138" s="217"/>
      <c r="U138" s="217"/>
      <c r="V138" s="217"/>
      <c r="W138" s="217"/>
      <c r="X138" s="218"/>
      <c r="AT138" s="219" t="s">
        <v>154</v>
      </c>
      <c r="AU138" s="219" t="s">
        <v>88</v>
      </c>
      <c r="AV138" s="11" t="s">
        <v>88</v>
      </c>
      <c r="AW138" s="11" t="s">
        <v>7</v>
      </c>
      <c r="AX138" s="11" t="s">
        <v>79</v>
      </c>
      <c r="AY138" s="219" t="s">
        <v>140</v>
      </c>
    </row>
    <row r="139" spans="2:65" s="11" customFormat="1" ht="13.5">
      <c r="B139" s="208"/>
      <c r="C139" s="209"/>
      <c r="D139" s="210" t="s">
        <v>154</v>
      </c>
      <c r="E139" s="211" t="s">
        <v>42</v>
      </c>
      <c r="F139" s="212" t="s">
        <v>208</v>
      </c>
      <c r="G139" s="209"/>
      <c r="H139" s="213">
        <v>2.3580000000000001</v>
      </c>
      <c r="I139" s="214"/>
      <c r="J139" s="214"/>
      <c r="K139" s="209"/>
      <c r="L139" s="209"/>
      <c r="M139" s="215"/>
      <c r="N139" s="216"/>
      <c r="O139" s="217"/>
      <c r="P139" s="217"/>
      <c r="Q139" s="217"/>
      <c r="R139" s="217"/>
      <c r="S139" s="217"/>
      <c r="T139" s="217"/>
      <c r="U139" s="217"/>
      <c r="V139" s="217"/>
      <c r="W139" s="217"/>
      <c r="X139" s="218"/>
      <c r="AT139" s="219" t="s">
        <v>154</v>
      </c>
      <c r="AU139" s="219" t="s">
        <v>88</v>
      </c>
      <c r="AV139" s="11" t="s">
        <v>88</v>
      </c>
      <c r="AW139" s="11" t="s">
        <v>7</v>
      </c>
      <c r="AX139" s="11" t="s">
        <v>79</v>
      </c>
      <c r="AY139" s="219" t="s">
        <v>140</v>
      </c>
    </row>
    <row r="140" spans="2:65" s="12" customFormat="1" ht="13.5">
      <c r="B140" s="220"/>
      <c r="C140" s="221"/>
      <c r="D140" s="210" t="s">
        <v>154</v>
      </c>
      <c r="E140" s="222" t="s">
        <v>42</v>
      </c>
      <c r="F140" s="223" t="s">
        <v>157</v>
      </c>
      <c r="G140" s="221"/>
      <c r="H140" s="224">
        <v>5.0019999999999998</v>
      </c>
      <c r="I140" s="225"/>
      <c r="J140" s="225"/>
      <c r="K140" s="221"/>
      <c r="L140" s="221"/>
      <c r="M140" s="226"/>
      <c r="N140" s="227"/>
      <c r="O140" s="228"/>
      <c r="P140" s="228"/>
      <c r="Q140" s="228"/>
      <c r="R140" s="228"/>
      <c r="S140" s="228"/>
      <c r="T140" s="228"/>
      <c r="U140" s="228"/>
      <c r="V140" s="228"/>
      <c r="W140" s="228"/>
      <c r="X140" s="229"/>
      <c r="AT140" s="230" t="s">
        <v>154</v>
      </c>
      <c r="AU140" s="230" t="s">
        <v>88</v>
      </c>
      <c r="AV140" s="12" t="s">
        <v>148</v>
      </c>
      <c r="AW140" s="12" t="s">
        <v>7</v>
      </c>
      <c r="AX140" s="12" t="s">
        <v>86</v>
      </c>
      <c r="AY140" s="230" t="s">
        <v>140</v>
      </c>
    </row>
    <row r="141" spans="2:65" s="11" customFormat="1" ht="13.5">
      <c r="B141" s="208"/>
      <c r="C141" s="209"/>
      <c r="D141" s="242" t="s">
        <v>154</v>
      </c>
      <c r="E141" s="209"/>
      <c r="F141" s="247" t="s">
        <v>209</v>
      </c>
      <c r="G141" s="209"/>
      <c r="H141" s="248">
        <v>5.1020000000000003</v>
      </c>
      <c r="I141" s="214"/>
      <c r="J141" s="214"/>
      <c r="K141" s="209"/>
      <c r="L141" s="209"/>
      <c r="M141" s="215"/>
      <c r="N141" s="216"/>
      <c r="O141" s="217"/>
      <c r="P141" s="217"/>
      <c r="Q141" s="217"/>
      <c r="R141" s="217"/>
      <c r="S141" s="217"/>
      <c r="T141" s="217"/>
      <c r="U141" s="217"/>
      <c r="V141" s="217"/>
      <c r="W141" s="217"/>
      <c r="X141" s="218"/>
      <c r="AT141" s="219" t="s">
        <v>154</v>
      </c>
      <c r="AU141" s="219" t="s">
        <v>88</v>
      </c>
      <c r="AV141" s="11" t="s">
        <v>88</v>
      </c>
      <c r="AW141" s="11" t="s">
        <v>6</v>
      </c>
      <c r="AX141" s="11" t="s">
        <v>86</v>
      </c>
      <c r="AY141" s="219" t="s">
        <v>140</v>
      </c>
    </row>
    <row r="142" spans="2:65" s="1" customFormat="1" ht="22.5" customHeight="1">
      <c r="B142" s="40"/>
      <c r="C142" s="196" t="s">
        <v>210</v>
      </c>
      <c r="D142" s="196" t="s">
        <v>143</v>
      </c>
      <c r="E142" s="197" t="s">
        <v>211</v>
      </c>
      <c r="F142" s="198" t="s">
        <v>212</v>
      </c>
      <c r="G142" s="199" t="s">
        <v>192</v>
      </c>
      <c r="H142" s="200">
        <v>119.02</v>
      </c>
      <c r="I142" s="201"/>
      <c r="J142" s="201"/>
      <c r="K142" s="202">
        <f>ROUND(P142*H142,2)</f>
        <v>0</v>
      </c>
      <c r="L142" s="198" t="s">
        <v>147</v>
      </c>
      <c r="M142" s="60"/>
      <c r="N142" s="203" t="s">
        <v>42</v>
      </c>
      <c r="O142" s="204" t="s">
        <v>48</v>
      </c>
      <c r="P142" s="128">
        <f>I142+J142</f>
        <v>0</v>
      </c>
      <c r="Q142" s="128">
        <f>ROUND(I142*H142,2)</f>
        <v>0</v>
      </c>
      <c r="R142" s="128">
        <f>ROUND(J142*H142,2)</f>
        <v>0</v>
      </c>
      <c r="S142" s="41"/>
      <c r="T142" s="205">
        <f>S142*H142</f>
        <v>0</v>
      </c>
      <c r="U142" s="205">
        <v>6.0000000000000002E-5</v>
      </c>
      <c r="V142" s="205">
        <f>U142*H142</f>
        <v>7.1412000000000003E-3</v>
      </c>
      <c r="W142" s="205">
        <v>0</v>
      </c>
      <c r="X142" s="206">
        <f>W142*H142</f>
        <v>0</v>
      </c>
      <c r="AR142" s="23" t="s">
        <v>148</v>
      </c>
      <c r="AT142" s="23" t="s">
        <v>143</v>
      </c>
      <c r="AU142" s="23" t="s">
        <v>88</v>
      </c>
      <c r="AY142" s="23" t="s">
        <v>140</v>
      </c>
      <c r="BE142" s="207">
        <f>IF(O142="základní",K142,0)</f>
        <v>0</v>
      </c>
      <c r="BF142" s="207">
        <f>IF(O142="snížená",K142,0)</f>
        <v>0</v>
      </c>
      <c r="BG142" s="207">
        <f>IF(O142="zákl. přenesená",K142,0)</f>
        <v>0</v>
      </c>
      <c r="BH142" s="207">
        <f>IF(O142="sníž. přenesená",K142,0)</f>
        <v>0</v>
      </c>
      <c r="BI142" s="207">
        <f>IF(O142="nulová",K142,0)</f>
        <v>0</v>
      </c>
      <c r="BJ142" s="23" t="s">
        <v>86</v>
      </c>
      <c r="BK142" s="207">
        <f>ROUND(P142*H142,2)</f>
        <v>0</v>
      </c>
      <c r="BL142" s="23" t="s">
        <v>148</v>
      </c>
      <c r="BM142" s="23" t="s">
        <v>213</v>
      </c>
    </row>
    <row r="143" spans="2:65" s="11" customFormat="1" ht="13.5">
      <c r="B143" s="208"/>
      <c r="C143" s="209"/>
      <c r="D143" s="210" t="s">
        <v>154</v>
      </c>
      <c r="E143" s="211" t="s">
        <v>42</v>
      </c>
      <c r="F143" s="212" t="s">
        <v>214</v>
      </c>
      <c r="G143" s="209"/>
      <c r="H143" s="213">
        <v>132.52000000000001</v>
      </c>
      <c r="I143" s="214"/>
      <c r="J143" s="214"/>
      <c r="K143" s="209"/>
      <c r="L143" s="209"/>
      <c r="M143" s="215"/>
      <c r="N143" s="216"/>
      <c r="O143" s="217"/>
      <c r="P143" s="217"/>
      <c r="Q143" s="217"/>
      <c r="R143" s="217"/>
      <c r="S143" s="217"/>
      <c r="T143" s="217"/>
      <c r="U143" s="217"/>
      <c r="V143" s="217"/>
      <c r="W143" s="217"/>
      <c r="X143" s="218"/>
      <c r="AT143" s="219" t="s">
        <v>154</v>
      </c>
      <c r="AU143" s="219" t="s">
        <v>88</v>
      </c>
      <c r="AV143" s="11" t="s">
        <v>88</v>
      </c>
      <c r="AW143" s="11" t="s">
        <v>7</v>
      </c>
      <c r="AX143" s="11" t="s">
        <v>79</v>
      </c>
      <c r="AY143" s="219" t="s">
        <v>140</v>
      </c>
    </row>
    <row r="144" spans="2:65" s="11" customFormat="1" ht="13.5">
      <c r="B144" s="208"/>
      <c r="C144" s="209"/>
      <c r="D144" s="210" t="s">
        <v>154</v>
      </c>
      <c r="E144" s="211" t="s">
        <v>42</v>
      </c>
      <c r="F144" s="212" t="s">
        <v>215</v>
      </c>
      <c r="G144" s="209"/>
      <c r="H144" s="213">
        <v>-13.5</v>
      </c>
      <c r="I144" s="214"/>
      <c r="J144" s="214"/>
      <c r="K144" s="209"/>
      <c r="L144" s="209"/>
      <c r="M144" s="215"/>
      <c r="N144" s="216"/>
      <c r="O144" s="217"/>
      <c r="P144" s="217"/>
      <c r="Q144" s="217"/>
      <c r="R144" s="217"/>
      <c r="S144" s="217"/>
      <c r="T144" s="217"/>
      <c r="U144" s="217"/>
      <c r="V144" s="217"/>
      <c r="W144" s="217"/>
      <c r="X144" s="218"/>
      <c r="AT144" s="219" t="s">
        <v>154</v>
      </c>
      <c r="AU144" s="219" t="s">
        <v>88</v>
      </c>
      <c r="AV144" s="11" t="s">
        <v>88</v>
      </c>
      <c r="AW144" s="11" t="s">
        <v>7</v>
      </c>
      <c r="AX144" s="11" t="s">
        <v>79</v>
      </c>
      <c r="AY144" s="219" t="s">
        <v>140</v>
      </c>
    </row>
    <row r="145" spans="2:65" s="12" customFormat="1" ht="13.5">
      <c r="B145" s="220"/>
      <c r="C145" s="221"/>
      <c r="D145" s="242" t="s">
        <v>154</v>
      </c>
      <c r="E145" s="243" t="s">
        <v>42</v>
      </c>
      <c r="F145" s="244" t="s">
        <v>157</v>
      </c>
      <c r="G145" s="221"/>
      <c r="H145" s="245">
        <v>119.02</v>
      </c>
      <c r="I145" s="225"/>
      <c r="J145" s="225"/>
      <c r="K145" s="221"/>
      <c r="L145" s="221"/>
      <c r="M145" s="226"/>
      <c r="N145" s="227"/>
      <c r="O145" s="228"/>
      <c r="P145" s="228"/>
      <c r="Q145" s="228"/>
      <c r="R145" s="228"/>
      <c r="S145" s="228"/>
      <c r="T145" s="228"/>
      <c r="U145" s="228"/>
      <c r="V145" s="228"/>
      <c r="W145" s="228"/>
      <c r="X145" s="229"/>
      <c r="AT145" s="230" t="s">
        <v>154</v>
      </c>
      <c r="AU145" s="230" t="s">
        <v>88</v>
      </c>
      <c r="AV145" s="12" t="s">
        <v>148</v>
      </c>
      <c r="AW145" s="12" t="s">
        <v>7</v>
      </c>
      <c r="AX145" s="12" t="s">
        <v>86</v>
      </c>
      <c r="AY145" s="230" t="s">
        <v>140</v>
      </c>
    </row>
    <row r="146" spans="2:65" s="1" customFormat="1" ht="22.5" customHeight="1">
      <c r="B146" s="40"/>
      <c r="C146" s="251" t="s">
        <v>216</v>
      </c>
      <c r="D146" s="251" t="s">
        <v>182</v>
      </c>
      <c r="E146" s="252" t="s">
        <v>217</v>
      </c>
      <c r="F146" s="253" t="s">
        <v>218</v>
      </c>
      <c r="G146" s="254" t="s">
        <v>192</v>
      </c>
      <c r="H146" s="255">
        <v>124.971</v>
      </c>
      <c r="I146" s="256"/>
      <c r="J146" s="257"/>
      <c r="K146" s="258">
        <f>ROUND(P146*H146,2)</f>
        <v>0</v>
      </c>
      <c r="L146" s="253" t="s">
        <v>147</v>
      </c>
      <c r="M146" s="259"/>
      <c r="N146" s="260" t="s">
        <v>42</v>
      </c>
      <c r="O146" s="204" t="s">
        <v>48</v>
      </c>
      <c r="P146" s="128">
        <f>I146+J146</f>
        <v>0</v>
      </c>
      <c r="Q146" s="128">
        <f>ROUND(I146*H146,2)</f>
        <v>0</v>
      </c>
      <c r="R146" s="128">
        <f>ROUND(J146*H146,2)</f>
        <v>0</v>
      </c>
      <c r="S146" s="41"/>
      <c r="T146" s="205">
        <f>S146*H146</f>
        <v>0</v>
      </c>
      <c r="U146" s="205">
        <v>4.2000000000000002E-4</v>
      </c>
      <c r="V146" s="205">
        <f>U146*H146</f>
        <v>5.2487820000000004E-2</v>
      </c>
      <c r="W146" s="205">
        <v>0</v>
      </c>
      <c r="X146" s="206">
        <f>W146*H146</f>
        <v>0</v>
      </c>
      <c r="AR146" s="23" t="s">
        <v>185</v>
      </c>
      <c r="AT146" s="23" t="s">
        <v>182</v>
      </c>
      <c r="AU146" s="23" t="s">
        <v>88</v>
      </c>
      <c r="AY146" s="23" t="s">
        <v>140</v>
      </c>
      <c r="BE146" s="207">
        <f>IF(O146="základní",K146,0)</f>
        <v>0</v>
      </c>
      <c r="BF146" s="207">
        <f>IF(O146="snížená",K146,0)</f>
        <v>0</v>
      </c>
      <c r="BG146" s="207">
        <f>IF(O146="zákl. přenesená",K146,0)</f>
        <v>0</v>
      </c>
      <c r="BH146" s="207">
        <f>IF(O146="sníž. přenesená",K146,0)</f>
        <v>0</v>
      </c>
      <c r="BI146" s="207">
        <f>IF(O146="nulová",K146,0)</f>
        <v>0</v>
      </c>
      <c r="BJ146" s="23" t="s">
        <v>86</v>
      </c>
      <c r="BK146" s="207">
        <f>ROUND(P146*H146,2)</f>
        <v>0</v>
      </c>
      <c r="BL146" s="23" t="s">
        <v>148</v>
      </c>
      <c r="BM146" s="23" t="s">
        <v>219</v>
      </c>
    </row>
    <row r="147" spans="2:65" s="11" customFormat="1" ht="13.5">
      <c r="B147" s="208"/>
      <c r="C147" s="209"/>
      <c r="D147" s="242" t="s">
        <v>154</v>
      </c>
      <c r="E147" s="209"/>
      <c r="F147" s="247" t="s">
        <v>220</v>
      </c>
      <c r="G147" s="209"/>
      <c r="H147" s="248">
        <v>124.971</v>
      </c>
      <c r="I147" s="214"/>
      <c r="J147" s="214"/>
      <c r="K147" s="209"/>
      <c r="L147" s="209"/>
      <c r="M147" s="215"/>
      <c r="N147" s="216"/>
      <c r="O147" s="217"/>
      <c r="P147" s="217"/>
      <c r="Q147" s="217"/>
      <c r="R147" s="217"/>
      <c r="S147" s="217"/>
      <c r="T147" s="217"/>
      <c r="U147" s="217"/>
      <c r="V147" s="217"/>
      <c r="W147" s="217"/>
      <c r="X147" s="218"/>
      <c r="AT147" s="219" t="s">
        <v>154</v>
      </c>
      <c r="AU147" s="219" t="s">
        <v>88</v>
      </c>
      <c r="AV147" s="11" t="s">
        <v>88</v>
      </c>
      <c r="AW147" s="11" t="s">
        <v>6</v>
      </c>
      <c r="AX147" s="11" t="s">
        <v>86</v>
      </c>
      <c r="AY147" s="219" t="s">
        <v>140</v>
      </c>
    </row>
    <row r="148" spans="2:65" s="1" customFormat="1" ht="31.5" customHeight="1">
      <c r="B148" s="40"/>
      <c r="C148" s="196" t="s">
        <v>221</v>
      </c>
      <c r="D148" s="196" t="s">
        <v>143</v>
      </c>
      <c r="E148" s="197" t="s">
        <v>222</v>
      </c>
      <c r="F148" s="198" t="s">
        <v>223</v>
      </c>
      <c r="G148" s="199" t="s">
        <v>162</v>
      </c>
      <c r="H148" s="200">
        <v>448.65800000000002</v>
      </c>
      <c r="I148" s="201"/>
      <c r="J148" s="201"/>
      <c r="K148" s="202">
        <f>ROUND(P148*H148,2)</f>
        <v>0</v>
      </c>
      <c r="L148" s="198" t="s">
        <v>147</v>
      </c>
      <c r="M148" s="60"/>
      <c r="N148" s="203" t="s">
        <v>42</v>
      </c>
      <c r="O148" s="204" t="s">
        <v>48</v>
      </c>
      <c r="P148" s="128">
        <f>I148+J148</f>
        <v>0</v>
      </c>
      <c r="Q148" s="128">
        <f>ROUND(I148*H148,2)</f>
        <v>0</v>
      </c>
      <c r="R148" s="128">
        <f>ROUND(J148*H148,2)</f>
        <v>0</v>
      </c>
      <c r="S148" s="41"/>
      <c r="T148" s="205">
        <f>S148*H148</f>
        <v>0</v>
      </c>
      <c r="U148" s="205">
        <v>4.7800000000000004E-3</v>
      </c>
      <c r="V148" s="205">
        <f>U148*H148</f>
        <v>2.1445852400000001</v>
      </c>
      <c r="W148" s="205">
        <v>0</v>
      </c>
      <c r="X148" s="206">
        <f>W148*H148</f>
        <v>0</v>
      </c>
      <c r="AR148" s="23" t="s">
        <v>148</v>
      </c>
      <c r="AT148" s="23" t="s">
        <v>143</v>
      </c>
      <c r="AU148" s="23" t="s">
        <v>88</v>
      </c>
      <c r="AY148" s="23" t="s">
        <v>140</v>
      </c>
      <c r="BE148" s="207">
        <f>IF(O148="základní",K148,0)</f>
        <v>0</v>
      </c>
      <c r="BF148" s="207">
        <f>IF(O148="snížená",K148,0)</f>
        <v>0</v>
      </c>
      <c r="BG148" s="207">
        <f>IF(O148="zákl. přenesená",K148,0)</f>
        <v>0</v>
      </c>
      <c r="BH148" s="207">
        <f>IF(O148="sníž. přenesená",K148,0)</f>
        <v>0</v>
      </c>
      <c r="BI148" s="207">
        <f>IF(O148="nulová",K148,0)</f>
        <v>0</v>
      </c>
      <c r="BJ148" s="23" t="s">
        <v>86</v>
      </c>
      <c r="BK148" s="207">
        <f>ROUND(P148*H148,2)</f>
        <v>0</v>
      </c>
      <c r="BL148" s="23" t="s">
        <v>148</v>
      </c>
      <c r="BM148" s="23" t="s">
        <v>224</v>
      </c>
    </row>
    <row r="149" spans="2:65" s="11" customFormat="1" ht="27">
      <c r="B149" s="208"/>
      <c r="C149" s="209"/>
      <c r="D149" s="210" t="s">
        <v>154</v>
      </c>
      <c r="E149" s="211" t="s">
        <v>42</v>
      </c>
      <c r="F149" s="212" t="s">
        <v>164</v>
      </c>
      <c r="G149" s="209"/>
      <c r="H149" s="213">
        <v>158.745</v>
      </c>
      <c r="I149" s="214"/>
      <c r="J149" s="214"/>
      <c r="K149" s="209"/>
      <c r="L149" s="209"/>
      <c r="M149" s="215"/>
      <c r="N149" s="216"/>
      <c r="O149" s="217"/>
      <c r="P149" s="217"/>
      <c r="Q149" s="217"/>
      <c r="R149" s="217"/>
      <c r="S149" s="217"/>
      <c r="T149" s="217"/>
      <c r="U149" s="217"/>
      <c r="V149" s="217"/>
      <c r="W149" s="217"/>
      <c r="X149" s="218"/>
      <c r="AT149" s="219" t="s">
        <v>154</v>
      </c>
      <c r="AU149" s="219" t="s">
        <v>88</v>
      </c>
      <c r="AV149" s="11" t="s">
        <v>88</v>
      </c>
      <c r="AW149" s="11" t="s">
        <v>7</v>
      </c>
      <c r="AX149" s="11" t="s">
        <v>79</v>
      </c>
      <c r="AY149" s="219" t="s">
        <v>140</v>
      </c>
    </row>
    <row r="150" spans="2:65" s="11" customFormat="1" ht="27">
      <c r="B150" s="208"/>
      <c r="C150" s="209"/>
      <c r="D150" s="210" t="s">
        <v>154</v>
      </c>
      <c r="E150" s="211" t="s">
        <v>42</v>
      </c>
      <c r="F150" s="212" t="s">
        <v>165</v>
      </c>
      <c r="G150" s="209"/>
      <c r="H150" s="213">
        <v>142.88</v>
      </c>
      <c r="I150" s="214"/>
      <c r="J150" s="214"/>
      <c r="K150" s="209"/>
      <c r="L150" s="209"/>
      <c r="M150" s="215"/>
      <c r="N150" s="216"/>
      <c r="O150" s="217"/>
      <c r="P150" s="217"/>
      <c r="Q150" s="217"/>
      <c r="R150" s="217"/>
      <c r="S150" s="217"/>
      <c r="T150" s="217"/>
      <c r="U150" s="217"/>
      <c r="V150" s="217"/>
      <c r="W150" s="217"/>
      <c r="X150" s="218"/>
      <c r="AT150" s="219" t="s">
        <v>154</v>
      </c>
      <c r="AU150" s="219" t="s">
        <v>88</v>
      </c>
      <c r="AV150" s="11" t="s">
        <v>88</v>
      </c>
      <c r="AW150" s="11" t="s">
        <v>7</v>
      </c>
      <c r="AX150" s="11" t="s">
        <v>79</v>
      </c>
      <c r="AY150" s="219" t="s">
        <v>140</v>
      </c>
    </row>
    <row r="151" spans="2:65" s="11" customFormat="1" ht="13.5">
      <c r="B151" s="208"/>
      <c r="C151" s="209"/>
      <c r="D151" s="210" t="s">
        <v>154</v>
      </c>
      <c r="E151" s="211" t="s">
        <v>42</v>
      </c>
      <c r="F151" s="212" t="s">
        <v>166</v>
      </c>
      <c r="G151" s="209"/>
      <c r="H151" s="213">
        <v>61.267000000000003</v>
      </c>
      <c r="I151" s="214"/>
      <c r="J151" s="214"/>
      <c r="K151" s="209"/>
      <c r="L151" s="209"/>
      <c r="M151" s="215"/>
      <c r="N151" s="216"/>
      <c r="O151" s="217"/>
      <c r="P151" s="217"/>
      <c r="Q151" s="217"/>
      <c r="R151" s="217"/>
      <c r="S151" s="217"/>
      <c r="T151" s="217"/>
      <c r="U151" s="217"/>
      <c r="V151" s="217"/>
      <c r="W151" s="217"/>
      <c r="X151" s="218"/>
      <c r="AT151" s="219" t="s">
        <v>154</v>
      </c>
      <c r="AU151" s="219" t="s">
        <v>88</v>
      </c>
      <c r="AV151" s="11" t="s">
        <v>88</v>
      </c>
      <c r="AW151" s="11" t="s">
        <v>7</v>
      </c>
      <c r="AX151" s="11" t="s">
        <v>79</v>
      </c>
      <c r="AY151" s="219" t="s">
        <v>140</v>
      </c>
    </row>
    <row r="152" spans="2:65" s="11" customFormat="1" ht="13.5">
      <c r="B152" s="208"/>
      <c r="C152" s="209"/>
      <c r="D152" s="210" t="s">
        <v>154</v>
      </c>
      <c r="E152" s="211" t="s">
        <v>42</v>
      </c>
      <c r="F152" s="212" t="s">
        <v>167</v>
      </c>
      <c r="G152" s="209"/>
      <c r="H152" s="213">
        <v>56.978999999999999</v>
      </c>
      <c r="I152" s="214"/>
      <c r="J152" s="214"/>
      <c r="K152" s="209"/>
      <c r="L152" s="209"/>
      <c r="M152" s="215"/>
      <c r="N152" s="216"/>
      <c r="O152" s="217"/>
      <c r="P152" s="217"/>
      <c r="Q152" s="217"/>
      <c r="R152" s="217"/>
      <c r="S152" s="217"/>
      <c r="T152" s="217"/>
      <c r="U152" s="217"/>
      <c r="V152" s="217"/>
      <c r="W152" s="217"/>
      <c r="X152" s="218"/>
      <c r="AT152" s="219" t="s">
        <v>154</v>
      </c>
      <c r="AU152" s="219" t="s">
        <v>88</v>
      </c>
      <c r="AV152" s="11" t="s">
        <v>88</v>
      </c>
      <c r="AW152" s="11" t="s">
        <v>7</v>
      </c>
      <c r="AX152" s="11" t="s">
        <v>79</v>
      </c>
      <c r="AY152" s="219" t="s">
        <v>140</v>
      </c>
    </row>
    <row r="153" spans="2:65" s="13" customFormat="1" ht="13.5">
      <c r="B153" s="231"/>
      <c r="C153" s="232"/>
      <c r="D153" s="210" t="s">
        <v>154</v>
      </c>
      <c r="E153" s="233" t="s">
        <v>42</v>
      </c>
      <c r="F153" s="234" t="s">
        <v>168</v>
      </c>
      <c r="G153" s="232"/>
      <c r="H153" s="235">
        <v>419.87099999999998</v>
      </c>
      <c r="I153" s="236"/>
      <c r="J153" s="236"/>
      <c r="K153" s="232"/>
      <c r="L153" s="232"/>
      <c r="M153" s="237"/>
      <c r="N153" s="238"/>
      <c r="O153" s="239"/>
      <c r="P153" s="239"/>
      <c r="Q153" s="239"/>
      <c r="R153" s="239"/>
      <c r="S153" s="239"/>
      <c r="T153" s="239"/>
      <c r="U153" s="239"/>
      <c r="V153" s="239"/>
      <c r="W153" s="239"/>
      <c r="X153" s="240"/>
      <c r="AT153" s="241" t="s">
        <v>154</v>
      </c>
      <c r="AU153" s="241" t="s">
        <v>88</v>
      </c>
      <c r="AV153" s="13" t="s">
        <v>141</v>
      </c>
      <c r="AW153" s="13" t="s">
        <v>7</v>
      </c>
      <c r="AX153" s="13" t="s">
        <v>79</v>
      </c>
      <c r="AY153" s="241" t="s">
        <v>140</v>
      </c>
    </row>
    <row r="154" spans="2:65" s="11" customFormat="1" ht="40.5">
      <c r="B154" s="208"/>
      <c r="C154" s="209"/>
      <c r="D154" s="210" t="s">
        <v>154</v>
      </c>
      <c r="E154" s="211" t="s">
        <v>42</v>
      </c>
      <c r="F154" s="212" t="s">
        <v>169</v>
      </c>
      <c r="G154" s="209"/>
      <c r="H154" s="213">
        <v>8.7420000000000009</v>
      </c>
      <c r="I154" s="214"/>
      <c r="J154" s="214"/>
      <c r="K154" s="209"/>
      <c r="L154" s="209"/>
      <c r="M154" s="215"/>
      <c r="N154" s="216"/>
      <c r="O154" s="217"/>
      <c r="P154" s="217"/>
      <c r="Q154" s="217"/>
      <c r="R154" s="217"/>
      <c r="S154" s="217"/>
      <c r="T154" s="217"/>
      <c r="U154" s="217"/>
      <c r="V154" s="217"/>
      <c r="W154" s="217"/>
      <c r="X154" s="218"/>
      <c r="AT154" s="219" t="s">
        <v>154</v>
      </c>
      <c r="AU154" s="219" t="s">
        <v>88</v>
      </c>
      <c r="AV154" s="11" t="s">
        <v>88</v>
      </c>
      <c r="AW154" s="11" t="s">
        <v>7</v>
      </c>
      <c r="AX154" s="11" t="s">
        <v>79</v>
      </c>
      <c r="AY154" s="219" t="s">
        <v>140</v>
      </c>
    </row>
    <row r="155" spans="2:65" s="11" customFormat="1" ht="40.5">
      <c r="B155" s="208"/>
      <c r="C155" s="209"/>
      <c r="D155" s="210" t="s">
        <v>154</v>
      </c>
      <c r="E155" s="211" t="s">
        <v>42</v>
      </c>
      <c r="F155" s="212" t="s">
        <v>170</v>
      </c>
      <c r="G155" s="209"/>
      <c r="H155" s="213">
        <v>9.8059999999999992</v>
      </c>
      <c r="I155" s="214"/>
      <c r="J155" s="214"/>
      <c r="K155" s="209"/>
      <c r="L155" s="209"/>
      <c r="M155" s="215"/>
      <c r="N155" s="216"/>
      <c r="O155" s="217"/>
      <c r="P155" s="217"/>
      <c r="Q155" s="217"/>
      <c r="R155" s="217"/>
      <c r="S155" s="217"/>
      <c r="T155" s="217"/>
      <c r="U155" s="217"/>
      <c r="V155" s="217"/>
      <c r="W155" s="217"/>
      <c r="X155" s="218"/>
      <c r="AT155" s="219" t="s">
        <v>154</v>
      </c>
      <c r="AU155" s="219" t="s">
        <v>88</v>
      </c>
      <c r="AV155" s="11" t="s">
        <v>88</v>
      </c>
      <c r="AW155" s="11" t="s">
        <v>7</v>
      </c>
      <c r="AX155" s="11" t="s">
        <v>79</v>
      </c>
      <c r="AY155" s="219" t="s">
        <v>140</v>
      </c>
    </row>
    <row r="156" spans="2:65" s="11" customFormat="1" ht="13.5">
      <c r="B156" s="208"/>
      <c r="C156" s="209"/>
      <c r="D156" s="210" t="s">
        <v>154</v>
      </c>
      <c r="E156" s="211" t="s">
        <v>42</v>
      </c>
      <c r="F156" s="212" t="s">
        <v>171</v>
      </c>
      <c r="G156" s="209"/>
      <c r="H156" s="213">
        <v>1.4419999999999999</v>
      </c>
      <c r="I156" s="214"/>
      <c r="J156" s="214"/>
      <c r="K156" s="209"/>
      <c r="L156" s="209"/>
      <c r="M156" s="215"/>
      <c r="N156" s="216"/>
      <c r="O156" s="217"/>
      <c r="P156" s="217"/>
      <c r="Q156" s="217"/>
      <c r="R156" s="217"/>
      <c r="S156" s="217"/>
      <c r="T156" s="217"/>
      <c r="U156" s="217"/>
      <c r="V156" s="217"/>
      <c r="W156" s="217"/>
      <c r="X156" s="218"/>
      <c r="AT156" s="219" t="s">
        <v>154</v>
      </c>
      <c r="AU156" s="219" t="s">
        <v>88</v>
      </c>
      <c r="AV156" s="11" t="s">
        <v>88</v>
      </c>
      <c r="AW156" s="11" t="s">
        <v>7</v>
      </c>
      <c r="AX156" s="11" t="s">
        <v>79</v>
      </c>
      <c r="AY156" s="219" t="s">
        <v>140</v>
      </c>
    </row>
    <row r="157" spans="2:65" s="12" customFormat="1" ht="13.5">
      <c r="B157" s="220"/>
      <c r="C157" s="221"/>
      <c r="D157" s="210" t="s">
        <v>154</v>
      </c>
      <c r="E157" s="222" t="s">
        <v>42</v>
      </c>
      <c r="F157" s="223" t="s">
        <v>157</v>
      </c>
      <c r="G157" s="221"/>
      <c r="H157" s="224">
        <v>439.86099999999999</v>
      </c>
      <c r="I157" s="225"/>
      <c r="J157" s="225"/>
      <c r="K157" s="221"/>
      <c r="L157" s="221"/>
      <c r="M157" s="226"/>
      <c r="N157" s="227"/>
      <c r="O157" s="228"/>
      <c r="P157" s="228"/>
      <c r="Q157" s="228"/>
      <c r="R157" s="228"/>
      <c r="S157" s="228"/>
      <c r="T157" s="228"/>
      <c r="U157" s="228"/>
      <c r="V157" s="228"/>
      <c r="W157" s="228"/>
      <c r="X157" s="229"/>
      <c r="AT157" s="230" t="s">
        <v>154</v>
      </c>
      <c r="AU157" s="230" t="s">
        <v>88</v>
      </c>
      <c r="AV157" s="12" t="s">
        <v>148</v>
      </c>
      <c r="AW157" s="12" t="s">
        <v>7</v>
      </c>
      <c r="AX157" s="12" t="s">
        <v>86</v>
      </c>
      <c r="AY157" s="230" t="s">
        <v>140</v>
      </c>
    </row>
    <row r="158" spans="2:65" s="11" customFormat="1" ht="13.5">
      <c r="B158" s="208"/>
      <c r="C158" s="209"/>
      <c r="D158" s="242" t="s">
        <v>154</v>
      </c>
      <c r="E158" s="209"/>
      <c r="F158" s="247" t="s">
        <v>225</v>
      </c>
      <c r="G158" s="209"/>
      <c r="H158" s="248">
        <v>448.65800000000002</v>
      </c>
      <c r="I158" s="214"/>
      <c r="J158" s="214"/>
      <c r="K158" s="209"/>
      <c r="L158" s="209"/>
      <c r="M158" s="215"/>
      <c r="N158" s="216"/>
      <c r="O158" s="217"/>
      <c r="P158" s="217"/>
      <c r="Q158" s="217"/>
      <c r="R158" s="217"/>
      <c r="S158" s="217"/>
      <c r="T158" s="217"/>
      <c r="U158" s="217"/>
      <c r="V158" s="217"/>
      <c r="W158" s="217"/>
      <c r="X158" s="218"/>
      <c r="AT158" s="219" t="s">
        <v>154</v>
      </c>
      <c r="AU158" s="219" t="s">
        <v>88</v>
      </c>
      <c r="AV158" s="11" t="s">
        <v>88</v>
      </c>
      <c r="AW158" s="11" t="s">
        <v>6</v>
      </c>
      <c r="AX158" s="11" t="s">
        <v>86</v>
      </c>
      <c r="AY158" s="219" t="s">
        <v>140</v>
      </c>
    </row>
    <row r="159" spans="2:65" s="1" customFormat="1" ht="31.5" customHeight="1">
      <c r="B159" s="40"/>
      <c r="C159" s="196" t="s">
        <v>226</v>
      </c>
      <c r="D159" s="196" t="s">
        <v>143</v>
      </c>
      <c r="E159" s="197" t="s">
        <v>227</v>
      </c>
      <c r="F159" s="198" t="s">
        <v>228</v>
      </c>
      <c r="G159" s="199" t="s">
        <v>162</v>
      </c>
      <c r="H159" s="200">
        <v>52.238999999999997</v>
      </c>
      <c r="I159" s="201"/>
      <c r="J159" s="201"/>
      <c r="K159" s="202">
        <f>ROUND(P159*H159,2)</f>
        <v>0</v>
      </c>
      <c r="L159" s="198" t="s">
        <v>147</v>
      </c>
      <c r="M159" s="60"/>
      <c r="N159" s="203" t="s">
        <v>42</v>
      </c>
      <c r="O159" s="204" t="s">
        <v>48</v>
      </c>
      <c r="P159" s="128">
        <f>I159+J159</f>
        <v>0</v>
      </c>
      <c r="Q159" s="128">
        <f>ROUND(I159*H159,2)</f>
        <v>0</v>
      </c>
      <c r="R159" s="128">
        <f>ROUND(J159*H159,2)</f>
        <v>0</v>
      </c>
      <c r="S159" s="41"/>
      <c r="T159" s="205">
        <f>S159*H159</f>
        <v>0</v>
      </c>
      <c r="U159" s="205">
        <v>1.2E-4</v>
      </c>
      <c r="V159" s="205">
        <f>U159*H159</f>
        <v>6.2686799999999996E-3</v>
      </c>
      <c r="W159" s="205">
        <v>0</v>
      </c>
      <c r="X159" s="206">
        <f>W159*H159</f>
        <v>0</v>
      </c>
      <c r="AR159" s="23" t="s">
        <v>148</v>
      </c>
      <c r="AT159" s="23" t="s">
        <v>143</v>
      </c>
      <c r="AU159" s="23" t="s">
        <v>88</v>
      </c>
      <c r="AY159" s="23" t="s">
        <v>140</v>
      </c>
      <c r="BE159" s="207">
        <f>IF(O159="základní",K159,0)</f>
        <v>0</v>
      </c>
      <c r="BF159" s="207">
        <f>IF(O159="snížená",K159,0)</f>
        <v>0</v>
      </c>
      <c r="BG159" s="207">
        <f>IF(O159="zákl. přenesená",K159,0)</f>
        <v>0</v>
      </c>
      <c r="BH159" s="207">
        <f>IF(O159="sníž. přenesená",K159,0)</f>
        <v>0</v>
      </c>
      <c r="BI159" s="207">
        <f>IF(O159="nulová",K159,0)</f>
        <v>0</v>
      </c>
      <c r="BJ159" s="23" t="s">
        <v>86</v>
      </c>
      <c r="BK159" s="207">
        <f>ROUND(P159*H159,2)</f>
        <v>0</v>
      </c>
      <c r="BL159" s="23" t="s">
        <v>148</v>
      </c>
      <c r="BM159" s="23" t="s">
        <v>229</v>
      </c>
    </row>
    <row r="160" spans="2:65" s="11" customFormat="1" ht="13.5">
      <c r="B160" s="208"/>
      <c r="C160" s="209"/>
      <c r="D160" s="210" t="s">
        <v>154</v>
      </c>
      <c r="E160" s="211" t="s">
        <v>42</v>
      </c>
      <c r="F160" s="212" t="s">
        <v>230</v>
      </c>
      <c r="G160" s="209"/>
      <c r="H160" s="213">
        <v>14.573</v>
      </c>
      <c r="I160" s="214"/>
      <c r="J160" s="214"/>
      <c r="K160" s="209"/>
      <c r="L160" s="209"/>
      <c r="M160" s="215"/>
      <c r="N160" s="216"/>
      <c r="O160" s="217"/>
      <c r="P160" s="217"/>
      <c r="Q160" s="217"/>
      <c r="R160" s="217"/>
      <c r="S160" s="217"/>
      <c r="T160" s="217"/>
      <c r="U160" s="217"/>
      <c r="V160" s="217"/>
      <c r="W160" s="217"/>
      <c r="X160" s="218"/>
      <c r="AT160" s="219" t="s">
        <v>154</v>
      </c>
      <c r="AU160" s="219" t="s">
        <v>88</v>
      </c>
      <c r="AV160" s="11" t="s">
        <v>88</v>
      </c>
      <c r="AW160" s="11" t="s">
        <v>7</v>
      </c>
      <c r="AX160" s="11" t="s">
        <v>79</v>
      </c>
      <c r="AY160" s="219" t="s">
        <v>140</v>
      </c>
    </row>
    <row r="161" spans="2:65" s="11" customFormat="1" ht="13.5">
      <c r="B161" s="208"/>
      <c r="C161" s="209"/>
      <c r="D161" s="210" t="s">
        <v>154</v>
      </c>
      <c r="E161" s="211" t="s">
        <v>42</v>
      </c>
      <c r="F161" s="212" t="s">
        <v>231</v>
      </c>
      <c r="G161" s="209"/>
      <c r="H161" s="213">
        <v>30.437999999999999</v>
      </c>
      <c r="I161" s="214"/>
      <c r="J161" s="214"/>
      <c r="K161" s="209"/>
      <c r="L161" s="209"/>
      <c r="M161" s="215"/>
      <c r="N161" s="216"/>
      <c r="O161" s="217"/>
      <c r="P161" s="217"/>
      <c r="Q161" s="217"/>
      <c r="R161" s="217"/>
      <c r="S161" s="217"/>
      <c r="T161" s="217"/>
      <c r="U161" s="217"/>
      <c r="V161" s="217"/>
      <c r="W161" s="217"/>
      <c r="X161" s="218"/>
      <c r="AT161" s="219" t="s">
        <v>154</v>
      </c>
      <c r="AU161" s="219" t="s">
        <v>88</v>
      </c>
      <c r="AV161" s="11" t="s">
        <v>88</v>
      </c>
      <c r="AW161" s="11" t="s">
        <v>7</v>
      </c>
      <c r="AX161" s="11" t="s">
        <v>79</v>
      </c>
      <c r="AY161" s="219" t="s">
        <v>140</v>
      </c>
    </row>
    <row r="162" spans="2:65" s="11" customFormat="1" ht="13.5">
      <c r="B162" s="208"/>
      <c r="C162" s="209"/>
      <c r="D162" s="210" t="s">
        <v>154</v>
      </c>
      <c r="E162" s="211" t="s">
        <v>42</v>
      </c>
      <c r="F162" s="212" t="s">
        <v>232</v>
      </c>
      <c r="G162" s="209"/>
      <c r="H162" s="213">
        <v>1.47</v>
      </c>
      <c r="I162" s="214"/>
      <c r="J162" s="214"/>
      <c r="K162" s="209"/>
      <c r="L162" s="209"/>
      <c r="M162" s="215"/>
      <c r="N162" s="216"/>
      <c r="O162" s="217"/>
      <c r="P162" s="217"/>
      <c r="Q162" s="217"/>
      <c r="R162" s="217"/>
      <c r="S162" s="217"/>
      <c r="T162" s="217"/>
      <c r="U162" s="217"/>
      <c r="V162" s="217"/>
      <c r="W162" s="217"/>
      <c r="X162" s="218"/>
      <c r="AT162" s="219" t="s">
        <v>154</v>
      </c>
      <c r="AU162" s="219" t="s">
        <v>88</v>
      </c>
      <c r="AV162" s="11" t="s">
        <v>88</v>
      </c>
      <c r="AW162" s="11" t="s">
        <v>7</v>
      </c>
      <c r="AX162" s="11" t="s">
        <v>79</v>
      </c>
      <c r="AY162" s="219" t="s">
        <v>140</v>
      </c>
    </row>
    <row r="163" spans="2:65" s="11" customFormat="1" ht="13.5">
      <c r="B163" s="208"/>
      <c r="C163" s="209"/>
      <c r="D163" s="210" t="s">
        <v>154</v>
      </c>
      <c r="E163" s="211" t="s">
        <v>42</v>
      </c>
      <c r="F163" s="212" t="s">
        <v>233</v>
      </c>
      <c r="G163" s="209"/>
      <c r="H163" s="213">
        <v>5.758</v>
      </c>
      <c r="I163" s="214"/>
      <c r="J163" s="214"/>
      <c r="K163" s="209"/>
      <c r="L163" s="209"/>
      <c r="M163" s="215"/>
      <c r="N163" s="216"/>
      <c r="O163" s="217"/>
      <c r="P163" s="217"/>
      <c r="Q163" s="217"/>
      <c r="R163" s="217"/>
      <c r="S163" s="217"/>
      <c r="T163" s="217"/>
      <c r="U163" s="217"/>
      <c r="V163" s="217"/>
      <c r="W163" s="217"/>
      <c r="X163" s="218"/>
      <c r="AT163" s="219" t="s">
        <v>154</v>
      </c>
      <c r="AU163" s="219" t="s">
        <v>88</v>
      </c>
      <c r="AV163" s="11" t="s">
        <v>88</v>
      </c>
      <c r="AW163" s="11" t="s">
        <v>7</v>
      </c>
      <c r="AX163" s="11" t="s">
        <v>79</v>
      </c>
      <c r="AY163" s="219" t="s">
        <v>140</v>
      </c>
    </row>
    <row r="164" spans="2:65" s="12" customFormat="1" ht="13.5">
      <c r="B164" s="220"/>
      <c r="C164" s="221"/>
      <c r="D164" s="242" t="s">
        <v>154</v>
      </c>
      <c r="E164" s="243" t="s">
        <v>42</v>
      </c>
      <c r="F164" s="244" t="s">
        <v>157</v>
      </c>
      <c r="G164" s="221"/>
      <c r="H164" s="245">
        <v>52.238999999999997</v>
      </c>
      <c r="I164" s="225"/>
      <c r="J164" s="225"/>
      <c r="K164" s="221"/>
      <c r="L164" s="221"/>
      <c r="M164" s="226"/>
      <c r="N164" s="227"/>
      <c r="O164" s="228"/>
      <c r="P164" s="228"/>
      <c r="Q164" s="228"/>
      <c r="R164" s="228"/>
      <c r="S164" s="228"/>
      <c r="T164" s="228"/>
      <c r="U164" s="228"/>
      <c r="V164" s="228"/>
      <c r="W164" s="228"/>
      <c r="X164" s="229"/>
      <c r="AT164" s="230" t="s">
        <v>154</v>
      </c>
      <c r="AU164" s="230" t="s">
        <v>88</v>
      </c>
      <c r="AV164" s="12" t="s">
        <v>148</v>
      </c>
      <c r="AW164" s="12" t="s">
        <v>7</v>
      </c>
      <c r="AX164" s="12" t="s">
        <v>86</v>
      </c>
      <c r="AY164" s="230" t="s">
        <v>140</v>
      </c>
    </row>
    <row r="165" spans="2:65" s="1" customFormat="1" ht="22.5" customHeight="1">
      <c r="B165" s="40"/>
      <c r="C165" s="196" t="s">
        <v>234</v>
      </c>
      <c r="D165" s="196" t="s">
        <v>143</v>
      </c>
      <c r="E165" s="197" t="s">
        <v>235</v>
      </c>
      <c r="F165" s="198" t="s">
        <v>236</v>
      </c>
      <c r="G165" s="199" t="s">
        <v>162</v>
      </c>
      <c r="H165" s="200">
        <v>439.86099999999999</v>
      </c>
      <c r="I165" s="201"/>
      <c r="J165" s="201"/>
      <c r="K165" s="202">
        <f>ROUND(P165*H165,2)</f>
        <v>0</v>
      </c>
      <c r="L165" s="198" t="s">
        <v>147</v>
      </c>
      <c r="M165" s="60"/>
      <c r="N165" s="203" t="s">
        <v>42</v>
      </c>
      <c r="O165" s="204" t="s">
        <v>48</v>
      </c>
      <c r="P165" s="128">
        <f>I165+J165</f>
        <v>0</v>
      </c>
      <c r="Q165" s="128">
        <f>ROUND(I165*H165,2)</f>
        <v>0</v>
      </c>
      <c r="R165" s="128">
        <f>ROUND(J165*H165,2)</f>
        <v>0</v>
      </c>
      <c r="S165" s="41"/>
      <c r="T165" s="205">
        <f>S165*H165</f>
        <v>0</v>
      </c>
      <c r="U165" s="205">
        <v>0</v>
      </c>
      <c r="V165" s="205">
        <f>U165*H165</f>
        <v>0</v>
      </c>
      <c r="W165" s="205">
        <v>0</v>
      </c>
      <c r="X165" s="206">
        <f>W165*H165</f>
        <v>0</v>
      </c>
      <c r="AR165" s="23" t="s">
        <v>148</v>
      </c>
      <c r="AT165" s="23" t="s">
        <v>143</v>
      </c>
      <c r="AU165" s="23" t="s">
        <v>88</v>
      </c>
      <c r="AY165" s="23" t="s">
        <v>140</v>
      </c>
      <c r="BE165" s="207">
        <f>IF(O165="základní",K165,0)</f>
        <v>0</v>
      </c>
      <c r="BF165" s="207">
        <f>IF(O165="snížená",K165,0)</f>
        <v>0</v>
      </c>
      <c r="BG165" s="207">
        <f>IF(O165="zákl. přenesená",K165,0)</f>
        <v>0</v>
      </c>
      <c r="BH165" s="207">
        <f>IF(O165="sníž. přenesená",K165,0)</f>
        <v>0</v>
      </c>
      <c r="BI165" s="207">
        <f>IF(O165="nulová",K165,0)</f>
        <v>0</v>
      </c>
      <c r="BJ165" s="23" t="s">
        <v>86</v>
      </c>
      <c r="BK165" s="207">
        <f>ROUND(P165*H165,2)</f>
        <v>0</v>
      </c>
      <c r="BL165" s="23" t="s">
        <v>148</v>
      </c>
      <c r="BM165" s="23" t="s">
        <v>237</v>
      </c>
    </row>
    <row r="166" spans="2:65" s="11" customFormat="1" ht="27">
      <c r="B166" s="208"/>
      <c r="C166" s="209"/>
      <c r="D166" s="210" t="s">
        <v>154</v>
      </c>
      <c r="E166" s="211" t="s">
        <v>42</v>
      </c>
      <c r="F166" s="212" t="s">
        <v>164</v>
      </c>
      <c r="G166" s="209"/>
      <c r="H166" s="213">
        <v>158.745</v>
      </c>
      <c r="I166" s="214"/>
      <c r="J166" s="214"/>
      <c r="K166" s="209"/>
      <c r="L166" s="209"/>
      <c r="M166" s="215"/>
      <c r="N166" s="216"/>
      <c r="O166" s="217"/>
      <c r="P166" s="217"/>
      <c r="Q166" s="217"/>
      <c r="R166" s="217"/>
      <c r="S166" s="217"/>
      <c r="T166" s="217"/>
      <c r="U166" s="217"/>
      <c r="V166" s="217"/>
      <c r="W166" s="217"/>
      <c r="X166" s="218"/>
      <c r="AT166" s="219" t="s">
        <v>154</v>
      </c>
      <c r="AU166" s="219" t="s">
        <v>88</v>
      </c>
      <c r="AV166" s="11" t="s">
        <v>88</v>
      </c>
      <c r="AW166" s="11" t="s">
        <v>7</v>
      </c>
      <c r="AX166" s="11" t="s">
        <v>79</v>
      </c>
      <c r="AY166" s="219" t="s">
        <v>140</v>
      </c>
    </row>
    <row r="167" spans="2:65" s="11" customFormat="1" ht="27">
      <c r="B167" s="208"/>
      <c r="C167" s="209"/>
      <c r="D167" s="210" t="s">
        <v>154</v>
      </c>
      <c r="E167" s="211" t="s">
        <v>42</v>
      </c>
      <c r="F167" s="212" t="s">
        <v>165</v>
      </c>
      <c r="G167" s="209"/>
      <c r="H167" s="213">
        <v>142.88</v>
      </c>
      <c r="I167" s="214"/>
      <c r="J167" s="214"/>
      <c r="K167" s="209"/>
      <c r="L167" s="209"/>
      <c r="M167" s="215"/>
      <c r="N167" s="216"/>
      <c r="O167" s="217"/>
      <c r="P167" s="217"/>
      <c r="Q167" s="217"/>
      <c r="R167" s="217"/>
      <c r="S167" s="217"/>
      <c r="T167" s="217"/>
      <c r="U167" s="217"/>
      <c r="V167" s="217"/>
      <c r="W167" s="217"/>
      <c r="X167" s="218"/>
      <c r="AT167" s="219" t="s">
        <v>154</v>
      </c>
      <c r="AU167" s="219" t="s">
        <v>88</v>
      </c>
      <c r="AV167" s="11" t="s">
        <v>88</v>
      </c>
      <c r="AW167" s="11" t="s">
        <v>7</v>
      </c>
      <c r="AX167" s="11" t="s">
        <v>79</v>
      </c>
      <c r="AY167" s="219" t="s">
        <v>140</v>
      </c>
    </row>
    <row r="168" spans="2:65" s="11" customFormat="1" ht="13.5">
      <c r="B168" s="208"/>
      <c r="C168" s="209"/>
      <c r="D168" s="210" t="s">
        <v>154</v>
      </c>
      <c r="E168" s="211" t="s">
        <v>42</v>
      </c>
      <c r="F168" s="212" t="s">
        <v>166</v>
      </c>
      <c r="G168" s="209"/>
      <c r="H168" s="213">
        <v>61.267000000000003</v>
      </c>
      <c r="I168" s="214"/>
      <c r="J168" s="214"/>
      <c r="K168" s="209"/>
      <c r="L168" s="209"/>
      <c r="M168" s="215"/>
      <c r="N168" s="216"/>
      <c r="O168" s="217"/>
      <c r="P168" s="217"/>
      <c r="Q168" s="217"/>
      <c r="R168" s="217"/>
      <c r="S168" s="217"/>
      <c r="T168" s="217"/>
      <c r="U168" s="217"/>
      <c r="V168" s="217"/>
      <c r="W168" s="217"/>
      <c r="X168" s="218"/>
      <c r="AT168" s="219" t="s">
        <v>154</v>
      </c>
      <c r="AU168" s="219" t="s">
        <v>88</v>
      </c>
      <c r="AV168" s="11" t="s">
        <v>88</v>
      </c>
      <c r="AW168" s="11" t="s">
        <v>7</v>
      </c>
      <c r="AX168" s="11" t="s">
        <v>79</v>
      </c>
      <c r="AY168" s="219" t="s">
        <v>140</v>
      </c>
    </row>
    <row r="169" spans="2:65" s="11" customFormat="1" ht="13.5">
      <c r="B169" s="208"/>
      <c r="C169" s="209"/>
      <c r="D169" s="210" t="s">
        <v>154</v>
      </c>
      <c r="E169" s="211" t="s">
        <v>42</v>
      </c>
      <c r="F169" s="212" t="s">
        <v>167</v>
      </c>
      <c r="G169" s="209"/>
      <c r="H169" s="213">
        <v>56.978999999999999</v>
      </c>
      <c r="I169" s="214"/>
      <c r="J169" s="214"/>
      <c r="K169" s="209"/>
      <c r="L169" s="209"/>
      <c r="M169" s="215"/>
      <c r="N169" s="216"/>
      <c r="O169" s="217"/>
      <c r="P169" s="217"/>
      <c r="Q169" s="217"/>
      <c r="R169" s="217"/>
      <c r="S169" s="217"/>
      <c r="T169" s="217"/>
      <c r="U169" s="217"/>
      <c r="V169" s="217"/>
      <c r="W169" s="217"/>
      <c r="X169" s="218"/>
      <c r="AT169" s="219" t="s">
        <v>154</v>
      </c>
      <c r="AU169" s="219" t="s">
        <v>88</v>
      </c>
      <c r="AV169" s="11" t="s">
        <v>88</v>
      </c>
      <c r="AW169" s="11" t="s">
        <v>7</v>
      </c>
      <c r="AX169" s="11" t="s">
        <v>79</v>
      </c>
      <c r="AY169" s="219" t="s">
        <v>140</v>
      </c>
    </row>
    <row r="170" spans="2:65" s="13" customFormat="1" ht="13.5">
      <c r="B170" s="231"/>
      <c r="C170" s="232"/>
      <c r="D170" s="210" t="s">
        <v>154</v>
      </c>
      <c r="E170" s="233" t="s">
        <v>42</v>
      </c>
      <c r="F170" s="234" t="s">
        <v>168</v>
      </c>
      <c r="G170" s="232"/>
      <c r="H170" s="235">
        <v>419.87099999999998</v>
      </c>
      <c r="I170" s="236"/>
      <c r="J170" s="236"/>
      <c r="K170" s="232"/>
      <c r="L170" s="232"/>
      <c r="M170" s="237"/>
      <c r="N170" s="238"/>
      <c r="O170" s="239"/>
      <c r="P170" s="239"/>
      <c r="Q170" s="239"/>
      <c r="R170" s="239"/>
      <c r="S170" s="239"/>
      <c r="T170" s="239"/>
      <c r="U170" s="239"/>
      <c r="V170" s="239"/>
      <c r="W170" s="239"/>
      <c r="X170" s="240"/>
      <c r="AT170" s="241" t="s">
        <v>154</v>
      </c>
      <c r="AU170" s="241" t="s">
        <v>88</v>
      </c>
      <c r="AV170" s="13" t="s">
        <v>141</v>
      </c>
      <c r="AW170" s="13" t="s">
        <v>7</v>
      </c>
      <c r="AX170" s="13" t="s">
        <v>79</v>
      </c>
      <c r="AY170" s="241" t="s">
        <v>140</v>
      </c>
    </row>
    <row r="171" spans="2:65" s="11" customFormat="1" ht="40.5">
      <c r="B171" s="208"/>
      <c r="C171" s="209"/>
      <c r="D171" s="210" t="s">
        <v>154</v>
      </c>
      <c r="E171" s="211" t="s">
        <v>42</v>
      </c>
      <c r="F171" s="212" t="s">
        <v>169</v>
      </c>
      <c r="G171" s="209"/>
      <c r="H171" s="213">
        <v>8.7420000000000009</v>
      </c>
      <c r="I171" s="214"/>
      <c r="J171" s="214"/>
      <c r="K171" s="209"/>
      <c r="L171" s="209"/>
      <c r="M171" s="215"/>
      <c r="N171" s="216"/>
      <c r="O171" s="217"/>
      <c r="P171" s="217"/>
      <c r="Q171" s="217"/>
      <c r="R171" s="217"/>
      <c r="S171" s="217"/>
      <c r="T171" s="217"/>
      <c r="U171" s="217"/>
      <c r="V171" s="217"/>
      <c r="W171" s="217"/>
      <c r="X171" s="218"/>
      <c r="AT171" s="219" t="s">
        <v>154</v>
      </c>
      <c r="AU171" s="219" t="s">
        <v>88</v>
      </c>
      <c r="AV171" s="11" t="s">
        <v>88</v>
      </c>
      <c r="AW171" s="11" t="s">
        <v>7</v>
      </c>
      <c r="AX171" s="11" t="s">
        <v>79</v>
      </c>
      <c r="AY171" s="219" t="s">
        <v>140</v>
      </c>
    </row>
    <row r="172" spans="2:65" s="11" customFormat="1" ht="40.5">
      <c r="B172" s="208"/>
      <c r="C172" s="209"/>
      <c r="D172" s="210" t="s">
        <v>154</v>
      </c>
      <c r="E172" s="211" t="s">
        <v>42</v>
      </c>
      <c r="F172" s="212" t="s">
        <v>170</v>
      </c>
      <c r="G172" s="209"/>
      <c r="H172" s="213">
        <v>9.8059999999999992</v>
      </c>
      <c r="I172" s="214"/>
      <c r="J172" s="214"/>
      <c r="K172" s="209"/>
      <c r="L172" s="209"/>
      <c r="M172" s="215"/>
      <c r="N172" s="216"/>
      <c r="O172" s="217"/>
      <c r="P172" s="217"/>
      <c r="Q172" s="217"/>
      <c r="R172" s="217"/>
      <c r="S172" s="217"/>
      <c r="T172" s="217"/>
      <c r="U172" s="217"/>
      <c r="V172" s="217"/>
      <c r="W172" s="217"/>
      <c r="X172" s="218"/>
      <c r="AT172" s="219" t="s">
        <v>154</v>
      </c>
      <c r="AU172" s="219" t="s">
        <v>88</v>
      </c>
      <c r="AV172" s="11" t="s">
        <v>88</v>
      </c>
      <c r="AW172" s="11" t="s">
        <v>7</v>
      </c>
      <c r="AX172" s="11" t="s">
        <v>79</v>
      </c>
      <c r="AY172" s="219" t="s">
        <v>140</v>
      </c>
    </row>
    <row r="173" spans="2:65" s="11" customFormat="1" ht="13.5">
      <c r="B173" s="208"/>
      <c r="C173" s="209"/>
      <c r="D173" s="210" t="s">
        <v>154</v>
      </c>
      <c r="E173" s="211" t="s">
        <v>42</v>
      </c>
      <c r="F173" s="212" t="s">
        <v>171</v>
      </c>
      <c r="G173" s="209"/>
      <c r="H173" s="213">
        <v>1.4419999999999999</v>
      </c>
      <c r="I173" s="214"/>
      <c r="J173" s="214"/>
      <c r="K173" s="209"/>
      <c r="L173" s="209"/>
      <c r="M173" s="215"/>
      <c r="N173" s="216"/>
      <c r="O173" s="217"/>
      <c r="P173" s="217"/>
      <c r="Q173" s="217"/>
      <c r="R173" s="217"/>
      <c r="S173" s="217"/>
      <c r="T173" s="217"/>
      <c r="U173" s="217"/>
      <c r="V173" s="217"/>
      <c r="W173" s="217"/>
      <c r="X173" s="218"/>
      <c r="AT173" s="219" t="s">
        <v>154</v>
      </c>
      <c r="AU173" s="219" t="s">
        <v>88</v>
      </c>
      <c r="AV173" s="11" t="s">
        <v>88</v>
      </c>
      <c r="AW173" s="11" t="s">
        <v>7</v>
      </c>
      <c r="AX173" s="11" t="s">
        <v>79</v>
      </c>
      <c r="AY173" s="219" t="s">
        <v>140</v>
      </c>
    </row>
    <row r="174" spans="2:65" s="12" customFormat="1" ht="13.5">
      <c r="B174" s="220"/>
      <c r="C174" s="221"/>
      <c r="D174" s="210" t="s">
        <v>154</v>
      </c>
      <c r="E174" s="222" t="s">
        <v>42</v>
      </c>
      <c r="F174" s="223" t="s">
        <v>157</v>
      </c>
      <c r="G174" s="221"/>
      <c r="H174" s="224">
        <v>439.86099999999999</v>
      </c>
      <c r="I174" s="225"/>
      <c r="J174" s="225"/>
      <c r="K174" s="221"/>
      <c r="L174" s="221"/>
      <c r="M174" s="226"/>
      <c r="N174" s="227"/>
      <c r="O174" s="228"/>
      <c r="P174" s="228"/>
      <c r="Q174" s="228"/>
      <c r="R174" s="228"/>
      <c r="S174" s="228"/>
      <c r="T174" s="228"/>
      <c r="U174" s="228"/>
      <c r="V174" s="228"/>
      <c r="W174" s="228"/>
      <c r="X174" s="229"/>
      <c r="AT174" s="230" t="s">
        <v>154</v>
      </c>
      <c r="AU174" s="230" t="s">
        <v>88</v>
      </c>
      <c r="AV174" s="12" t="s">
        <v>148</v>
      </c>
      <c r="AW174" s="12" t="s">
        <v>7</v>
      </c>
      <c r="AX174" s="12" t="s">
        <v>86</v>
      </c>
      <c r="AY174" s="230" t="s">
        <v>140</v>
      </c>
    </row>
    <row r="175" spans="2:65" s="10" customFormat="1" ht="29.85" customHeight="1">
      <c r="B175" s="178"/>
      <c r="C175" s="179"/>
      <c r="D175" s="193" t="s">
        <v>78</v>
      </c>
      <c r="E175" s="194" t="s">
        <v>202</v>
      </c>
      <c r="F175" s="194" t="s">
        <v>238</v>
      </c>
      <c r="G175" s="179"/>
      <c r="H175" s="179"/>
      <c r="I175" s="182"/>
      <c r="J175" s="182"/>
      <c r="K175" s="195">
        <f>BK175</f>
        <v>0</v>
      </c>
      <c r="L175" s="179"/>
      <c r="M175" s="184"/>
      <c r="N175" s="185"/>
      <c r="O175" s="186"/>
      <c r="P175" s="186"/>
      <c r="Q175" s="187">
        <f>SUM(Q176:Q199)</f>
        <v>0</v>
      </c>
      <c r="R175" s="187">
        <f>SUM(R176:R199)</f>
        <v>0</v>
      </c>
      <c r="S175" s="186"/>
      <c r="T175" s="188">
        <f>SUM(T176:T199)</f>
        <v>0</v>
      </c>
      <c r="U175" s="186"/>
      <c r="V175" s="188">
        <f>SUM(V176:V199)</f>
        <v>0</v>
      </c>
      <c r="W175" s="186"/>
      <c r="X175" s="189">
        <f>SUM(X176:X199)</f>
        <v>3.4261679999999997</v>
      </c>
      <c r="AR175" s="190" t="s">
        <v>86</v>
      </c>
      <c r="AT175" s="191" t="s">
        <v>78</v>
      </c>
      <c r="AU175" s="191" t="s">
        <v>86</v>
      </c>
      <c r="AY175" s="190" t="s">
        <v>140</v>
      </c>
      <c r="BK175" s="192">
        <f>SUM(BK176:BK199)</f>
        <v>0</v>
      </c>
    </row>
    <row r="176" spans="2:65" s="1" customFormat="1" ht="31.5" customHeight="1">
      <c r="B176" s="40"/>
      <c r="C176" s="196" t="s">
        <v>11</v>
      </c>
      <c r="D176" s="196" t="s">
        <v>143</v>
      </c>
      <c r="E176" s="197" t="s">
        <v>239</v>
      </c>
      <c r="F176" s="198" t="s">
        <v>240</v>
      </c>
      <c r="G176" s="199" t="s">
        <v>162</v>
      </c>
      <c r="H176" s="200">
        <v>457.29599999999999</v>
      </c>
      <c r="I176" s="201"/>
      <c r="J176" s="201"/>
      <c r="K176" s="202">
        <f>ROUND(P176*H176,2)</f>
        <v>0</v>
      </c>
      <c r="L176" s="198" t="s">
        <v>147</v>
      </c>
      <c r="M176" s="60"/>
      <c r="N176" s="203" t="s">
        <v>42</v>
      </c>
      <c r="O176" s="204" t="s">
        <v>48</v>
      </c>
      <c r="P176" s="128">
        <f>I176+J176</f>
        <v>0</v>
      </c>
      <c r="Q176" s="128">
        <f>ROUND(I176*H176,2)</f>
        <v>0</v>
      </c>
      <c r="R176" s="128">
        <f>ROUND(J176*H176,2)</f>
        <v>0</v>
      </c>
      <c r="S176" s="41"/>
      <c r="T176" s="205">
        <f>S176*H176</f>
        <v>0</v>
      </c>
      <c r="U176" s="205">
        <v>0</v>
      </c>
      <c r="V176" s="205">
        <f>U176*H176</f>
        <v>0</v>
      </c>
      <c r="W176" s="205">
        <v>0</v>
      </c>
      <c r="X176" s="206">
        <f>W176*H176</f>
        <v>0</v>
      </c>
      <c r="AR176" s="23" t="s">
        <v>148</v>
      </c>
      <c r="AT176" s="23" t="s">
        <v>143</v>
      </c>
      <c r="AU176" s="23" t="s">
        <v>88</v>
      </c>
      <c r="AY176" s="23" t="s">
        <v>140</v>
      </c>
      <c r="BE176" s="207">
        <f>IF(O176="základní",K176,0)</f>
        <v>0</v>
      </c>
      <c r="BF176" s="207">
        <f>IF(O176="snížená",K176,0)</f>
        <v>0</v>
      </c>
      <c r="BG176" s="207">
        <f>IF(O176="zákl. přenesená",K176,0)</f>
        <v>0</v>
      </c>
      <c r="BH176" s="207">
        <f>IF(O176="sníž. přenesená",K176,0)</f>
        <v>0</v>
      </c>
      <c r="BI176" s="207">
        <f>IF(O176="nulová",K176,0)</f>
        <v>0</v>
      </c>
      <c r="BJ176" s="23" t="s">
        <v>86</v>
      </c>
      <c r="BK176" s="207">
        <f>ROUND(P176*H176,2)</f>
        <v>0</v>
      </c>
      <c r="BL176" s="23" t="s">
        <v>148</v>
      </c>
      <c r="BM176" s="23" t="s">
        <v>241</v>
      </c>
    </row>
    <row r="177" spans="2:65" s="11" customFormat="1" ht="13.5">
      <c r="B177" s="208"/>
      <c r="C177" s="209"/>
      <c r="D177" s="210" t="s">
        <v>154</v>
      </c>
      <c r="E177" s="211" t="s">
        <v>42</v>
      </c>
      <c r="F177" s="212" t="s">
        <v>242</v>
      </c>
      <c r="G177" s="209"/>
      <c r="H177" s="213">
        <v>390.93400000000003</v>
      </c>
      <c r="I177" s="214"/>
      <c r="J177" s="214"/>
      <c r="K177" s="209"/>
      <c r="L177" s="209"/>
      <c r="M177" s="215"/>
      <c r="N177" s="216"/>
      <c r="O177" s="217"/>
      <c r="P177" s="217"/>
      <c r="Q177" s="217"/>
      <c r="R177" s="217"/>
      <c r="S177" s="217"/>
      <c r="T177" s="217"/>
      <c r="U177" s="217"/>
      <c r="V177" s="217"/>
      <c r="W177" s="217"/>
      <c r="X177" s="218"/>
      <c r="AT177" s="219" t="s">
        <v>154</v>
      </c>
      <c r="AU177" s="219" t="s">
        <v>88</v>
      </c>
      <c r="AV177" s="11" t="s">
        <v>88</v>
      </c>
      <c r="AW177" s="11" t="s">
        <v>7</v>
      </c>
      <c r="AX177" s="11" t="s">
        <v>79</v>
      </c>
      <c r="AY177" s="219" t="s">
        <v>140</v>
      </c>
    </row>
    <row r="178" spans="2:65" s="11" customFormat="1" ht="13.5">
      <c r="B178" s="208"/>
      <c r="C178" s="209"/>
      <c r="D178" s="210" t="s">
        <v>154</v>
      </c>
      <c r="E178" s="211" t="s">
        <v>42</v>
      </c>
      <c r="F178" s="212" t="s">
        <v>243</v>
      </c>
      <c r="G178" s="209"/>
      <c r="H178" s="213">
        <v>66.361999999999995</v>
      </c>
      <c r="I178" s="214"/>
      <c r="J178" s="214"/>
      <c r="K178" s="209"/>
      <c r="L178" s="209"/>
      <c r="M178" s="215"/>
      <c r="N178" s="216"/>
      <c r="O178" s="217"/>
      <c r="P178" s="217"/>
      <c r="Q178" s="217"/>
      <c r="R178" s="217"/>
      <c r="S178" s="217"/>
      <c r="T178" s="217"/>
      <c r="U178" s="217"/>
      <c r="V178" s="217"/>
      <c r="W178" s="217"/>
      <c r="X178" s="218"/>
      <c r="AT178" s="219" t="s">
        <v>154</v>
      </c>
      <c r="AU178" s="219" t="s">
        <v>88</v>
      </c>
      <c r="AV178" s="11" t="s">
        <v>88</v>
      </c>
      <c r="AW178" s="11" t="s">
        <v>7</v>
      </c>
      <c r="AX178" s="11" t="s">
        <v>79</v>
      </c>
      <c r="AY178" s="219" t="s">
        <v>140</v>
      </c>
    </row>
    <row r="179" spans="2:65" s="12" customFormat="1" ht="13.5">
      <c r="B179" s="220"/>
      <c r="C179" s="221"/>
      <c r="D179" s="242" t="s">
        <v>154</v>
      </c>
      <c r="E179" s="243" t="s">
        <v>42</v>
      </c>
      <c r="F179" s="244" t="s">
        <v>157</v>
      </c>
      <c r="G179" s="221"/>
      <c r="H179" s="245">
        <v>457.29599999999999</v>
      </c>
      <c r="I179" s="225"/>
      <c r="J179" s="225"/>
      <c r="K179" s="221"/>
      <c r="L179" s="221"/>
      <c r="M179" s="226"/>
      <c r="N179" s="227"/>
      <c r="O179" s="228"/>
      <c r="P179" s="228"/>
      <c r="Q179" s="228"/>
      <c r="R179" s="228"/>
      <c r="S179" s="228"/>
      <c r="T179" s="228"/>
      <c r="U179" s="228"/>
      <c r="V179" s="228"/>
      <c r="W179" s="228"/>
      <c r="X179" s="229"/>
      <c r="AT179" s="230" t="s">
        <v>154</v>
      </c>
      <c r="AU179" s="230" t="s">
        <v>88</v>
      </c>
      <c r="AV179" s="12" t="s">
        <v>148</v>
      </c>
      <c r="AW179" s="12" t="s">
        <v>7</v>
      </c>
      <c r="AX179" s="12" t="s">
        <v>86</v>
      </c>
      <c r="AY179" s="230" t="s">
        <v>140</v>
      </c>
    </row>
    <row r="180" spans="2:65" s="1" customFormat="1" ht="44.25" customHeight="1">
      <c r="B180" s="40"/>
      <c r="C180" s="196" t="s">
        <v>244</v>
      </c>
      <c r="D180" s="196" t="s">
        <v>143</v>
      </c>
      <c r="E180" s="197" t="s">
        <v>245</v>
      </c>
      <c r="F180" s="198" t="s">
        <v>246</v>
      </c>
      <c r="G180" s="199" t="s">
        <v>162</v>
      </c>
      <c r="H180" s="200">
        <v>457.29599999999999</v>
      </c>
      <c r="I180" s="201"/>
      <c r="J180" s="201"/>
      <c r="K180" s="202">
        <f>ROUND(P180*H180,2)</f>
        <v>0</v>
      </c>
      <c r="L180" s="198" t="s">
        <v>147</v>
      </c>
      <c r="M180" s="60"/>
      <c r="N180" s="203" t="s">
        <v>42</v>
      </c>
      <c r="O180" s="204" t="s">
        <v>48</v>
      </c>
      <c r="P180" s="128">
        <f>I180+J180</f>
        <v>0</v>
      </c>
      <c r="Q180" s="128">
        <f>ROUND(I180*H180,2)</f>
        <v>0</v>
      </c>
      <c r="R180" s="128">
        <f>ROUND(J180*H180,2)</f>
        <v>0</v>
      </c>
      <c r="S180" s="41"/>
      <c r="T180" s="205">
        <f>S180*H180</f>
        <v>0</v>
      </c>
      <c r="U180" s="205">
        <v>0</v>
      </c>
      <c r="V180" s="205">
        <f>U180*H180</f>
        <v>0</v>
      </c>
      <c r="W180" s="205">
        <v>0</v>
      </c>
      <c r="X180" s="206">
        <f>W180*H180</f>
        <v>0</v>
      </c>
      <c r="AR180" s="23" t="s">
        <v>148</v>
      </c>
      <c r="AT180" s="23" t="s">
        <v>143</v>
      </c>
      <c r="AU180" s="23" t="s">
        <v>88</v>
      </c>
      <c r="AY180" s="23" t="s">
        <v>140</v>
      </c>
      <c r="BE180" s="207">
        <f>IF(O180="základní",K180,0)</f>
        <v>0</v>
      </c>
      <c r="BF180" s="207">
        <f>IF(O180="snížená",K180,0)</f>
        <v>0</v>
      </c>
      <c r="BG180" s="207">
        <f>IF(O180="zákl. přenesená",K180,0)</f>
        <v>0</v>
      </c>
      <c r="BH180" s="207">
        <f>IF(O180="sníž. přenesená",K180,0)</f>
        <v>0</v>
      </c>
      <c r="BI180" s="207">
        <f>IF(O180="nulová",K180,0)</f>
        <v>0</v>
      </c>
      <c r="BJ180" s="23" t="s">
        <v>86</v>
      </c>
      <c r="BK180" s="207">
        <f>ROUND(P180*H180,2)</f>
        <v>0</v>
      </c>
      <c r="BL180" s="23" t="s">
        <v>148</v>
      </c>
      <c r="BM180" s="23" t="s">
        <v>247</v>
      </c>
    </row>
    <row r="181" spans="2:65" s="1" customFormat="1" ht="31.5" customHeight="1">
      <c r="B181" s="40"/>
      <c r="C181" s="196" t="s">
        <v>248</v>
      </c>
      <c r="D181" s="196" t="s">
        <v>143</v>
      </c>
      <c r="E181" s="197" t="s">
        <v>249</v>
      </c>
      <c r="F181" s="198" t="s">
        <v>250</v>
      </c>
      <c r="G181" s="199" t="s">
        <v>162</v>
      </c>
      <c r="H181" s="200">
        <v>457.29599999999999</v>
      </c>
      <c r="I181" s="201"/>
      <c r="J181" s="201"/>
      <c r="K181" s="202">
        <f>ROUND(P181*H181,2)</f>
        <v>0</v>
      </c>
      <c r="L181" s="198" t="s">
        <v>147</v>
      </c>
      <c r="M181" s="60"/>
      <c r="N181" s="203" t="s">
        <v>42</v>
      </c>
      <c r="O181" s="204" t="s">
        <v>48</v>
      </c>
      <c r="P181" s="128">
        <f>I181+J181</f>
        <v>0</v>
      </c>
      <c r="Q181" s="128">
        <f>ROUND(I181*H181,2)</f>
        <v>0</v>
      </c>
      <c r="R181" s="128">
        <f>ROUND(J181*H181,2)</f>
        <v>0</v>
      </c>
      <c r="S181" s="41"/>
      <c r="T181" s="205">
        <f>S181*H181</f>
        <v>0</v>
      </c>
      <c r="U181" s="205">
        <v>0</v>
      </c>
      <c r="V181" s="205">
        <f>U181*H181</f>
        <v>0</v>
      </c>
      <c r="W181" s="205">
        <v>0</v>
      </c>
      <c r="X181" s="206">
        <f>W181*H181</f>
        <v>0</v>
      </c>
      <c r="AR181" s="23" t="s">
        <v>148</v>
      </c>
      <c r="AT181" s="23" t="s">
        <v>143</v>
      </c>
      <c r="AU181" s="23" t="s">
        <v>88</v>
      </c>
      <c r="AY181" s="23" t="s">
        <v>140</v>
      </c>
      <c r="BE181" s="207">
        <f>IF(O181="základní",K181,0)</f>
        <v>0</v>
      </c>
      <c r="BF181" s="207">
        <f>IF(O181="snížená",K181,0)</f>
        <v>0</v>
      </c>
      <c r="BG181" s="207">
        <f>IF(O181="zákl. přenesená",K181,0)</f>
        <v>0</v>
      </c>
      <c r="BH181" s="207">
        <f>IF(O181="sníž. přenesená",K181,0)</f>
        <v>0</v>
      </c>
      <c r="BI181" s="207">
        <f>IF(O181="nulová",K181,0)</f>
        <v>0</v>
      </c>
      <c r="BJ181" s="23" t="s">
        <v>86</v>
      </c>
      <c r="BK181" s="207">
        <f>ROUND(P181*H181,2)</f>
        <v>0</v>
      </c>
      <c r="BL181" s="23" t="s">
        <v>148</v>
      </c>
      <c r="BM181" s="23" t="s">
        <v>251</v>
      </c>
    </row>
    <row r="182" spans="2:65" s="11" customFormat="1" ht="13.5">
      <c r="B182" s="208"/>
      <c r="C182" s="209"/>
      <c r="D182" s="210" t="s">
        <v>154</v>
      </c>
      <c r="E182" s="211" t="s">
        <v>42</v>
      </c>
      <c r="F182" s="212" t="s">
        <v>242</v>
      </c>
      <c r="G182" s="209"/>
      <c r="H182" s="213">
        <v>390.93400000000003</v>
      </c>
      <c r="I182" s="214"/>
      <c r="J182" s="214"/>
      <c r="K182" s="209"/>
      <c r="L182" s="209"/>
      <c r="M182" s="215"/>
      <c r="N182" s="216"/>
      <c r="O182" s="217"/>
      <c r="P182" s="217"/>
      <c r="Q182" s="217"/>
      <c r="R182" s="217"/>
      <c r="S182" s="217"/>
      <c r="T182" s="217"/>
      <c r="U182" s="217"/>
      <c r="V182" s="217"/>
      <c r="W182" s="217"/>
      <c r="X182" s="218"/>
      <c r="AT182" s="219" t="s">
        <v>154</v>
      </c>
      <c r="AU182" s="219" t="s">
        <v>88</v>
      </c>
      <c r="AV182" s="11" t="s">
        <v>88</v>
      </c>
      <c r="AW182" s="11" t="s">
        <v>7</v>
      </c>
      <c r="AX182" s="11" t="s">
        <v>79</v>
      </c>
      <c r="AY182" s="219" t="s">
        <v>140</v>
      </c>
    </row>
    <row r="183" spans="2:65" s="11" customFormat="1" ht="13.5">
      <c r="B183" s="208"/>
      <c r="C183" s="209"/>
      <c r="D183" s="210" t="s">
        <v>154</v>
      </c>
      <c r="E183" s="211" t="s">
        <v>42</v>
      </c>
      <c r="F183" s="212" t="s">
        <v>243</v>
      </c>
      <c r="G183" s="209"/>
      <c r="H183" s="213">
        <v>66.361999999999995</v>
      </c>
      <c r="I183" s="214"/>
      <c r="J183" s="214"/>
      <c r="K183" s="209"/>
      <c r="L183" s="209"/>
      <c r="M183" s="215"/>
      <c r="N183" s="216"/>
      <c r="O183" s="217"/>
      <c r="P183" s="217"/>
      <c r="Q183" s="217"/>
      <c r="R183" s="217"/>
      <c r="S183" s="217"/>
      <c r="T183" s="217"/>
      <c r="U183" s="217"/>
      <c r="V183" s="217"/>
      <c r="W183" s="217"/>
      <c r="X183" s="218"/>
      <c r="AT183" s="219" t="s">
        <v>154</v>
      </c>
      <c r="AU183" s="219" t="s">
        <v>88</v>
      </c>
      <c r="AV183" s="11" t="s">
        <v>88</v>
      </c>
      <c r="AW183" s="11" t="s">
        <v>7</v>
      </c>
      <c r="AX183" s="11" t="s">
        <v>79</v>
      </c>
      <c r="AY183" s="219" t="s">
        <v>140</v>
      </c>
    </row>
    <row r="184" spans="2:65" s="12" customFormat="1" ht="13.5">
      <c r="B184" s="220"/>
      <c r="C184" s="221"/>
      <c r="D184" s="242" t="s">
        <v>154</v>
      </c>
      <c r="E184" s="243" t="s">
        <v>42</v>
      </c>
      <c r="F184" s="244" t="s">
        <v>157</v>
      </c>
      <c r="G184" s="221"/>
      <c r="H184" s="245">
        <v>457.29599999999999</v>
      </c>
      <c r="I184" s="225"/>
      <c r="J184" s="225"/>
      <c r="K184" s="221"/>
      <c r="L184" s="221"/>
      <c r="M184" s="226"/>
      <c r="N184" s="227"/>
      <c r="O184" s="228"/>
      <c r="P184" s="228"/>
      <c r="Q184" s="228"/>
      <c r="R184" s="228"/>
      <c r="S184" s="228"/>
      <c r="T184" s="228"/>
      <c r="U184" s="228"/>
      <c r="V184" s="228"/>
      <c r="W184" s="228"/>
      <c r="X184" s="229"/>
      <c r="AT184" s="230" t="s">
        <v>154</v>
      </c>
      <c r="AU184" s="230" t="s">
        <v>88</v>
      </c>
      <c r="AV184" s="12" t="s">
        <v>148</v>
      </c>
      <c r="AW184" s="12" t="s">
        <v>7</v>
      </c>
      <c r="AX184" s="12" t="s">
        <v>86</v>
      </c>
      <c r="AY184" s="230" t="s">
        <v>140</v>
      </c>
    </row>
    <row r="185" spans="2:65" s="1" customFormat="1" ht="22.5" customHeight="1">
      <c r="B185" s="40"/>
      <c r="C185" s="196" t="s">
        <v>252</v>
      </c>
      <c r="D185" s="196" t="s">
        <v>143</v>
      </c>
      <c r="E185" s="197" t="s">
        <v>253</v>
      </c>
      <c r="F185" s="198" t="s">
        <v>254</v>
      </c>
      <c r="G185" s="199" t="s">
        <v>146</v>
      </c>
      <c r="H185" s="200">
        <v>10</v>
      </c>
      <c r="I185" s="201"/>
      <c r="J185" s="201"/>
      <c r="K185" s="202">
        <f>ROUND(P185*H185,2)</f>
        <v>0</v>
      </c>
      <c r="L185" s="198" t="s">
        <v>42</v>
      </c>
      <c r="M185" s="60"/>
      <c r="N185" s="203" t="s">
        <v>42</v>
      </c>
      <c r="O185" s="204" t="s">
        <v>48</v>
      </c>
      <c r="P185" s="128">
        <f>I185+J185</f>
        <v>0</v>
      </c>
      <c r="Q185" s="128">
        <f>ROUND(I185*H185,2)</f>
        <v>0</v>
      </c>
      <c r="R185" s="128">
        <f>ROUND(J185*H185,2)</f>
        <v>0</v>
      </c>
      <c r="S185" s="41"/>
      <c r="T185" s="205">
        <f>S185*H185</f>
        <v>0</v>
      </c>
      <c r="U185" s="205">
        <v>0</v>
      </c>
      <c r="V185" s="205">
        <f>U185*H185</f>
        <v>0</v>
      </c>
      <c r="W185" s="205">
        <v>0</v>
      </c>
      <c r="X185" s="206">
        <f>W185*H185</f>
        <v>0</v>
      </c>
      <c r="AR185" s="23" t="s">
        <v>148</v>
      </c>
      <c r="AT185" s="23" t="s">
        <v>143</v>
      </c>
      <c r="AU185" s="23" t="s">
        <v>88</v>
      </c>
      <c r="AY185" s="23" t="s">
        <v>140</v>
      </c>
      <c r="BE185" s="207">
        <f>IF(O185="základní",K185,0)</f>
        <v>0</v>
      </c>
      <c r="BF185" s="207">
        <f>IF(O185="snížená",K185,0)</f>
        <v>0</v>
      </c>
      <c r="BG185" s="207">
        <f>IF(O185="zákl. přenesená",K185,0)</f>
        <v>0</v>
      </c>
      <c r="BH185" s="207">
        <f>IF(O185="sníž. přenesená",K185,0)</f>
        <v>0</v>
      </c>
      <c r="BI185" s="207">
        <f>IF(O185="nulová",K185,0)</f>
        <v>0</v>
      </c>
      <c r="BJ185" s="23" t="s">
        <v>86</v>
      </c>
      <c r="BK185" s="207">
        <f>ROUND(P185*H185,2)</f>
        <v>0</v>
      </c>
      <c r="BL185" s="23" t="s">
        <v>148</v>
      </c>
      <c r="BM185" s="23" t="s">
        <v>255</v>
      </c>
    </row>
    <row r="186" spans="2:65" s="1" customFormat="1" ht="94.5">
      <c r="B186" s="40"/>
      <c r="C186" s="62"/>
      <c r="D186" s="242" t="s">
        <v>180</v>
      </c>
      <c r="E186" s="62"/>
      <c r="F186" s="261" t="s">
        <v>256</v>
      </c>
      <c r="G186" s="62"/>
      <c r="H186" s="62"/>
      <c r="I186" s="162"/>
      <c r="J186" s="162"/>
      <c r="K186" s="62"/>
      <c r="L186" s="62"/>
      <c r="M186" s="60"/>
      <c r="N186" s="250"/>
      <c r="O186" s="41"/>
      <c r="P186" s="41"/>
      <c r="Q186" s="41"/>
      <c r="R186" s="41"/>
      <c r="S186" s="41"/>
      <c r="T186" s="41"/>
      <c r="U186" s="41"/>
      <c r="V186" s="41"/>
      <c r="W186" s="41"/>
      <c r="X186" s="76"/>
      <c r="AT186" s="23" t="s">
        <v>180</v>
      </c>
      <c r="AU186" s="23" t="s">
        <v>88</v>
      </c>
    </row>
    <row r="187" spans="2:65" s="1" customFormat="1" ht="31.5" customHeight="1">
      <c r="B187" s="40"/>
      <c r="C187" s="196" t="s">
        <v>257</v>
      </c>
      <c r="D187" s="196" t="s">
        <v>143</v>
      </c>
      <c r="E187" s="197" t="s">
        <v>258</v>
      </c>
      <c r="F187" s="198" t="s">
        <v>259</v>
      </c>
      <c r="G187" s="199" t="s">
        <v>162</v>
      </c>
      <c r="H187" s="200">
        <v>17.088000000000001</v>
      </c>
      <c r="I187" s="201"/>
      <c r="J187" s="201"/>
      <c r="K187" s="202">
        <f>ROUND(P187*H187,2)</f>
        <v>0</v>
      </c>
      <c r="L187" s="198" t="s">
        <v>147</v>
      </c>
      <c r="M187" s="60"/>
      <c r="N187" s="203" t="s">
        <v>42</v>
      </c>
      <c r="O187" s="204" t="s">
        <v>48</v>
      </c>
      <c r="P187" s="128">
        <f>I187+J187</f>
        <v>0</v>
      </c>
      <c r="Q187" s="128">
        <f>ROUND(I187*H187,2)</f>
        <v>0</v>
      </c>
      <c r="R187" s="128">
        <f>ROUND(J187*H187,2)</f>
        <v>0</v>
      </c>
      <c r="S187" s="41"/>
      <c r="T187" s="205">
        <f>S187*H187</f>
        <v>0</v>
      </c>
      <c r="U187" s="205">
        <v>0</v>
      </c>
      <c r="V187" s="205">
        <f>U187*H187</f>
        <v>0</v>
      </c>
      <c r="W187" s="205">
        <v>4.1000000000000002E-2</v>
      </c>
      <c r="X187" s="206">
        <f>W187*H187</f>
        <v>0.70060800000000012</v>
      </c>
      <c r="AR187" s="23" t="s">
        <v>148</v>
      </c>
      <c r="AT187" s="23" t="s">
        <v>143</v>
      </c>
      <c r="AU187" s="23" t="s">
        <v>88</v>
      </c>
      <c r="AY187" s="23" t="s">
        <v>140</v>
      </c>
      <c r="BE187" s="207">
        <f>IF(O187="základní",K187,0)</f>
        <v>0</v>
      </c>
      <c r="BF187" s="207">
        <f>IF(O187="snížená",K187,0)</f>
        <v>0</v>
      </c>
      <c r="BG187" s="207">
        <f>IF(O187="zákl. přenesená",K187,0)</f>
        <v>0</v>
      </c>
      <c r="BH187" s="207">
        <f>IF(O187="sníž. přenesená",K187,0)</f>
        <v>0</v>
      </c>
      <c r="BI187" s="207">
        <f>IF(O187="nulová",K187,0)</f>
        <v>0</v>
      </c>
      <c r="BJ187" s="23" t="s">
        <v>86</v>
      </c>
      <c r="BK187" s="207">
        <f>ROUND(P187*H187,2)</f>
        <v>0</v>
      </c>
      <c r="BL187" s="23" t="s">
        <v>148</v>
      </c>
      <c r="BM187" s="23" t="s">
        <v>260</v>
      </c>
    </row>
    <row r="188" spans="2:65" s="11" customFormat="1" ht="13.5">
      <c r="B188" s="208"/>
      <c r="C188" s="209"/>
      <c r="D188" s="210" t="s">
        <v>154</v>
      </c>
      <c r="E188" s="211" t="s">
        <v>42</v>
      </c>
      <c r="F188" s="212" t="s">
        <v>261</v>
      </c>
      <c r="G188" s="209"/>
      <c r="H188" s="213">
        <v>8.4079999999999995</v>
      </c>
      <c r="I188" s="214"/>
      <c r="J188" s="214"/>
      <c r="K188" s="209"/>
      <c r="L188" s="209"/>
      <c r="M188" s="215"/>
      <c r="N188" s="216"/>
      <c r="O188" s="217"/>
      <c r="P188" s="217"/>
      <c r="Q188" s="217"/>
      <c r="R188" s="217"/>
      <c r="S188" s="217"/>
      <c r="T188" s="217"/>
      <c r="U188" s="217"/>
      <c r="V188" s="217"/>
      <c r="W188" s="217"/>
      <c r="X188" s="218"/>
      <c r="AT188" s="219" t="s">
        <v>154</v>
      </c>
      <c r="AU188" s="219" t="s">
        <v>88</v>
      </c>
      <c r="AV188" s="11" t="s">
        <v>88</v>
      </c>
      <c r="AW188" s="11" t="s">
        <v>7</v>
      </c>
      <c r="AX188" s="11" t="s">
        <v>79</v>
      </c>
      <c r="AY188" s="219" t="s">
        <v>140</v>
      </c>
    </row>
    <row r="189" spans="2:65" s="11" customFormat="1" ht="13.5">
      <c r="B189" s="208"/>
      <c r="C189" s="209"/>
      <c r="D189" s="210" t="s">
        <v>154</v>
      </c>
      <c r="E189" s="211" t="s">
        <v>42</v>
      </c>
      <c r="F189" s="212" t="s">
        <v>262</v>
      </c>
      <c r="G189" s="209"/>
      <c r="H189" s="213">
        <v>8.68</v>
      </c>
      <c r="I189" s="214"/>
      <c r="J189" s="214"/>
      <c r="K189" s="209"/>
      <c r="L189" s="209"/>
      <c r="M189" s="215"/>
      <c r="N189" s="216"/>
      <c r="O189" s="217"/>
      <c r="P189" s="217"/>
      <c r="Q189" s="217"/>
      <c r="R189" s="217"/>
      <c r="S189" s="217"/>
      <c r="T189" s="217"/>
      <c r="U189" s="217"/>
      <c r="V189" s="217"/>
      <c r="W189" s="217"/>
      <c r="X189" s="218"/>
      <c r="AT189" s="219" t="s">
        <v>154</v>
      </c>
      <c r="AU189" s="219" t="s">
        <v>88</v>
      </c>
      <c r="AV189" s="11" t="s">
        <v>88</v>
      </c>
      <c r="AW189" s="11" t="s">
        <v>7</v>
      </c>
      <c r="AX189" s="11" t="s">
        <v>79</v>
      </c>
      <c r="AY189" s="219" t="s">
        <v>140</v>
      </c>
    </row>
    <row r="190" spans="2:65" s="12" customFormat="1" ht="13.5">
      <c r="B190" s="220"/>
      <c r="C190" s="221"/>
      <c r="D190" s="242" t="s">
        <v>154</v>
      </c>
      <c r="E190" s="243" t="s">
        <v>42</v>
      </c>
      <c r="F190" s="244" t="s">
        <v>157</v>
      </c>
      <c r="G190" s="221"/>
      <c r="H190" s="245">
        <v>17.088000000000001</v>
      </c>
      <c r="I190" s="225"/>
      <c r="J190" s="225"/>
      <c r="K190" s="221"/>
      <c r="L190" s="221"/>
      <c r="M190" s="226"/>
      <c r="N190" s="227"/>
      <c r="O190" s="228"/>
      <c r="P190" s="228"/>
      <c r="Q190" s="228"/>
      <c r="R190" s="228"/>
      <c r="S190" s="228"/>
      <c r="T190" s="228"/>
      <c r="U190" s="228"/>
      <c r="V190" s="228"/>
      <c r="W190" s="228"/>
      <c r="X190" s="229"/>
      <c r="AT190" s="230" t="s">
        <v>154</v>
      </c>
      <c r="AU190" s="230" t="s">
        <v>88</v>
      </c>
      <c r="AV190" s="12" t="s">
        <v>148</v>
      </c>
      <c r="AW190" s="12" t="s">
        <v>7</v>
      </c>
      <c r="AX190" s="12" t="s">
        <v>86</v>
      </c>
      <c r="AY190" s="230" t="s">
        <v>140</v>
      </c>
    </row>
    <row r="191" spans="2:65" s="1" customFormat="1" ht="31.5" customHeight="1">
      <c r="B191" s="40"/>
      <c r="C191" s="196" t="s">
        <v>263</v>
      </c>
      <c r="D191" s="196" t="s">
        <v>143</v>
      </c>
      <c r="E191" s="197" t="s">
        <v>264</v>
      </c>
      <c r="F191" s="198" t="s">
        <v>265</v>
      </c>
      <c r="G191" s="199" t="s">
        <v>162</v>
      </c>
      <c r="H191" s="200">
        <v>22.893999999999998</v>
      </c>
      <c r="I191" s="201"/>
      <c r="J191" s="201"/>
      <c r="K191" s="202">
        <f>ROUND(P191*H191,2)</f>
        <v>0</v>
      </c>
      <c r="L191" s="198" t="s">
        <v>147</v>
      </c>
      <c r="M191" s="60"/>
      <c r="N191" s="203" t="s">
        <v>42</v>
      </c>
      <c r="O191" s="204" t="s">
        <v>48</v>
      </c>
      <c r="P191" s="128">
        <f>I191+J191</f>
        <v>0</v>
      </c>
      <c r="Q191" s="128">
        <f>ROUND(I191*H191,2)</f>
        <v>0</v>
      </c>
      <c r="R191" s="128">
        <f>ROUND(J191*H191,2)</f>
        <v>0</v>
      </c>
      <c r="S191" s="41"/>
      <c r="T191" s="205">
        <f>S191*H191</f>
        <v>0</v>
      </c>
      <c r="U191" s="205">
        <v>0</v>
      </c>
      <c r="V191" s="205">
        <f>U191*H191</f>
        <v>0</v>
      </c>
      <c r="W191" s="205">
        <v>6.3E-2</v>
      </c>
      <c r="X191" s="206">
        <f>W191*H191</f>
        <v>1.4423219999999999</v>
      </c>
      <c r="AR191" s="23" t="s">
        <v>148</v>
      </c>
      <c r="AT191" s="23" t="s">
        <v>143</v>
      </c>
      <c r="AU191" s="23" t="s">
        <v>88</v>
      </c>
      <c r="AY191" s="23" t="s">
        <v>140</v>
      </c>
      <c r="BE191" s="207">
        <f>IF(O191="základní",K191,0)</f>
        <v>0</v>
      </c>
      <c r="BF191" s="207">
        <f>IF(O191="snížená",K191,0)</f>
        <v>0</v>
      </c>
      <c r="BG191" s="207">
        <f>IF(O191="zákl. přenesená",K191,0)</f>
        <v>0</v>
      </c>
      <c r="BH191" s="207">
        <f>IF(O191="sníž. přenesená",K191,0)</f>
        <v>0</v>
      </c>
      <c r="BI191" s="207">
        <f>IF(O191="nulová",K191,0)</f>
        <v>0</v>
      </c>
      <c r="BJ191" s="23" t="s">
        <v>86</v>
      </c>
      <c r="BK191" s="207">
        <f>ROUND(P191*H191,2)</f>
        <v>0</v>
      </c>
      <c r="BL191" s="23" t="s">
        <v>148</v>
      </c>
      <c r="BM191" s="23" t="s">
        <v>266</v>
      </c>
    </row>
    <row r="192" spans="2:65" s="11" customFormat="1" ht="13.5">
      <c r="B192" s="208"/>
      <c r="C192" s="209"/>
      <c r="D192" s="210" t="s">
        <v>154</v>
      </c>
      <c r="E192" s="211" t="s">
        <v>42</v>
      </c>
      <c r="F192" s="212" t="s">
        <v>267</v>
      </c>
      <c r="G192" s="209"/>
      <c r="H192" s="213">
        <v>12.04</v>
      </c>
      <c r="I192" s="214"/>
      <c r="J192" s="214"/>
      <c r="K192" s="209"/>
      <c r="L192" s="209"/>
      <c r="M192" s="215"/>
      <c r="N192" s="216"/>
      <c r="O192" s="217"/>
      <c r="P192" s="217"/>
      <c r="Q192" s="217"/>
      <c r="R192" s="217"/>
      <c r="S192" s="217"/>
      <c r="T192" s="217"/>
      <c r="U192" s="217"/>
      <c r="V192" s="217"/>
      <c r="W192" s="217"/>
      <c r="X192" s="218"/>
      <c r="AT192" s="219" t="s">
        <v>154</v>
      </c>
      <c r="AU192" s="219" t="s">
        <v>88</v>
      </c>
      <c r="AV192" s="11" t="s">
        <v>88</v>
      </c>
      <c r="AW192" s="11" t="s">
        <v>7</v>
      </c>
      <c r="AX192" s="11" t="s">
        <v>79</v>
      </c>
      <c r="AY192" s="219" t="s">
        <v>140</v>
      </c>
    </row>
    <row r="193" spans="2:65" s="11" customFormat="1" ht="13.5">
      <c r="B193" s="208"/>
      <c r="C193" s="209"/>
      <c r="D193" s="210" t="s">
        <v>154</v>
      </c>
      <c r="E193" s="211" t="s">
        <v>42</v>
      </c>
      <c r="F193" s="212" t="s">
        <v>268</v>
      </c>
      <c r="G193" s="209"/>
      <c r="H193" s="213">
        <v>10.853999999999999</v>
      </c>
      <c r="I193" s="214"/>
      <c r="J193" s="214"/>
      <c r="K193" s="209"/>
      <c r="L193" s="209"/>
      <c r="M193" s="215"/>
      <c r="N193" s="216"/>
      <c r="O193" s="217"/>
      <c r="P193" s="217"/>
      <c r="Q193" s="217"/>
      <c r="R193" s="217"/>
      <c r="S193" s="217"/>
      <c r="T193" s="217"/>
      <c r="U193" s="217"/>
      <c r="V193" s="217"/>
      <c r="W193" s="217"/>
      <c r="X193" s="218"/>
      <c r="AT193" s="219" t="s">
        <v>154</v>
      </c>
      <c r="AU193" s="219" t="s">
        <v>88</v>
      </c>
      <c r="AV193" s="11" t="s">
        <v>88</v>
      </c>
      <c r="AW193" s="11" t="s">
        <v>7</v>
      </c>
      <c r="AX193" s="11" t="s">
        <v>79</v>
      </c>
      <c r="AY193" s="219" t="s">
        <v>140</v>
      </c>
    </row>
    <row r="194" spans="2:65" s="12" customFormat="1" ht="13.5">
      <c r="B194" s="220"/>
      <c r="C194" s="221"/>
      <c r="D194" s="242" t="s">
        <v>154</v>
      </c>
      <c r="E194" s="243" t="s">
        <v>42</v>
      </c>
      <c r="F194" s="244" t="s">
        <v>157</v>
      </c>
      <c r="G194" s="221"/>
      <c r="H194" s="245">
        <v>22.893999999999998</v>
      </c>
      <c r="I194" s="225"/>
      <c r="J194" s="225"/>
      <c r="K194" s="221"/>
      <c r="L194" s="221"/>
      <c r="M194" s="226"/>
      <c r="N194" s="227"/>
      <c r="O194" s="228"/>
      <c r="P194" s="228"/>
      <c r="Q194" s="228"/>
      <c r="R194" s="228"/>
      <c r="S194" s="228"/>
      <c r="T194" s="228"/>
      <c r="U194" s="228"/>
      <c r="V194" s="228"/>
      <c r="W194" s="228"/>
      <c r="X194" s="229"/>
      <c r="AT194" s="230" t="s">
        <v>154</v>
      </c>
      <c r="AU194" s="230" t="s">
        <v>88</v>
      </c>
      <c r="AV194" s="12" t="s">
        <v>148</v>
      </c>
      <c r="AW194" s="12" t="s">
        <v>7</v>
      </c>
      <c r="AX194" s="12" t="s">
        <v>86</v>
      </c>
      <c r="AY194" s="230" t="s">
        <v>140</v>
      </c>
    </row>
    <row r="195" spans="2:65" s="1" customFormat="1" ht="31.5" customHeight="1">
      <c r="B195" s="40"/>
      <c r="C195" s="196" t="s">
        <v>10</v>
      </c>
      <c r="D195" s="196" t="s">
        <v>143</v>
      </c>
      <c r="E195" s="197" t="s">
        <v>269</v>
      </c>
      <c r="F195" s="198" t="s">
        <v>270</v>
      </c>
      <c r="G195" s="199" t="s">
        <v>162</v>
      </c>
      <c r="H195" s="200">
        <v>19.443000000000001</v>
      </c>
      <c r="I195" s="201"/>
      <c r="J195" s="201"/>
      <c r="K195" s="202">
        <f>ROUND(P195*H195,2)</f>
        <v>0</v>
      </c>
      <c r="L195" s="198" t="s">
        <v>147</v>
      </c>
      <c r="M195" s="60"/>
      <c r="N195" s="203" t="s">
        <v>42</v>
      </c>
      <c r="O195" s="204" t="s">
        <v>48</v>
      </c>
      <c r="P195" s="128">
        <f>I195+J195</f>
        <v>0</v>
      </c>
      <c r="Q195" s="128">
        <f>ROUND(I195*H195,2)</f>
        <v>0</v>
      </c>
      <c r="R195" s="128">
        <f>ROUND(J195*H195,2)</f>
        <v>0</v>
      </c>
      <c r="S195" s="41"/>
      <c r="T195" s="205">
        <f>S195*H195</f>
        <v>0</v>
      </c>
      <c r="U195" s="205">
        <v>0</v>
      </c>
      <c r="V195" s="205">
        <f>U195*H195</f>
        <v>0</v>
      </c>
      <c r="W195" s="205">
        <v>6.6000000000000003E-2</v>
      </c>
      <c r="X195" s="206">
        <f>W195*H195</f>
        <v>1.2832380000000001</v>
      </c>
      <c r="AR195" s="23" t="s">
        <v>148</v>
      </c>
      <c r="AT195" s="23" t="s">
        <v>143</v>
      </c>
      <c r="AU195" s="23" t="s">
        <v>88</v>
      </c>
      <c r="AY195" s="23" t="s">
        <v>140</v>
      </c>
      <c r="BE195" s="207">
        <f>IF(O195="základní",K195,0)</f>
        <v>0</v>
      </c>
      <c r="BF195" s="207">
        <f>IF(O195="snížená",K195,0)</f>
        <v>0</v>
      </c>
      <c r="BG195" s="207">
        <f>IF(O195="zákl. přenesená",K195,0)</f>
        <v>0</v>
      </c>
      <c r="BH195" s="207">
        <f>IF(O195="sníž. přenesená",K195,0)</f>
        <v>0</v>
      </c>
      <c r="BI195" s="207">
        <f>IF(O195="nulová",K195,0)</f>
        <v>0</v>
      </c>
      <c r="BJ195" s="23" t="s">
        <v>86</v>
      </c>
      <c r="BK195" s="207">
        <f>ROUND(P195*H195,2)</f>
        <v>0</v>
      </c>
      <c r="BL195" s="23" t="s">
        <v>148</v>
      </c>
      <c r="BM195" s="23" t="s">
        <v>271</v>
      </c>
    </row>
    <row r="196" spans="2:65" s="11" customFormat="1" ht="13.5">
      <c r="B196" s="208"/>
      <c r="C196" s="209"/>
      <c r="D196" s="210" t="s">
        <v>154</v>
      </c>
      <c r="E196" s="211" t="s">
        <v>42</v>
      </c>
      <c r="F196" s="212" t="s">
        <v>272</v>
      </c>
      <c r="G196" s="209"/>
      <c r="H196" s="213">
        <v>5.64</v>
      </c>
      <c r="I196" s="214"/>
      <c r="J196" s="214"/>
      <c r="K196" s="209"/>
      <c r="L196" s="209"/>
      <c r="M196" s="215"/>
      <c r="N196" s="216"/>
      <c r="O196" s="217"/>
      <c r="P196" s="217"/>
      <c r="Q196" s="217"/>
      <c r="R196" s="217"/>
      <c r="S196" s="217"/>
      <c r="T196" s="217"/>
      <c r="U196" s="217"/>
      <c r="V196" s="217"/>
      <c r="W196" s="217"/>
      <c r="X196" s="218"/>
      <c r="AT196" s="219" t="s">
        <v>154</v>
      </c>
      <c r="AU196" s="219" t="s">
        <v>88</v>
      </c>
      <c r="AV196" s="11" t="s">
        <v>88</v>
      </c>
      <c r="AW196" s="11" t="s">
        <v>7</v>
      </c>
      <c r="AX196" s="11" t="s">
        <v>79</v>
      </c>
      <c r="AY196" s="219" t="s">
        <v>140</v>
      </c>
    </row>
    <row r="197" spans="2:65" s="11" customFormat="1" ht="13.5">
      <c r="B197" s="208"/>
      <c r="C197" s="209"/>
      <c r="D197" s="210" t="s">
        <v>154</v>
      </c>
      <c r="E197" s="211" t="s">
        <v>42</v>
      </c>
      <c r="F197" s="212" t="s">
        <v>273</v>
      </c>
      <c r="G197" s="209"/>
      <c r="H197" s="213">
        <v>5.64</v>
      </c>
      <c r="I197" s="214"/>
      <c r="J197" s="214"/>
      <c r="K197" s="209"/>
      <c r="L197" s="209"/>
      <c r="M197" s="215"/>
      <c r="N197" s="216"/>
      <c r="O197" s="217"/>
      <c r="P197" s="217"/>
      <c r="Q197" s="217"/>
      <c r="R197" s="217"/>
      <c r="S197" s="217"/>
      <c r="T197" s="217"/>
      <c r="U197" s="217"/>
      <c r="V197" s="217"/>
      <c r="W197" s="217"/>
      <c r="X197" s="218"/>
      <c r="AT197" s="219" t="s">
        <v>154</v>
      </c>
      <c r="AU197" s="219" t="s">
        <v>88</v>
      </c>
      <c r="AV197" s="11" t="s">
        <v>88</v>
      </c>
      <c r="AW197" s="11" t="s">
        <v>7</v>
      </c>
      <c r="AX197" s="11" t="s">
        <v>79</v>
      </c>
      <c r="AY197" s="219" t="s">
        <v>140</v>
      </c>
    </row>
    <row r="198" spans="2:65" s="11" customFormat="1" ht="13.5">
      <c r="B198" s="208"/>
      <c r="C198" s="209"/>
      <c r="D198" s="210" t="s">
        <v>154</v>
      </c>
      <c r="E198" s="211" t="s">
        <v>42</v>
      </c>
      <c r="F198" s="212" t="s">
        <v>274</v>
      </c>
      <c r="G198" s="209"/>
      <c r="H198" s="213">
        <v>8.1630000000000003</v>
      </c>
      <c r="I198" s="214"/>
      <c r="J198" s="214"/>
      <c r="K198" s="209"/>
      <c r="L198" s="209"/>
      <c r="M198" s="215"/>
      <c r="N198" s="216"/>
      <c r="O198" s="217"/>
      <c r="P198" s="217"/>
      <c r="Q198" s="217"/>
      <c r="R198" s="217"/>
      <c r="S198" s="217"/>
      <c r="T198" s="217"/>
      <c r="U198" s="217"/>
      <c r="V198" s="217"/>
      <c r="W198" s="217"/>
      <c r="X198" s="218"/>
      <c r="AT198" s="219" t="s">
        <v>154</v>
      </c>
      <c r="AU198" s="219" t="s">
        <v>88</v>
      </c>
      <c r="AV198" s="11" t="s">
        <v>88</v>
      </c>
      <c r="AW198" s="11" t="s">
        <v>7</v>
      </c>
      <c r="AX198" s="11" t="s">
        <v>79</v>
      </c>
      <c r="AY198" s="219" t="s">
        <v>140</v>
      </c>
    </row>
    <row r="199" spans="2:65" s="12" customFormat="1" ht="13.5">
      <c r="B199" s="220"/>
      <c r="C199" s="221"/>
      <c r="D199" s="210" t="s">
        <v>154</v>
      </c>
      <c r="E199" s="222" t="s">
        <v>42</v>
      </c>
      <c r="F199" s="223" t="s">
        <v>157</v>
      </c>
      <c r="G199" s="221"/>
      <c r="H199" s="224">
        <v>19.443000000000001</v>
      </c>
      <c r="I199" s="225"/>
      <c r="J199" s="225"/>
      <c r="K199" s="221"/>
      <c r="L199" s="221"/>
      <c r="M199" s="226"/>
      <c r="N199" s="227"/>
      <c r="O199" s="228"/>
      <c r="P199" s="228"/>
      <c r="Q199" s="228"/>
      <c r="R199" s="228"/>
      <c r="S199" s="228"/>
      <c r="T199" s="228"/>
      <c r="U199" s="228"/>
      <c r="V199" s="228"/>
      <c r="W199" s="228"/>
      <c r="X199" s="229"/>
      <c r="AT199" s="230" t="s">
        <v>154</v>
      </c>
      <c r="AU199" s="230" t="s">
        <v>88</v>
      </c>
      <c r="AV199" s="12" t="s">
        <v>148</v>
      </c>
      <c r="AW199" s="12" t="s">
        <v>7</v>
      </c>
      <c r="AX199" s="12" t="s">
        <v>86</v>
      </c>
      <c r="AY199" s="230" t="s">
        <v>140</v>
      </c>
    </row>
    <row r="200" spans="2:65" s="10" customFormat="1" ht="29.85" customHeight="1">
      <c r="B200" s="178"/>
      <c r="C200" s="179"/>
      <c r="D200" s="193" t="s">
        <v>78</v>
      </c>
      <c r="E200" s="194" t="s">
        <v>275</v>
      </c>
      <c r="F200" s="194" t="s">
        <v>276</v>
      </c>
      <c r="G200" s="179"/>
      <c r="H200" s="179"/>
      <c r="I200" s="182"/>
      <c r="J200" s="182"/>
      <c r="K200" s="195">
        <f>BK200</f>
        <v>0</v>
      </c>
      <c r="L200" s="179"/>
      <c r="M200" s="184"/>
      <c r="N200" s="185"/>
      <c r="O200" s="186"/>
      <c r="P200" s="186"/>
      <c r="Q200" s="187">
        <f>SUM(Q201:Q204)</f>
        <v>0</v>
      </c>
      <c r="R200" s="187">
        <f>SUM(R201:R204)</f>
        <v>0</v>
      </c>
      <c r="S200" s="186"/>
      <c r="T200" s="188">
        <f>SUM(T201:T204)</f>
        <v>0</v>
      </c>
      <c r="U200" s="186"/>
      <c r="V200" s="188">
        <f>SUM(V201:V204)</f>
        <v>0</v>
      </c>
      <c r="W200" s="186"/>
      <c r="X200" s="189">
        <f>SUM(X201:X204)</f>
        <v>0</v>
      </c>
      <c r="AR200" s="190" t="s">
        <v>86</v>
      </c>
      <c r="AT200" s="191" t="s">
        <v>78</v>
      </c>
      <c r="AU200" s="191" t="s">
        <v>86</v>
      </c>
      <c r="AY200" s="190" t="s">
        <v>140</v>
      </c>
      <c r="BK200" s="192">
        <f>SUM(BK201:BK204)</f>
        <v>0</v>
      </c>
    </row>
    <row r="201" spans="2:65" s="1" customFormat="1" ht="31.5" customHeight="1">
      <c r="B201" s="40"/>
      <c r="C201" s="196" t="s">
        <v>277</v>
      </c>
      <c r="D201" s="196" t="s">
        <v>143</v>
      </c>
      <c r="E201" s="197" t="s">
        <v>278</v>
      </c>
      <c r="F201" s="198" t="s">
        <v>279</v>
      </c>
      <c r="G201" s="199" t="s">
        <v>280</v>
      </c>
      <c r="H201" s="200">
        <v>7.7359999999999998</v>
      </c>
      <c r="I201" s="201"/>
      <c r="J201" s="201"/>
      <c r="K201" s="202">
        <f>ROUND(P201*H201,2)</f>
        <v>0</v>
      </c>
      <c r="L201" s="198" t="s">
        <v>147</v>
      </c>
      <c r="M201" s="60"/>
      <c r="N201" s="203" t="s">
        <v>42</v>
      </c>
      <c r="O201" s="204" t="s">
        <v>48</v>
      </c>
      <c r="P201" s="128">
        <f>I201+J201</f>
        <v>0</v>
      </c>
      <c r="Q201" s="128">
        <f>ROUND(I201*H201,2)</f>
        <v>0</v>
      </c>
      <c r="R201" s="128">
        <f>ROUND(J201*H201,2)</f>
        <v>0</v>
      </c>
      <c r="S201" s="41"/>
      <c r="T201" s="205">
        <f>S201*H201</f>
        <v>0</v>
      </c>
      <c r="U201" s="205">
        <v>0</v>
      </c>
      <c r="V201" s="205">
        <f>U201*H201</f>
        <v>0</v>
      </c>
      <c r="W201" s="205">
        <v>0</v>
      </c>
      <c r="X201" s="206">
        <f>W201*H201</f>
        <v>0</v>
      </c>
      <c r="AR201" s="23" t="s">
        <v>148</v>
      </c>
      <c r="AT201" s="23" t="s">
        <v>143</v>
      </c>
      <c r="AU201" s="23" t="s">
        <v>88</v>
      </c>
      <c r="AY201" s="23" t="s">
        <v>140</v>
      </c>
      <c r="BE201" s="207">
        <f>IF(O201="základní",K201,0)</f>
        <v>0</v>
      </c>
      <c r="BF201" s="207">
        <f>IF(O201="snížená",K201,0)</f>
        <v>0</v>
      </c>
      <c r="BG201" s="207">
        <f>IF(O201="zákl. přenesená",K201,0)</f>
        <v>0</v>
      </c>
      <c r="BH201" s="207">
        <f>IF(O201="sníž. přenesená",K201,0)</f>
        <v>0</v>
      </c>
      <c r="BI201" s="207">
        <f>IF(O201="nulová",K201,0)</f>
        <v>0</v>
      </c>
      <c r="BJ201" s="23" t="s">
        <v>86</v>
      </c>
      <c r="BK201" s="207">
        <f>ROUND(P201*H201,2)</f>
        <v>0</v>
      </c>
      <c r="BL201" s="23" t="s">
        <v>148</v>
      </c>
      <c r="BM201" s="23" t="s">
        <v>281</v>
      </c>
    </row>
    <row r="202" spans="2:65" s="1" customFormat="1" ht="31.5" customHeight="1">
      <c r="B202" s="40"/>
      <c r="C202" s="196" t="s">
        <v>282</v>
      </c>
      <c r="D202" s="196" t="s">
        <v>143</v>
      </c>
      <c r="E202" s="197" t="s">
        <v>283</v>
      </c>
      <c r="F202" s="198" t="s">
        <v>284</v>
      </c>
      <c r="G202" s="199" t="s">
        <v>280</v>
      </c>
      <c r="H202" s="200">
        <v>7.7359999999999998</v>
      </c>
      <c r="I202" s="201"/>
      <c r="J202" s="201"/>
      <c r="K202" s="202">
        <f>ROUND(P202*H202,2)</f>
        <v>0</v>
      </c>
      <c r="L202" s="198" t="s">
        <v>147</v>
      </c>
      <c r="M202" s="60"/>
      <c r="N202" s="203" t="s">
        <v>42</v>
      </c>
      <c r="O202" s="204" t="s">
        <v>48</v>
      </c>
      <c r="P202" s="128">
        <f>I202+J202</f>
        <v>0</v>
      </c>
      <c r="Q202" s="128">
        <f>ROUND(I202*H202,2)</f>
        <v>0</v>
      </c>
      <c r="R202" s="128">
        <f>ROUND(J202*H202,2)</f>
        <v>0</v>
      </c>
      <c r="S202" s="41"/>
      <c r="T202" s="205">
        <f>S202*H202</f>
        <v>0</v>
      </c>
      <c r="U202" s="205">
        <v>0</v>
      </c>
      <c r="V202" s="205">
        <f>U202*H202</f>
        <v>0</v>
      </c>
      <c r="W202" s="205">
        <v>0</v>
      </c>
      <c r="X202" s="206">
        <f>W202*H202</f>
        <v>0</v>
      </c>
      <c r="AR202" s="23" t="s">
        <v>148</v>
      </c>
      <c r="AT202" s="23" t="s">
        <v>143</v>
      </c>
      <c r="AU202" s="23" t="s">
        <v>88</v>
      </c>
      <c r="AY202" s="23" t="s">
        <v>140</v>
      </c>
      <c r="BE202" s="207">
        <f>IF(O202="základní",K202,0)</f>
        <v>0</v>
      </c>
      <c r="BF202" s="207">
        <f>IF(O202="snížená",K202,0)</f>
        <v>0</v>
      </c>
      <c r="BG202" s="207">
        <f>IF(O202="zákl. přenesená",K202,0)</f>
        <v>0</v>
      </c>
      <c r="BH202" s="207">
        <f>IF(O202="sníž. přenesená",K202,0)</f>
        <v>0</v>
      </c>
      <c r="BI202" s="207">
        <f>IF(O202="nulová",K202,0)</f>
        <v>0</v>
      </c>
      <c r="BJ202" s="23" t="s">
        <v>86</v>
      </c>
      <c r="BK202" s="207">
        <f>ROUND(P202*H202,2)</f>
        <v>0</v>
      </c>
      <c r="BL202" s="23" t="s">
        <v>148</v>
      </c>
      <c r="BM202" s="23" t="s">
        <v>285</v>
      </c>
    </row>
    <row r="203" spans="2:65" s="1" customFormat="1" ht="31.5" customHeight="1">
      <c r="B203" s="40"/>
      <c r="C203" s="196" t="s">
        <v>286</v>
      </c>
      <c r="D203" s="196" t="s">
        <v>143</v>
      </c>
      <c r="E203" s="197" t="s">
        <v>287</v>
      </c>
      <c r="F203" s="198" t="s">
        <v>288</v>
      </c>
      <c r="G203" s="199" t="s">
        <v>280</v>
      </c>
      <c r="H203" s="200">
        <v>7.7359999999999998</v>
      </c>
      <c r="I203" s="201"/>
      <c r="J203" s="201"/>
      <c r="K203" s="202">
        <f>ROUND(P203*H203,2)</f>
        <v>0</v>
      </c>
      <c r="L203" s="198" t="s">
        <v>147</v>
      </c>
      <c r="M203" s="60"/>
      <c r="N203" s="203" t="s">
        <v>42</v>
      </c>
      <c r="O203" s="204" t="s">
        <v>48</v>
      </c>
      <c r="P203" s="128">
        <f>I203+J203</f>
        <v>0</v>
      </c>
      <c r="Q203" s="128">
        <f>ROUND(I203*H203,2)</f>
        <v>0</v>
      </c>
      <c r="R203" s="128">
        <f>ROUND(J203*H203,2)</f>
        <v>0</v>
      </c>
      <c r="S203" s="41"/>
      <c r="T203" s="205">
        <f>S203*H203</f>
        <v>0</v>
      </c>
      <c r="U203" s="205">
        <v>0</v>
      </c>
      <c r="V203" s="205">
        <f>U203*H203</f>
        <v>0</v>
      </c>
      <c r="W203" s="205">
        <v>0</v>
      </c>
      <c r="X203" s="206">
        <f>W203*H203</f>
        <v>0</v>
      </c>
      <c r="AR203" s="23" t="s">
        <v>148</v>
      </c>
      <c r="AT203" s="23" t="s">
        <v>143</v>
      </c>
      <c r="AU203" s="23" t="s">
        <v>88</v>
      </c>
      <c r="AY203" s="23" t="s">
        <v>140</v>
      </c>
      <c r="BE203" s="207">
        <f>IF(O203="základní",K203,0)</f>
        <v>0</v>
      </c>
      <c r="BF203" s="207">
        <f>IF(O203="snížená",K203,0)</f>
        <v>0</v>
      </c>
      <c r="BG203" s="207">
        <f>IF(O203="zákl. přenesená",K203,0)</f>
        <v>0</v>
      </c>
      <c r="BH203" s="207">
        <f>IF(O203="sníž. přenesená",K203,0)</f>
        <v>0</v>
      </c>
      <c r="BI203" s="207">
        <f>IF(O203="nulová",K203,0)</f>
        <v>0</v>
      </c>
      <c r="BJ203" s="23" t="s">
        <v>86</v>
      </c>
      <c r="BK203" s="207">
        <f>ROUND(P203*H203,2)</f>
        <v>0</v>
      </c>
      <c r="BL203" s="23" t="s">
        <v>148</v>
      </c>
      <c r="BM203" s="23" t="s">
        <v>289</v>
      </c>
    </row>
    <row r="204" spans="2:65" s="1" customFormat="1" ht="22.5" customHeight="1">
      <c r="B204" s="40"/>
      <c r="C204" s="196" t="s">
        <v>290</v>
      </c>
      <c r="D204" s="196" t="s">
        <v>143</v>
      </c>
      <c r="E204" s="197" t="s">
        <v>291</v>
      </c>
      <c r="F204" s="198" t="s">
        <v>292</v>
      </c>
      <c r="G204" s="199" t="s">
        <v>280</v>
      </c>
      <c r="H204" s="200">
        <v>7.7359999999999998</v>
      </c>
      <c r="I204" s="201"/>
      <c r="J204" s="201"/>
      <c r="K204" s="202">
        <f>ROUND(P204*H204,2)</f>
        <v>0</v>
      </c>
      <c r="L204" s="198" t="s">
        <v>147</v>
      </c>
      <c r="M204" s="60"/>
      <c r="N204" s="203" t="s">
        <v>42</v>
      </c>
      <c r="O204" s="204" t="s">
        <v>48</v>
      </c>
      <c r="P204" s="128">
        <f>I204+J204</f>
        <v>0</v>
      </c>
      <c r="Q204" s="128">
        <f>ROUND(I204*H204,2)</f>
        <v>0</v>
      </c>
      <c r="R204" s="128">
        <f>ROUND(J204*H204,2)</f>
        <v>0</v>
      </c>
      <c r="S204" s="41"/>
      <c r="T204" s="205">
        <f>S204*H204</f>
        <v>0</v>
      </c>
      <c r="U204" s="205">
        <v>0</v>
      </c>
      <c r="V204" s="205">
        <f>U204*H204</f>
        <v>0</v>
      </c>
      <c r="W204" s="205">
        <v>0</v>
      </c>
      <c r="X204" s="206">
        <f>W204*H204</f>
        <v>0</v>
      </c>
      <c r="AR204" s="23" t="s">
        <v>148</v>
      </c>
      <c r="AT204" s="23" t="s">
        <v>143</v>
      </c>
      <c r="AU204" s="23" t="s">
        <v>88</v>
      </c>
      <c r="AY204" s="23" t="s">
        <v>140</v>
      </c>
      <c r="BE204" s="207">
        <f>IF(O204="základní",K204,0)</f>
        <v>0</v>
      </c>
      <c r="BF204" s="207">
        <f>IF(O204="snížená",K204,0)</f>
        <v>0</v>
      </c>
      <c r="BG204" s="207">
        <f>IF(O204="zákl. přenesená",K204,0)</f>
        <v>0</v>
      </c>
      <c r="BH204" s="207">
        <f>IF(O204="sníž. přenesená",K204,0)</f>
        <v>0</v>
      </c>
      <c r="BI204" s="207">
        <f>IF(O204="nulová",K204,0)</f>
        <v>0</v>
      </c>
      <c r="BJ204" s="23" t="s">
        <v>86</v>
      </c>
      <c r="BK204" s="207">
        <f>ROUND(P204*H204,2)</f>
        <v>0</v>
      </c>
      <c r="BL204" s="23" t="s">
        <v>148</v>
      </c>
      <c r="BM204" s="23" t="s">
        <v>293</v>
      </c>
    </row>
    <row r="205" spans="2:65" s="10" customFormat="1" ht="29.85" customHeight="1">
      <c r="B205" s="178"/>
      <c r="C205" s="179"/>
      <c r="D205" s="193" t="s">
        <v>78</v>
      </c>
      <c r="E205" s="194" t="s">
        <v>294</v>
      </c>
      <c r="F205" s="194" t="s">
        <v>295</v>
      </c>
      <c r="G205" s="179"/>
      <c r="H205" s="179"/>
      <c r="I205" s="182"/>
      <c r="J205" s="182"/>
      <c r="K205" s="195">
        <f>BK205</f>
        <v>0</v>
      </c>
      <c r="L205" s="179"/>
      <c r="M205" s="184"/>
      <c r="N205" s="185"/>
      <c r="O205" s="186"/>
      <c r="P205" s="186"/>
      <c r="Q205" s="187">
        <f>Q206</f>
        <v>0</v>
      </c>
      <c r="R205" s="187">
        <f>R206</f>
        <v>0</v>
      </c>
      <c r="S205" s="186"/>
      <c r="T205" s="188">
        <f>T206</f>
        <v>0</v>
      </c>
      <c r="U205" s="186"/>
      <c r="V205" s="188">
        <f>V206</f>
        <v>0</v>
      </c>
      <c r="W205" s="186"/>
      <c r="X205" s="189">
        <f>X206</f>
        <v>0</v>
      </c>
      <c r="AR205" s="190" t="s">
        <v>86</v>
      </c>
      <c r="AT205" s="191" t="s">
        <v>78</v>
      </c>
      <c r="AU205" s="191" t="s">
        <v>86</v>
      </c>
      <c r="AY205" s="190" t="s">
        <v>140</v>
      </c>
      <c r="BK205" s="192">
        <f>BK206</f>
        <v>0</v>
      </c>
    </row>
    <row r="206" spans="2:65" s="1" customFormat="1" ht="44.25" customHeight="1">
      <c r="B206" s="40"/>
      <c r="C206" s="196" t="s">
        <v>296</v>
      </c>
      <c r="D206" s="196" t="s">
        <v>143</v>
      </c>
      <c r="E206" s="197" t="s">
        <v>297</v>
      </c>
      <c r="F206" s="198" t="s">
        <v>298</v>
      </c>
      <c r="G206" s="199" t="s">
        <v>280</v>
      </c>
      <c r="H206" s="200">
        <v>19.975999999999999</v>
      </c>
      <c r="I206" s="201"/>
      <c r="J206" s="201"/>
      <c r="K206" s="202">
        <f>ROUND(P206*H206,2)</f>
        <v>0</v>
      </c>
      <c r="L206" s="198" t="s">
        <v>147</v>
      </c>
      <c r="M206" s="60"/>
      <c r="N206" s="203" t="s">
        <v>42</v>
      </c>
      <c r="O206" s="204" t="s">
        <v>48</v>
      </c>
      <c r="P206" s="128">
        <f>I206+J206</f>
        <v>0</v>
      </c>
      <c r="Q206" s="128">
        <f>ROUND(I206*H206,2)</f>
        <v>0</v>
      </c>
      <c r="R206" s="128">
        <f>ROUND(J206*H206,2)</f>
        <v>0</v>
      </c>
      <c r="S206" s="41"/>
      <c r="T206" s="205">
        <f>S206*H206</f>
        <v>0</v>
      </c>
      <c r="U206" s="205">
        <v>0</v>
      </c>
      <c r="V206" s="205">
        <f>U206*H206</f>
        <v>0</v>
      </c>
      <c r="W206" s="205">
        <v>0</v>
      </c>
      <c r="X206" s="206">
        <f>W206*H206</f>
        <v>0</v>
      </c>
      <c r="AR206" s="23" t="s">
        <v>148</v>
      </c>
      <c r="AT206" s="23" t="s">
        <v>143</v>
      </c>
      <c r="AU206" s="23" t="s">
        <v>88</v>
      </c>
      <c r="AY206" s="23" t="s">
        <v>140</v>
      </c>
      <c r="BE206" s="207">
        <f>IF(O206="základní",K206,0)</f>
        <v>0</v>
      </c>
      <c r="BF206" s="207">
        <f>IF(O206="snížená",K206,0)</f>
        <v>0</v>
      </c>
      <c r="BG206" s="207">
        <f>IF(O206="zákl. přenesená",K206,0)</f>
        <v>0</v>
      </c>
      <c r="BH206" s="207">
        <f>IF(O206="sníž. přenesená",K206,0)</f>
        <v>0</v>
      </c>
      <c r="BI206" s="207">
        <f>IF(O206="nulová",K206,0)</f>
        <v>0</v>
      </c>
      <c r="BJ206" s="23" t="s">
        <v>86</v>
      </c>
      <c r="BK206" s="207">
        <f>ROUND(P206*H206,2)</f>
        <v>0</v>
      </c>
      <c r="BL206" s="23" t="s">
        <v>148</v>
      </c>
      <c r="BM206" s="23" t="s">
        <v>299</v>
      </c>
    </row>
    <row r="207" spans="2:65" s="10" customFormat="1" ht="37.35" customHeight="1">
      <c r="B207" s="178"/>
      <c r="C207" s="179"/>
      <c r="D207" s="180" t="s">
        <v>78</v>
      </c>
      <c r="E207" s="181" t="s">
        <v>300</v>
      </c>
      <c r="F207" s="181" t="s">
        <v>301</v>
      </c>
      <c r="G207" s="179"/>
      <c r="H207" s="179"/>
      <c r="I207" s="182"/>
      <c r="J207" s="182"/>
      <c r="K207" s="183">
        <f>BK207</f>
        <v>0</v>
      </c>
      <c r="L207" s="179"/>
      <c r="M207" s="184"/>
      <c r="N207" s="185"/>
      <c r="O207" s="186"/>
      <c r="P207" s="186"/>
      <c r="Q207" s="187">
        <f>Q208+Q227+Q232+Q240+Q259+Q266+Q289</f>
        <v>0</v>
      </c>
      <c r="R207" s="187">
        <f>R208+R227+R232+R240+R259+R266+R289</f>
        <v>0</v>
      </c>
      <c r="S207" s="186"/>
      <c r="T207" s="188">
        <f>T208+T227+T232+T240+T259+T266+T289</f>
        <v>0</v>
      </c>
      <c r="U207" s="186"/>
      <c r="V207" s="188">
        <f>V208+V227+V232+V240+V259+V266+V289</f>
        <v>9.3676732600000001</v>
      </c>
      <c r="W207" s="186"/>
      <c r="X207" s="189">
        <f>X208+X227+X232+X240+X259+X266+X289</f>
        <v>4.3098532000000001</v>
      </c>
      <c r="AR207" s="190" t="s">
        <v>88</v>
      </c>
      <c r="AT207" s="191" t="s">
        <v>78</v>
      </c>
      <c r="AU207" s="191" t="s">
        <v>79</v>
      </c>
      <c r="AY207" s="190" t="s">
        <v>140</v>
      </c>
      <c r="BK207" s="192">
        <f>BK208+BK227+BK232+BK240+BK259+BK266+BK289</f>
        <v>0</v>
      </c>
    </row>
    <row r="208" spans="2:65" s="10" customFormat="1" ht="19.899999999999999" customHeight="1">
      <c r="B208" s="178"/>
      <c r="C208" s="179"/>
      <c r="D208" s="193" t="s">
        <v>78</v>
      </c>
      <c r="E208" s="194" t="s">
        <v>302</v>
      </c>
      <c r="F208" s="194" t="s">
        <v>303</v>
      </c>
      <c r="G208" s="179"/>
      <c r="H208" s="179"/>
      <c r="I208" s="182"/>
      <c r="J208" s="182"/>
      <c r="K208" s="195">
        <f>BK208</f>
        <v>0</v>
      </c>
      <c r="L208" s="179"/>
      <c r="M208" s="184"/>
      <c r="N208" s="185"/>
      <c r="O208" s="186"/>
      <c r="P208" s="186"/>
      <c r="Q208" s="187">
        <f>SUM(Q209:Q226)</f>
        <v>0</v>
      </c>
      <c r="R208" s="187">
        <f>SUM(R209:R226)</f>
        <v>0</v>
      </c>
      <c r="S208" s="186"/>
      <c r="T208" s="188">
        <f>SUM(T209:T226)</f>
        <v>0</v>
      </c>
      <c r="U208" s="186"/>
      <c r="V208" s="188">
        <f>SUM(V209:V226)</f>
        <v>7.9106163599999997</v>
      </c>
      <c r="W208" s="186"/>
      <c r="X208" s="189">
        <f>SUM(X209:X226)</f>
        <v>0</v>
      </c>
      <c r="AR208" s="190" t="s">
        <v>88</v>
      </c>
      <c r="AT208" s="191" t="s">
        <v>78</v>
      </c>
      <c r="AU208" s="191" t="s">
        <v>86</v>
      </c>
      <c r="AY208" s="190" t="s">
        <v>140</v>
      </c>
      <c r="BK208" s="192">
        <f>SUM(BK209:BK226)</f>
        <v>0</v>
      </c>
    </row>
    <row r="209" spans="2:65" s="1" customFormat="1" ht="31.5" customHeight="1">
      <c r="B209" s="40"/>
      <c r="C209" s="196" t="s">
        <v>304</v>
      </c>
      <c r="D209" s="196" t="s">
        <v>143</v>
      </c>
      <c r="E209" s="197" t="s">
        <v>305</v>
      </c>
      <c r="F209" s="198" t="s">
        <v>306</v>
      </c>
      <c r="G209" s="199" t="s">
        <v>162</v>
      </c>
      <c r="H209" s="200">
        <v>50.238</v>
      </c>
      <c r="I209" s="201"/>
      <c r="J209" s="201"/>
      <c r="K209" s="202">
        <f>ROUND(P209*H209,2)</f>
        <v>0</v>
      </c>
      <c r="L209" s="198" t="s">
        <v>147</v>
      </c>
      <c r="M209" s="60"/>
      <c r="N209" s="203" t="s">
        <v>42</v>
      </c>
      <c r="O209" s="204" t="s">
        <v>48</v>
      </c>
      <c r="P209" s="128">
        <f>I209+J209</f>
        <v>0</v>
      </c>
      <c r="Q209" s="128">
        <f>ROUND(I209*H209,2)</f>
        <v>0</v>
      </c>
      <c r="R209" s="128">
        <f>ROUND(J209*H209,2)</f>
        <v>0</v>
      </c>
      <c r="S209" s="41"/>
      <c r="T209" s="205">
        <f>S209*H209</f>
        <v>0</v>
      </c>
      <c r="U209" s="205">
        <v>0</v>
      </c>
      <c r="V209" s="205">
        <f>U209*H209</f>
        <v>0</v>
      </c>
      <c r="W209" s="205">
        <v>0</v>
      </c>
      <c r="X209" s="206">
        <f>W209*H209</f>
        <v>0</v>
      </c>
      <c r="AR209" s="23" t="s">
        <v>244</v>
      </c>
      <c r="AT209" s="23" t="s">
        <v>143</v>
      </c>
      <c r="AU209" s="23" t="s">
        <v>88</v>
      </c>
      <c r="AY209" s="23" t="s">
        <v>140</v>
      </c>
      <c r="BE209" s="207">
        <f>IF(O209="základní",K209,0)</f>
        <v>0</v>
      </c>
      <c r="BF209" s="207">
        <f>IF(O209="snížená",K209,0)</f>
        <v>0</v>
      </c>
      <c r="BG209" s="207">
        <f>IF(O209="zákl. přenesená",K209,0)</f>
        <v>0</v>
      </c>
      <c r="BH209" s="207">
        <f>IF(O209="sníž. přenesená",K209,0)</f>
        <v>0</v>
      </c>
      <c r="BI209" s="207">
        <f>IF(O209="nulová",K209,0)</f>
        <v>0</v>
      </c>
      <c r="BJ209" s="23" t="s">
        <v>86</v>
      </c>
      <c r="BK209" s="207">
        <f>ROUND(P209*H209,2)</f>
        <v>0</v>
      </c>
      <c r="BL209" s="23" t="s">
        <v>244</v>
      </c>
      <c r="BM209" s="23" t="s">
        <v>307</v>
      </c>
    </row>
    <row r="210" spans="2:65" s="11" customFormat="1" ht="13.5">
      <c r="B210" s="208"/>
      <c r="C210" s="209"/>
      <c r="D210" s="210" t="s">
        <v>154</v>
      </c>
      <c r="E210" s="211" t="s">
        <v>42</v>
      </c>
      <c r="F210" s="212" t="s">
        <v>308</v>
      </c>
      <c r="G210" s="209"/>
      <c r="H210" s="213">
        <v>50.238</v>
      </c>
      <c r="I210" s="214"/>
      <c r="J210" s="214"/>
      <c r="K210" s="209"/>
      <c r="L210" s="209"/>
      <c r="M210" s="215"/>
      <c r="N210" s="216"/>
      <c r="O210" s="217"/>
      <c r="P210" s="217"/>
      <c r="Q210" s="217"/>
      <c r="R210" s="217"/>
      <c r="S210" s="217"/>
      <c r="T210" s="217"/>
      <c r="U210" s="217"/>
      <c r="V210" s="217"/>
      <c r="W210" s="217"/>
      <c r="X210" s="218"/>
      <c r="AT210" s="219" t="s">
        <v>154</v>
      </c>
      <c r="AU210" s="219" t="s">
        <v>88</v>
      </c>
      <c r="AV210" s="11" t="s">
        <v>88</v>
      </c>
      <c r="AW210" s="11" t="s">
        <v>7</v>
      </c>
      <c r="AX210" s="11" t="s">
        <v>79</v>
      </c>
      <c r="AY210" s="219" t="s">
        <v>140</v>
      </c>
    </row>
    <row r="211" spans="2:65" s="12" customFormat="1" ht="13.5">
      <c r="B211" s="220"/>
      <c r="C211" s="221"/>
      <c r="D211" s="242" t="s">
        <v>154</v>
      </c>
      <c r="E211" s="243" t="s">
        <v>42</v>
      </c>
      <c r="F211" s="244" t="s">
        <v>157</v>
      </c>
      <c r="G211" s="221"/>
      <c r="H211" s="245">
        <v>50.238</v>
      </c>
      <c r="I211" s="225"/>
      <c r="J211" s="225"/>
      <c r="K211" s="221"/>
      <c r="L211" s="221"/>
      <c r="M211" s="226"/>
      <c r="N211" s="227"/>
      <c r="O211" s="228"/>
      <c r="P211" s="228"/>
      <c r="Q211" s="228"/>
      <c r="R211" s="228"/>
      <c r="S211" s="228"/>
      <c r="T211" s="228"/>
      <c r="U211" s="228"/>
      <c r="V211" s="228"/>
      <c r="W211" s="228"/>
      <c r="X211" s="229"/>
      <c r="AT211" s="230" t="s">
        <v>154</v>
      </c>
      <c r="AU211" s="230" t="s">
        <v>88</v>
      </c>
      <c r="AV211" s="12" t="s">
        <v>148</v>
      </c>
      <c r="AW211" s="12" t="s">
        <v>7</v>
      </c>
      <c r="AX211" s="12" t="s">
        <v>86</v>
      </c>
      <c r="AY211" s="230" t="s">
        <v>140</v>
      </c>
    </row>
    <row r="212" spans="2:65" s="1" customFormat="1" ht="22.5" customHeight="1">
      <c r="B212" s="40"/>
      <c r="C212" s="251" t="s">
        <v>309</v>
      </c>
      <c r="D212" s="251" t="s">
        <v>182</v>
      </c>
      <c r="E212" s="252" t="s">
        <v>310</v>
      </c>
      <c r="F212" s="253" t="s">
        <v>311</v>
      </c>
      <c r="G212" s="254" t="s">
        <v>162</v>
      </c>
      <c r="H212" s="255">
        <v>51.243000000000002</v>
      </c>
      <c r="I212" s="256"/>
      <c r="J212" s="257"/>
      <c r="K212" s="258">
        <f>ROUND(P212*H212,2)</f>
        <v>0</v>
      </c>
      <c r="L212" s="253" t="s">
        <v>147</v>
      </c>
      <c r="M212" s="259"/>
      <c r="N212" s="260" t="s">
        <v>42</v>
      </c>
      <c r="O212" s="204" t="s">
        <v>48</v>
      </c>
      <c r="P212" s="128">
        <f>I212+J212</f>
        <v>0</v>
      </c>
      <c r="Q212" s="128">
        <f>ROUND(I212*H212,2)</f>
        <v>0</v>
      </c>
      <c r="R212" s="128">
        <f>ROUND(J212*H212,2)</f>
        <v>0</v>
      </c>
      <c r="S212" s="41"/>
      <c r="T212" s="205">
        <f>S212*H212</f>
        <v>0</v>
      </c>
      <c r="U212" s="205">
        <v>2.0999999999999999E-3</v>
      </c>
      <c r="V212" s="205">
        <f>U212*H212</f>
        <v>0.10761029999999999</v>
      </c>
      <c r="W212" s="205">
        <v>0</v>
      </c>
      <c r="X212" s="206">
        <f>W212*H212</f>
        <v>0</v>
      </c>
      <c r="AR212" s="23" t="s">
        <v>312</v>
      </c>
      <c r="AT212" s="23" t="s">
        <v>182</v>
      </c>
      <c r="AU212" s="23" t="s">
        <v>88</v>
      </c>
      <c r="AY212" s="23" t="s">
        <v>140</v>
      </c>
      <c r="BE212" s="207">
        <f>IF(O212="základní",K212,0)</f>
        <v>0</v>
      </c>
      <c r="BF212" s="207">
        <f>IF(O212="snížená",K212,0)</f>
        <v>0</v>
      </c>
      <c r="BG212" s="207">
        <f>IF(O212="zákl. přenesená",K212,0)</f>
        <v>0</v>
      </c>
      <c r="BH212" s="207">
        <f>IF(O212="sníž. přenesená",K212,0)</f>
        <v>0</v>
      </c>
      <c r="BI212" s="207">
        <f>IF(O212="nulová",K212,0)</f>
        <v>0</v>
      </c>
      <c r="BJ212" s="23" t="s">
        <v>86</v>
      </c>
      <c r="BK212" s="207">
        <f>ROUND(P212*H212,2)</f>
        <v>0</v>
      </c>
      <c r="BL212" s="23" t="s">
        <v>244</v>
      </c>
      <c r="BM212" s="23" t="s">
        <v>313</v>
      </c>
    </row>
    <row r="213" spans="2:65" s="1" customFormat="1" ht="27">
      <c r="B213" s="40"/>
      <c r="C213" s="62"/>
      <c r="D213" s="210" t="s">
        <v>180</v>
      </c>
      <c r="E213" s="62"/>
      <c r="F213" s="249" t="s">
        <v>314</v>
      </c>
      <c r="G213" s="62"/>
      <c r="H213" s="62"/>
      <c r="I213" s="162"/>
      <c r="J213" s="162"/>
      <c r="K213" s="62"/>
      <c r="L213" s="62"/>
      <c r="M213" s="60"/>
      <c r="N213" s="250"/>
      <c r="O213" s="41"/>
      <c r="P213" s="41"/>
      <c r="Q213" s="41"/>
      <c r="R213" s="41"/>
      <c r="S213" s="41"/>
      <c r="T213" s="41"/>
      <c r="U213" s="41"/>
      <c r="V213" s="41"/>
      <c r="W213" s="41"/>
      <c r="X213" s="76"/>
      <c r="AT213" s="23" t="s">
        <v>180</v>
      </c>
      <c r="AU213" s="23" t="s">
        <v>88</v>
      </c>
    </row>
    <row r="214" spans="2:65" s="11" customFormat="1" ht="13.5">
      <c r="B214" s="208"/>
      <c r="C214" s="209"/>
      <c r="D214" s="242" t="s">
        <v>154</v>
      </c>
      <c r="E214" s="209"/>
      <c r="F214" s="247" t="s">
        <v>315</v>
      </c>
      <c r="G214" s="209"/>
      <c r="H214" s="248">
        <v>51.243000000000002</v>
      </c>
      <c r="I214" s="214"/>
      <c r="J214" s="214"/>
      <c r="K214" s="209"/>
      <c r="L214" s="209"/>
      <c r="M214" s="215"/>
      <c r="N214" s="216"/>
      <c r="O214" s="217"/>
      <c r="P214" s="217"/>
      <c r="Q214" s="217"/>
      <c r="R214" s="217"/>
      <c r="S214" s="217"/>
      <c r="T214" s="217"/>
      <c r="U214" s="217"/>
      <c r="V214" s="217"/>
      <c r="W214" s="217"/>
      <c r="X214" s="218"/>
      <c r="AT214" s="219" t="s">
        <v>154</v>
      </c>
      <c r="AU214" s="219" t="s">
        <v>88</v>
      </c>
      <c r="AV214" s="11" t="s">
        <v>88</v>
      </c>
      <c r="AW214" s="11" t="s">
        <v>6</v>
      </c>
      <c r="AX214" s="11" t="s">
        <v>86</v>
      </c>
      <c r="AY214" s="219" t="s">
        <v>140</v>
      </c>
    </row>
    <row r="215" spans="2:65" s="1" customFormat="1" ht="31.5" customHeight="1">
      <c r="B215" s="40"/>
      <c r="C215" s="196" t="s">
        <v>316</v>
      </c>
      <c r="D215" s="196" t="s">
        <v>143</v>
      </c>
      <c r="E215" s="197" t="s">
        <v>317</v>
      </c>
      <c r="F215" s="198" t="s">
        <v>318</v>
      </c>
      <c r="G215" s="199" t="s">
        <v>152</v>
      </c>
      <c r="H215" s="200">
        <v>85.622</v>
      </c>
      <c r="I215" s="201"/>
      <c r="J215" s="201"/>
      <c r="K215" s="202">
        <f>ROUND(P215*H215,2)</f>
        <v>0</v>
      </c>
      <c r="L215" s="198" t="s">
        <v>147</v>
      </c>
      <c r="M215" s="60"/>
      <c r="N215" s="203" t="s">
        <v>42</v>
      </c>
      <c r="O215" s="204" t="s">
        <v>48</v>
      </c>
      <c r="P215" s="128">
        <f>I215+J215</f>
        <v>0</v>
      </c>
      <c r="Q215" s="128">
        <f>ROUND(I215*H215,2)</f>
        <v>0</v>
      </c>
      <c r="R215" s="128">
        <f>ROUND(J215*H215,2)</f>
        <v>0</v>
      </c>
      <c r="S215" s="41"/>
      <c r="T215" s="205">
        <f>S215*H215</f>
        <v>0</v>
      </c>
      <c r="U215" s="205">
        <v>9.0999999999999998E-2</v>
      </c>
      <c r="V215" s="205">
        <f>U215*H215</f>
        <v>7.7916020000000001</v>
      </c>
      <c r="W215" s="205">
        <v>0</v>
      </c>
      <c r="X215" s="206">
        <f>W215*H215</f>
        <v>0</v>
      </c>
      <c r="AR215" s="23" t="s">
        <v>148</v>
      </c>
      <c r="AT215" s="23" t="s">
        <v>143</v>
      </c>
      <c r="AU215" s="23" t="s">
        <v>88</v>
      </c>
      <c r="AY215" s="23" t="s">
        <v>140</v>
      </c>
      <c r="BE215" s="207">
        <f>IF(O215="základní",K215,0)</f>
        <v>0</v>
      </c>
      <c r="BF215" s="207">
        <f>IF(O215="snížená",K215,0)</f>
        <v>0</v>
      </c>
      <c r="BG215" s="207">
        <f>IF(O215="zákl. přenesená",K215,0)</f>
        <v>0</v>
      </c>
      <c r="BH215" s="207">
        <f>IF(O215="sníž. přenesená",K215,0)</f>
        <v>0</v>
      </c>
      <c r="BI215" s="207">
        <f>IF(O215="nulová",K215,0)</f>
        <v>0</v>
      </c>
      <c r="BJ215" s="23" t="s">
        <v>86</v>
      </c>
      <c r="BK215" s="207">
        <f>ROUND(P215*H215,2)</f>
        <v>0</v>
      </c>
      <c r="BL215" s="23" t="s">
        <v>148</v>
      </c>
      <c r="BM215" s="23" t="s">
        <v>319</v>
      </c>
    </row>
    <row r="216" spans="2:65" s="1" customFormat="1" ht="27">
      <c r="B216" s="40"/>
      <c r="C216" s="62"/>
      <c r="D216" s="210" t="s">
        <v>180</v>
      </c>
      <c r="E216" s="62"/>
      <c r="F216" s="249" t="s">
        <v>314</v>
      </c>
      <c r="G216" s="62"/>
      <c r="H216" s="62"/>
      <c r="I216" s="162"/>
      <c r="J216" s="162"/>
      <c r="K216" s="62"/>
      <c r="L216" s="62"/>
      <c r="M216" s="60"/>
      <c r="N216" s="250"/>
      <c r="O216" s="41"/>
      <c r="P216" s="41"/>
      <c r="Q216" s="41"/>
      <c r="R216" s="41"/>
      <c r="S216" s="41"/>
      <c r="T216" s="41"/>
      <c r="U216" s="41"/>
      <c r="V216" s="41"/>
      <c r="W216" s="41"/>
      <c r="X216" s="76"/>
      <c r="AT216" s="23" t="s">
        <v>180</v>
      </c>
      <c r="AU216" s="23" t="s">
        <v>88</v>
      </c>
    </row>
    <row r="217" spans="2:65" s="11" customFormat="1" ht="13.5">
      <c r="B217" s="208"/>
      <c r="C217" s="209"/>
      <c r="D217" s="210" t="s">
        <v>154</v>
      </c>
      <c r="E217" s="211" t="s">
        <v>42</v>
      </c>
      <c r="F217" s="212" t="s">
        <v>320</v>
      </c>
      <c r="G217" s="209"/>
      <c r="H217" s="213">
        <v>85.622</v>
      </c>
      <c r="I217" s="214"/>
      <c r="J217" s="214"/>
      <c r="K217" s="209"/>
      <c r="L217" s="209"/>
      <c r="M217" s="215"/>
      <c r="N217" s="216"/>
      <c r="O217" s="217"/>
      <c r="P217" s="217"/>
      <c r="Q217" s="217"/>
      <c r="R217" s="217"/>
      <c r="S217" s="217"/>
      <c r="T217" s="217"/>
      <c r="U217" s="217"/>
      <c r="V217" s="217"/>
      <c r="W217" s="217"/>
      <c r="X217" s="218"/>
      <c r="AT217" s="219" t="s">
        <v>154</v>
      </c>
      <c r="AU217" s="219" t="s">
        <v>88</v>
      </c>
      <c r="AV217" s="11" t="s">
        <v>88</v>
      </c>
      <c r="AW217" s="11" t="s">
        <v>7</v>
      </c>
      <c r="AX217" s="11" t="s">
        <v>79</v>
      </c>
      <c r="AY217" s="219" t="s">
        <v>140</v>
      </c>
    </row>
    <row r="218" spans="2:65" s="12" customFormat="1" ht="13.5">
      <c r="B218" s="220"/>
      <c r="C218" s="221"/>
      <c r="D218" s="242" t="s">
        <v>154</v>
      </c>
      <c r="E218" s="243" t="s">
        <v>42</v>
      </c>
      <c r="F218" s="244" t="s">
        <v>157</v>
      </c>
      <c r="G218" s="221"/>
      <c r="H218" s="245">
        <v>85.622</v>
      </c>
      <c r="I218" s="225"/>
      <c r="J218" s="225"/>
      <c r="K218" s="221"/>
      <c r="L218" s="221"/>
      <c r="M218" s="226"/>
      <c r="N218" s="227"/>
      <c r="O218" s="228"/>
      <c r="P218" s="228"/>
      <c r="Q218" s="228"/>
      <c r="R218" s="228"/>
      <c r="S218" s="228"/>
      <c r="T218" s="228"/>
      <c r="U218" s="228"/>
      <c r="V218" s="228"/>
      <c r="W218" s="228"/>
      <c r="X218" s="229"/>
      <c r="AT218" s="230" t="s">
        <v>154</v>
      </c>
      <c r="AU218" s="230" t="s">
        <v>88</v>
      </c>
      <c r="AV218" s="12" t="s">
        <v>148</v>
      </c>
      <c r="AW218" s="12" t="s">
        <v>7</v>
      </c>
      <c r="AX218" s="12" t="s">
        <v>86</v>
      </c>
      <c r="AY218" s="230" t="s">
        <v>140</v>
      </c>
    </row>
    <row r="219" spans="2:65" s="1" customFormat="1" ht="31.5" customHeight="1">
      <c r="B219" s="40"/>
      <c r="C219" s="196" t="s">
        <v>321</v>
      </c>
      <c r="D219" s="196" t="s">
        <v>143</v>
      </c>
      <c r="E219" s="197" t="s">
        <v>322</v>
      </c>
      <c r="F219" s="198" t="s">
        <v>323</v>
      </c>
      <c r="G219" s="199" t="s">
        <v>162</v>
      </c>
      <c r="H219" s="200">
        <v>50.238</v>
      </c>
      <c r="I219" s="201"/>
      <c r="J219" s="201"/>
      <c r="K219" s="202">
        <f>ROUND(P219*H219,2)</f>
        <v>0</v>
      </c>
      <c r="L219" s="198" t="s">
        <v>147</v>
      </c>
      <c r="M219" s="60"/>
      <c r="N219" s="203" t="s">
        <v>42</v>
      </c>
      <c r="O219" s="204" t="s">
        <v>48</v>
      </c>
      <c r="P219" s="128">
        <f>I219+J219</f>
        <v>0</v>
      </c>
      <c r="Q219" s="128">
        <f>ROUND(I219*H219,2)</f>
        <v>0</v>
      </c>
      <c r="R219" s="128">
        <f>ROUND(J219*H219,2)</f>
        <v>0</v>
      </c>
      <c r="S219" s="41"/>
      <c r="T219" s="205">
        <f>S219*H219</f>
        <v>0</v>
      </c>
      <c r="U219" s="205">
        <v>4.0000000000000003E-5</v>
      </c>
      <c r="V219" s="205">
        <f>U219*H219</f>
        <v>2.0095200000000003E-3</v>
      </c>
      <c r="W219" s="205">
        <v>0</v>
      </c>
      <c r="X219" s="206">
        <f>W219*H219</f>
        <v>0</v>
      </c>
      <c r="AR219" s="23" t="s">
        <v>244</v>
      </c>
      <c r="AT219" s="23" t="s">
        <v>143</v>
      </c>
      <c r="AU219" s="23" t="s">
        <v>88</v>
      </c>
      <c r="AY219" s="23" t="s">
        <v>140</v>
      </c>
      <c r="BE219" s="207">
        <f>IF(O219="základní",K219,0)</f>
        <v>0</v>
      </c>
      <c r="BF219" s="207">
        <f>IF(O219="snížená",K219,0)</f>
        <v>0</v>
      </c>
      <c r="BG219" s="207">
        <f>IF(O219="zákl. přenesená",K219,0)</f>
        <v>0</v>
      </c>
      <c r="BH219" s="207">
        <f>IF(O219="sníž. přenesená",K219,0)</f>
        <v>0</v>
      </c>
      <c r="BI219" s="207">
        <f>IF(O219="nulová",K219,0)</f>
        <v>0</v>
      </c>
      <c r="BJ219" s="23" t="s">
        <v>86</v>
      </c>
      <c r="BK219" s="207">
        <f>ROUND(P219*H219,2)</f>
        <v>0</v>
      </c>
      <c r="BL219" s="23" t="s">
        <v>244</v>
      </c>
      <c r="BM219" s="23" t="s">
        <v>324</v>
      </c>
    </row>
    <row r="220" spans="2:65" s="11" customFormat="1" ht="13.5">
      <c r="B220" s="208"/>
      <c r="C220" s="209"/>
      <c r="D220" s="210" t="s">
        <v>154</v>
      </c>
      <c r="E220" s="211" t="s">
        <v>42</v>
      </c>
      <c r="F220" s="212" t="s">
        <v>308</v>
      </c>
      <c r="G220" s="209"/>
      <c r="H220" s="213">
        <v>50.238</v>
      </c>
      <c r="I220" s="214"/>
      <c r="J220" s="214"/>
      <c r="K220" s="209"/>
      <c r="L220" s="209"/>
      <c r="M220" s="215"/>
      <c r="N220" s="216"/>
      <c r="O220" s="217"/>
      <c r="P220" s="217"/>
      <c r="Q220" s="217"/>
      <c r="R220" s="217"/>
      <c r="S220" s="217"/>
      <c r="T220" s="217"/>
      <c r="U220" s="217"/>
      <c r="V220" s="217"/>
      <c r="W220" s="217"/>
      <c r="X220" s="218"/>
      <c r="AT220" s="219" t="s">
        <v>154</v>
      </c>
      <c r="AU220" s="219" t="s">
        <v>88</v>
      </c>
      <c r="AV220" s="11" t="s">
        <v>88</v>
      </c>
      <c r="AW220" s="11" t="s">
        <v>7</v>
      </c>
      <c r="AX220" s="11" t="s">
        <v>79</v>
      </c>
      <c r="AY220" s="219" t="s">
        <v>140</v>
      </c>
    </row>
    <row r="221" spans="2:65" s="12" customFormat="1" ht="13.5">
      <c r="B221" s="220"/>
      <c r="C221" s="221"/>
      <c r="D221" s="242" t="s">
        <v>154</v>
      </c>
      <c r="E221" s="243" t="s">
        <v>42</v>
      </c>
      <c r="F221" s="244" t="s">
        <v>157</v>
      </c>
      <c r="G221" s="221"/>
      <c r="H221" s="245">
        <v>50.238</v>
      </c>
      <c r="I221" s="225"/>
      <c r="J221" s="225"/>
      <c r="K221" s="221"/>
      <c r="L221" s="221"/>
      <c r="M221" s="226"/>
      <c r="N221" s="227"/>
      <c r="O221" s="228"/>
      <c r="P221" s="228"/>
      <c r="Q221" s="228"/>
      <c r="R221" s="228"/>
      <c r="S221" s="228"/>
      <c r="T221" s="228"/>
      <c r="U221" s="228"/>
      <c r="V221" s="228"/>
      <c r="W221" s="228"/>
      <c r="X221" s="229"/>
      <c r="AT221" s="230" t="s">
        <v>154</v>
      </c>
      <c r="AU221" s="230" t="s">
        <v>88</v>
      </c>
      <c r="AV221" s="12" t="s">
        <v>148</v>
      </c>
      <c r="AW221" s="12" t="s">
        <v>7</v>
      </c>
      <c r="AX221" s="12" t="s">
        <v>86</v>
      </c>
      <c r="AY221" s="230" t="s">
        <v>140</v>
      </c>
    </row>
    <row r="222" spans="2:65" s="1" customFormat="1" ht="22.5" customHeight="1">
      <c r="B222" s="40"/>
      <c r="C222" s="251" t="s">
        <v>325</v>
      </c>
      <c r="D222" s="251" t="s">
        <v>182</v>
      </c>
      <c r="E222" s="252" t="s">
        <v>326</v>
      </c>
      <c r="F222" s="253" t="s">
        <v>327</v>
      </c>
      <c r="G222" s="254" t="s">
        <v>162</v>
      </c>
      <c r="H222" s="255">
        <v>55.262</v>
      </c>
      <c r="I222" s="256"/>
      <c r="J222" s="257"/>
      <c r="K222" s="258">
        <f>ROUND(P222*H222,2)</f>
        <v>0</v>
      </c>
      <c r="L222" s="253" t="s">
        <v>147</v>
      </c>
      <c r="M222" s="259"/>
      <c r="N222" s="260" t="s">
        <v>42</v>
      </c>
      <c r="O222" s="204" t="s">
        <v>48</v>
      </c>
      <c r="P222" s="128">
        <f>I222+J222</f>
        <v>0</v>
      </c>
      <c r="Q222" s="128">
        <f>ROUND(I222*H222,2)</f>
        <v>0</v>
      </c>
      <c r="R222" s="128">
        <f>ROUND(J222*H222,2)</f>
        <v>0</v>
      </c>
      <c r="S222" s="41"/>
      <c r="T222" s="205">
        <f>S222*H222</f>
        <v>0</v>
      </c>
      <c r="U222" s="205">
        <v>1.7000000000000001E-4</v>
      </c>
      <c r="V222" s="205">
        <f>U222*H222</f>
        <v>9.3945400000000016E-3</v>
      </c>
      <c r="W222" s="205">
        <v>0</v>
      </c>
      <c r="X222" s="206">
        <f>W222*H222</f>
        <v>0</v>
      </c>
      <c r="AR222" s="23" t="s">
        <v>312</v>
      </c>
      <c r="AT222" s="23" t="s">
        <v>182</v>
      </c>
      <c r="AU222" s="23" t="s">
        <v>88</v>
      </c>
      <c r="AY222" s="23" t="s">
        <v>140</v>
      </c>
      <c r="BE222" s="207">
        <f>IF(O222="základní",K222,0)</f>
        <v>0</v>
      </c>
      <c r="BF222" s="207">
        <f>IF(O222="snížená",K222,0)</f>
        <v>0</v>
      </c>
      <c r="BG222" s="207">
        <f>IF(O222="zákl. přenesená",K222,0)</f>
        <v>0</v>
      </c>
      <c r="BH222" s="207">
        <f>IF(O222="sníž. přenesená",K222,0)</f>
        <v>0</v>
      </c>
      <c r="BI222" s="207">
        <f>IF(O222="nulová",K222,0)</f>
        <v>0</v>
      </c>
      <c r="BJ222" s="23" t="s">
        <v>86</v>
      </c>
      <c r="BK222" s="207">
        <f>ROUND(P222*H222,2)</f>
        <v>0</v>
      </c>
      <c r="BL222" s="23" t="s">
        <v>244</v>
      </c>
      <c r="BM222" s="23" t="s">
        <v>328</v>
      </c>
    </row>
    <row r="223" spans="2:65" s="1" customFormat="1" ht="27">
      <c r="B223" s="40"/>
      <c r="C223" s="62"/>
      <c r="D223" s="210" t="s">
        <v>180</v>
      </c>
      <c r="E223" s="62"/>
      <c r="F223" s="249" t="s">
        <v>329</v>
      </c>
      <c r="G223" s="62"/>
      <c r="H223" s="62"/>
      <c r="I223" s="162"/>
      <c r="J223" s="162"/>
      <c r="K223" s="62"/>
      <c r="L223" s="62"/>
      <c r="M223" s="60"/>
      <c r="N223" s="250"/>
      <c r="O223" s="41"/>
      <c r="P223" s="41"/>
      <c r="Q223" s="41"/>
      <c r="R223" s="41"/>
      <c r="S223" s="41"/>
      <c r="T223" s="41"/>
      <c r="U223" s="41"/>
      <c r="V223" s="41"/>
      <c r="W223" s="41"/>
      <c r="X223" s="76"/>
      <c r="AT223" s="23" t="s">
        <v>180</v>
      </c>
      <c r="AU223" s="23" t="s">
        <v>88</v>
      </c>
    </row>
    <row r="224" spans="2:65" s="11" customFormat="1" ht="13.5">
      <c r="B224" s="208"/>
      <c r="C224" s="209"/>
      <c r="D224" s="242" t="s">
        <v>154</v>
      </c>
      <c r="E224" s="209"/>
      <c r="F224" s="247" t="s">
        <v>330</v>
      </c>
      <c r="G224" s="209"/>
      <c r="H224" s="248">
        <v>55.262</v>
      </c>
      <c r="I224" s="214"/>
      <c r="J224" s="214"/>
      <c r="K224" s="209"/>
      <c r="L224" s="209"/>
      <c r="M224" s="215"/>
      <c r="N224" s="216"/>
      <c r="O224" s="217"/>
      <c r="P224" s="217"/>
      <c r="Q224" s="217"/>
      <c r="R224" s="217"/>
      <c r="S224" s="217"/>
      <c r="T224" s="217"/>
      <c r="U224" s="217"/>
      <c r="V224" s="217"/>
      <c r="W224" s="217"/>
      <c r="X224" s="218"/>
      <c r="AT224" s="219" t="s">
        <v>154</v>
      </c>
      <c r="AU224" s="219" t="s">
        <v>88</v>
      </c>
      <c r="AV224" s="11" t="s">
        <v>88</v>
      </c>
      <c r="AW224" s="11" t="s">
        <v>6</v>
      </c>
      <c r="AX224" s="11" t="s">
        <v>86</v>
      </c>
      <c r="AY224" s="219" t="s">
        <v>140</v>
      </c>
    </row>
    <row r="225" spans="2:65" s="1" customFormat="1" ht="31.5" customHeight="1">
      <c r="B225" s="40"/>
      <c r="C225" s="196" t="s">
        <v>312</v>
      </c>
      <c r="D225" s="196" t="s">
        <v>143</v>
      </c>
      <c r="E225" s="197" t="s">
        <v>331</v>
      </c>
      <c r="F225" s="198" t="s">
        <v>332</v>
      </c>
      <c r="G225" s="199" t="s">
        <v>280</v>
      </c>
      <c r="H225" s="200">
        <v>0.11899999999999999</v>
      </c>
      <c r="I225" s="201"/>
      <c r="J225" s="201"/>
      <c r="K225" s="202">
        <f>ROUND(P225*H225,2)</f>
        <v>0</v>
      </c>
      <c r="L225" s="198" t="s">
        <v>147</v>
      </c>
      <c r="M225" s="60"/>
      <c r="N225" s="203" t="s">
        <v>42</v>
      </c>
      <c r="O225" s="204" t="s">
        <v>48</v>
      </c>
      <c r="P225" s="128">
        <f>I225+J225</f>
        <v>0</v>
      </c>
      <c r="Q225" s="128">
        <f>ROUND(I225*H225,2)</f>
        <v>0</v>
      </c>
      <c r="R225" s="128">
        <f>ROUND(J225*H225,2)</f>
        <v>0</v>
      </c>
      <c r="S225" s="41"/>
      <c r="T225" s="205">
        <f>S225*H225</f>
        <v>0</v>
      </c>
      <c r="U225" s="205">
        <v>0</v>
      </c>
      <c r="V225" s="205">
        <f>U225*H225</f>
        <v>0</v>
      </c>
      <c r="W225" s="205">
        <v>0</v>
      </c>
      <c r="X225" s="206">
        <f>W225*H225</f>
        <v>0</v>
      </c>
      <c r="AR225" s="23" t="s">
        <v>244</v>
      </c>
      <c r="AT225" s="23" t="s">
        <v>143</v>
      </c>
      <c r="AU225" s="23" t="s">
        <v>88</v>
      </c>
      <c r="AY225" s="23" t="s">
        <v>140</v>
      </c>
      <c r="BE225" s="207">
        <f>IF(O225="základní",K225,0)</f>
        <v>0</v>
      </c>
      <c r="BF225" s="207">
        <f>IF(O225="snížená",K225,0)</f>
        <v>0</v>
      </c>
      <c r="BG225" s="207">
        <f>IF(O225="zákl. přenesená",K225,0)</f>
        <v>0</v>
      </c>
      <c r="BH225" s="207">
        <f>IF(O225="sníž. přenesená",K225,0)</f>
        <v>0</v>
      </c>
      <c r="BI225" s="207">
        <f>IF(O225="nulová",K225,0)</f>
        <v>0</v>
      </c>
      <c r="BJ225" s="23" t="s">
        <v>86</v>
      </c>
      <c r="BK225" s="207">
        <f>ROUND(P225*H225,2)</f>
        <v>0</v>
      </c>
      <c r="BL225" s="23" t="s">
        <v>244</v>
      </c>
      <c r="BM225" s="23" t="s">
        <v>333</v>
      </c>
    </row>
    <row r="226" spans="2:65" s="1" customFormat="1" ht="44.25" customHeight="1">
      <c r="B226" s="40"/>
      <c r="C226" s="196" t="s">
        <v>334</v>
      </c>
      <c r="D226" s="196" t="s">
        <v>143</v>
      </c>
      <c r="E226" s="197" t="s">
        <v>335</v>
      </c>
      <c r="F226" s="198" t="s">
        <v>336</v>
      </c>
      <c r="G226" s="199" t="s">
        <v>280</v>
      </c>
      <c r="H226" s="200">
        <v>0.11899999999999999</v>
      </c>
      <c r="I226" s="201"/>
      <c r="J226" s="201"/>
      <c r="K226" s="202">
        <f>ROUND(P226*H226,2)</f>
        <v>0</v>
      </c>
      <c r="L226" s="198" t="s">
        <v>147</v>
      </c>
      <c r="M226" s="60"/>
      <c r="N226" s="203" t="s">
        <v>42</v>
      </c>
      <c r="O226" s="204" t="s">
        <v>48</v>
      </c>
      <c r="P226" s="128">
        <f>I226+J226</f>
        <v>0</v>
      </c>
      <c r="Q226" s="128">
        <f>ROUND(I226*H226,2)</f>
        <v>0</v>
      </c>
      <c r="R226" s="128">
        <f>ROUND(J226*H226,2)</f>
        <v>0</v>
      </c>
      <c r="S226" s="41"/>
      <c r="T226" s="205">
        <f>S226*H226</f>
        <v>0</v>
      </c>
      <c r="U226" s="205">
        <v>0</v>
      </c>
      <c r="V226" s="205">
        <f>U226*H226</f>
        <v>0</v>
      </c>
      <c r="W226" s="205">
        <v>0</v>
      </c>
      <c r="X226" s="206">
        <f>W226*H226</f>
        <v>0</v>
      </c>
      <c r="AR226" s="23" t="s">
        <v>244</v>
      </c>
      <c r="AT226" s="23" t="s">
        <v>143</v>
      </c>
      <c r="AU226" s="23" t="s">
        <v>88</v>
      </c>
      <c r="AY226" s="23" t="s">
        <v>140</v>
      </c>
      <c r="BE226" s="207">
        <f>IF(O226="základní",K226,0)</f>
        <v>0</v>
      </c>
      <c r="BF226" s="207">
        <f>IF(O226="snížená",K226,0)</f>
        <v>0</v>
      </c>
      <c r="BG226" s="207">
        <f>IF(O226="zákl. přenesená",K226,0)</f>
        <v>0</v>
      </c>
      <c r="BH226" s="207">
        <f>IF(O226="sníž. přenesená",K226,0)</f>
        <v>0</v>
      </c>
      <c r="BI226" s="207">
        <f>IF(O226="nulová",K226,0)</f>
        <v>0</v>
      </c>
      <c r="BJ226" s="23" t="s">
        <v>86</v>
      </c>
      <c r="BK226" s="207">
        <f>ROUND(P226*H226,2)</f>
        <v>0</v>
      </c>
      <c r="BL226" s="23" t="s">
        <v>244</v>
      </c>
      <c r="BM226" s="23" t="s">
        <v>337</v>
      </c>
    </row>
    <row r="227" spans="2:65" s="10" customFormat="1" ht="29.85" customHeight="1">
      <c r="B227" s="178"/>
      <c r="C227" s="179"/>
      <c r="D227" s="193" t="s">
        <v>78</v>
      </c>
      <c r="E227" s="194" t="s">
        <v>338</v>
      </c>
      <c r="F227" s="194" t="s">
        <v>339</v>
      </c>
      <c r="G227" s="179"/>
      <c r="H227" s="179"/>
      <c r="I227" s="182"/>
      <c r="J227" s="182"/>
      <c r="K227" s="195">
        <f>BK227</f>
        <v>0</v>
      </c>
      <c r="L227" s="179"/>
      <c r="M227" s="184"/>
      <c r="N227" s="185"/>
      <c r="O227" s="186"/>
      <c r="P227" s="186"/>
      <c r="Q227" s="187">
        <f>SUM(Q228:Q231)</f>
        <v>0</v>
      </c>
      <c r="R227" s="187">
        <f>SUM(R228:R231)</f>
        <v>0</v>
      </c>
      <c r="S227" s="186"/>
      <c r="T227" s="188">
        <f>SUM(T228:T231)</f>
        <v>0</v>
      </c>
      <c r="U227" s="186"/>
      <c r="V227" s="188">
        <f>SUM(V228:V231)</f>
        <v>6.0000000000000001E-3</v>
      </c>
      <c r="W227" s="186"/>
      <c r="X227" s="189">
        <f>SUM(X228:X231)</f>
        <v>0.10068000000000001</v>
      </c>
      <c r="AR227" s="190" t="s">
        <v>88</v>
      </c>
      <c r="AT227" s="191" t="s">
        <v>78</v>
      </c>
      <c r="AU227" s="191" t="s">
        <v>86</v>
      </c>
      <c r="AY227" s="190" t="s">
        <v>140</v>
      </c>
      <c r="BK227" s="192">
        <f>SUM(BK228:BK231)</f>
        <v>0</v>
      </c>
    </row>
    <row r="228" spans="2:65" s="1" customFormat="1" ht="22.5" customHeight="1">
      <c r="B228" s="40"/>
      <c r="C228" s="196" t="s">
        <v>340</v>
      </c>
      <c r="D228" s="196" t="s">
        <v>143</v>
      </c>
      <c r="E228" s="197" t="s">
        <v>341</v>
      </c>
      <c r="F228" s="198" t="s">
        <v>342</v>
      </c>
      <c r="G228" s="199" t="s">
        <v>146</v>
      </c>
      <c r="H228" s="200">
        <v>4</v>
      </c>
      <c r="I228" s="201"/>
      <c r="J228" s="201"/>
      <c r="K228" s="202">
        <f>ROUND(P228*H228,2)</f>
        <v>0</v>
      </c>
      <c r="L228" s="198" t="s">
        <v>147</v>
      </c>
      <c r="M228" s="60"/>
      <c r="N228" s="203" t="s">
        <v>42</v>
      </c>
      <c r="O228" s="204" t="s">
        <v>48</v>
      </c>
      <c r="P228" s="128">
        <f>I228+J228</f>
        <v>0</v>
      </c>
      <c r="Q228" s="128">
        <f>ROUND(I228*H228,2)</f>
        <v>0</v>
      </c>
      <c r="R228" s="128">
        <f>ROUND(J228*H228,2)</f>
        <v>0</v>
      </c>
      <c r="S228" s="41"/>
      <c r="T228" s="205">
        <f>S228*H228</f>
        <v>0</v>
      </c>
      <c r="U228" s="205">
        <v>1.5E-3</v>
      </c>
      <c r="V228" s="205">
        <f>U228*H228</f>
        <v>6.0000000000000001E-3</v>
      </c>
      <c r="W228" s="205">
        <v>0</v>
      </c>
      <c r="X228" s="206">
        <f>W228*H228</f>
        <v>0</v>
      </c>
      <c r="AR228" s="23" t="s">
        <v>244</v>
      </c>
      <c r="AT228" s="23" t="s">
        <v>143</v>
      </c>
      <c r="AU228" s="23" t="s">
        <v>88</v>
      </c>
      <c r="AY228" s="23" t="s">
        <v>140</v>
      </c>
      <c r="BE228" s="207">
        <f>IF(O228="základní",K228,0)</f>
        <v>0</v>
      </c>
      <c r="BF228" s="207">
        <f>IF(O228="snížená",K228,0)</f>
        <v>0</v>
      </c>
      <c r="BG228" s="207">
        <f>IF(O228="zákl. přenesená",K228,0)</f>
        <v>0</v>
      </c>
      <c r="BH228" s="207">
        <f>IF(O228="sníž. přenesená",K228,0)</f>
        <v>0</v>
      </c>
      <c r="BI228" s="207">
        <f>IF(O228="nulová",K228,0)</f>
        <v>0</v>
      </c>
      <c r="BJ228" s="23" t="s">
        <v>86</v>
      </c>
      <c r="BK228" s="207">
        <f>ROUND(P228*H228,2)</f>
        <v>0</v>
      </c>
      <c r="BL228" s="23" t="s">
        <v>244</v>
      </c>
      <c r="BM228" s="23" t="s">
        <v>343</v>
      </c>
    </row>
    <row r="229" spans="2:65" s="1" customFormat="1" ht="22.5" customHeight="1">
      <c r="B229" s="40"/>
      <c r="C229" s="196" t="s">
        <v>344</v>
      </c>
      <c r="D229" s="196" t="s">
        <v>143</v>
      </c>
      <c r="E229" s="197" t="s">
        <v>345</v>
      </c>
      <c r="F229" s="198" t="s">
        <v>346</v>
      </c>
      <c r="G229" s="199" t="s">
        <v>146</v>
      </c>
      <c r="H229" s="200">
        <v>4</v>
      </c>
      <c r="I229" s="201"/>
      <c r="J229" s="201"/>
      <c r="K229" s="202">
        <f>ROUND(P229*H229,2)</f>
        <v>0</v>
      </c>
      <c r="L229" s="198" t="s">
        <v>147</v>
      </c>
      <c r="M229" s="60"/>
      <c r="N229" s="203" t="s">
        <v>42</v>
      </c>
      <c r="O229" s="204" t="s">
        <v>48</v>
      </c>
      <c r="P229" s="128">
        <f>I229+J229</f>
        <v>0</v>
      </c>
      <c r="Q229" s="128">
        <f>ROUND(I229*H229,2)</f>
        <v>0</v>
      </c>
      <c r="R229" s="128">
        <f>ROUND(J229*H229,2)</f>
        <v>0</v>
      </c>
      <c r="S229" s="41"/>
      <c r="T229" s="205">
        <f>S229*H229</f>
        <v>0</v>
      </c>
      <c r="U229" s="205">
        <v>0</v>
      </c>
      <c r="V229" s="205">
        <f>U229*H229</f>
        <v>0</v>
      </c>
      <c r="W229" s="205">
        <v>2.5170000000000001E-2</v>
      </c>
      <c r="X229" s="206">
        <f>W229*H229</f>
        <v>0.10068000000000001</v>
      </c>
      <c r="AR229" s="23" t="s">
        <v>244</v>
      </c>
      <c r="AT229" s="23" t="s">
        <v>143</v>
      </c>
      <c r="AU229" s="23" t="s">
        <v>88</v>
      </c>
      <c r="AY229" s="23" t="s">
        <v>140</v>
      </c>
      <c r="BE229" s="207">
        <f>IF(O229="základní",K229,0)</f>
        <v>0</v>
      </c>
      <c r="BF229" s="207">
        <f>IF(O229="snížená",K229,0)</f>
        <v>0</v>
      </c>
      <c r="BG229" s="207">
        <f>IF(O229="zákl. přenesená",K229,0)</f>
        <v>0</v>
      </c>
      <c r="BH229" s="207">
        <f>IF(O229="sníž. přenesená",K229,0)</f>
        <v>0</v>
      </c>
      <c r="BI229" s="207">
        <f>IF(O229="nulová",K229,0)</f>
        <v>0</v>
      </c>
      <c r="BJ229" s="23" t="s">
        <v>86</v>
      </c>
      <c r="BK229" s="207">
        <f>ROUND(P229*H229,2)</f>
        <v>0</v>
      </c>
      <c r="BL229" s="23" t="s">
        <v>244</v>
      </c>
      <c r="BM229" s="23" t="s">
        <v>347</v>
      </c>
    </row>
    <row r="230" spans="2:65" s="1" customFormat="1" ht="31.5" customHeight="1">
      <c r="B230" s="40"/>
      <c r="C230" s="196" t="s">
        <v>348</v>
      </c>
      <c r="D230" s="196" t="s">
        <v>143</v>
      </c>
      <c r="E230" s="197" t="s">
        <v>349</v>
      </c>
      <c r="F230" s="198" t="s">
        <v>350</v>
      </c>
      <c r="G230" s="199" t="s">
        <v>280</v>
      </c>
      <c r="H230" s="200">
        <v>6.0000000000000001E-3</v>
      </c>
      <c r="I230" s="201"/>
      <c r="J230" s="201"/>
      <c r="K230" s="202">
        <f>ROUND(P230*H230,2)</f>
        <v>0</v>
      </c>
      <c r="L230" s="198" t="s">
        <v>147</v>
      </c>
      <c r="M230" s="60"/>
      <c r="N230" s="203" t="s">
        <v>42</v>
      </c>
      <c r="O230" s="204" t="s">
        <v>48</v>
      </c>
      <c r="P230" s="128">
        <f>I230+J230</f>
        <v>0</v>
      </c>
      <c r="Q230" s="128">
        <f>ROUND(I230*H230,2)</f>
        <v>0</v>
      </c>
      <c r="R230" s="128">
        <f>ROUND(J230*H230,2)</f>
        <v>0</v>
      </c>
      <c r="S230" s="41"/>
      <c r="T230" s="205">
        <f>S230*H230</f>
        <v>0</v>
      </c>
      <c r="U230" s="205">
        <v>0</v>
      </c>
      <c r="V230" s="205">
        <f>U230*H230</f>
        <v>0</v>
      </c>
      <c r="W230" s="205">
        <v>0</v>
      </c>
      <c r="X230" s="206">
        <f>W230*H230</f>
        <v>0</v>
      </c>
      <c r="AR230" s="23" t="s">
        <v>244</v>
      </c>
      <c r="AT230" s="23" t="s">
        <v>143</v>
      </c>
      <c r="AU230" s="23" t="s">
        <v>88</v>
      </c>
      <c r="AY230" s="23" t="s">
        <v>140</v>
      </c>
      <c r="BE230" s="207">
        <f>IF(O230="základní",K230,0)</f>
        <v>0</v>
      </c>
      <c r="BF230" s="207">
        <f>IF(O230="snížená",K230,0)</f>
        <v>0</v>
      </c>
      <c r="BG230" s="207">
        <f>IF(O230="zákl. přenesená",K230,0)</f>
        <v>0</v>
      </c>
      <c r="BH230" s="207">
        <f>IF(O230="sníž. přenesená",K230,0)</f>
        <v>0</v>
      </c>
      <c r="BI230" s="207">
        <f>IF(O230="nulová",K230,0)</f>
        <v>0</v>
      </c>
      <c r="BJ230" s="23" t="s">
        <v>86</v>
      </c>
      <c r="BK230" s="207">
        <f>ROUND(P230*H230,2)</f>
        <v>0</v>
      </c>
      <c r="BL230" s="23" t="s">
        <v>244</v>
      </c>
      <c r="BM230" s="23" t="s">
        <v>351</v>
      </c>
    </row>
    <row r="231" spans="2:65" s="1" customFormat="1" ht="44.25" customHeight="1">
      <c r="B231" s="40"/>
      <c r="C231" s="196" t="s">
        <v>352</v>
      </c>
      <c r="D231" s="196" t="s">
        <v>143</v>
      </c>
      <c r="E231" s="197" t="s">
        <v>353</v>
      </c>
      <c r="F231" s="198" t="s">
        <v>354</v>
      </c>
      <c r="G231" s="199" t="s">
        <v>280</v>
      </c>
      <c r="H231" s="200">
        <v>6.0000000000000001E-3</v>
      </c>
      <c r="I231" s="201"/>
      <c r="J231" s="201"/>
      <c r="K231" s="202">
        <f>ROUND(P231*H231,2)</f>
        <v>0</v>
      </c>
      <c r="L231" s="198" t="s">
        <v>147</v>
      </c>
      <c r="M231" s="60"/>
      <c r="N231" s="203" t="s">
        <v>42</v>
      </c>
      <c r="O231" s="204" t="s">
        <v>48</v>
      </c>
      <c r="P231" s="128">
        <f>I231+J231</f>
        <v>0</v>
      </c>
      <c r="Q231" s="128">
        <f>ROUND(I231*H231,2)</f>
        <v>0</v>
      </c>
      <c r="R231" s="128">
        <f>ROUND(J231*H231,2)</f>
        <v>0</v>
      </c>
      <c r="S231" s="41"/>
      <c r="T231" s="205">
        <f>S231*H231</f>
        <v>0</v>
      </c>
      <c r="U231" s="205">
        <v>0</v>
      </c>
      <c r="V231" s="205">
        <f>U231*H231</f>
        <v>0</v>
      </c>
      <c r="W231" s="205">
        <v>0</v>
      </c>
      <c r="X231" s="206">
        <f>W231*H231</f>
        <v>0</v>
      </c>
      <c r="AR231" s="23" t="s">
        <v>244</v>
      </c>
      <c r="AT231" s="23" t="s">
        <v>143</v>
      </c>
      <c r="AU231" s="23" t="s">
        <v>88</v>
      </c>
      <c r="AY231" s="23" t="s">
        <v>140</v>
      </c>
      <c r="BE231" s="207">
        <f>IF(O231="základní",K231,0)</f>
        <v>0</v>
      </c>
      <c r="BF231" s="207">
        <f>IF(O231="snížená",K231,0)</f>
        <v>0</v>
      </c>
      <c r="BG231" s="207">
        <f>IF(O231="zákl. přenesená",K231,0)</f>
        <v>0</v>
      </c>
      <c r="BH231" s="207">
        <f>IF(O231="sníž. přenesená",K231,0)</f>
        <v>0</v>
      </c>
      <c r="BI231" s="207">
        <f>IF(O231="nulová",K231,0)</f>
        <v>0</v>
      </c>
      <c r="BJ231" s="23" t="s">
        <v>86</v>
      </c>
      <c r="BK231" s="207">
        <f>ROUND(P231*H231,2)</f>
        <v>0</v>
      </c>
      <c r="BL231" s="23" t="s">
        <v>244</v>
      </c>
      <c r="BM231" s="23" t="s">
        <v>355</v>
      </c>
    </row>
    <row r="232" spans="2:65" s="10" customFormat="1" ht="29.85" customHeight="1">
      <c r="B232" s="178"/>
      <c r="C232" s="179"/>
      <c r="D232" s="193" t="s">
        <v>78</v>
      </c>
      <c r="E232" s="194" t="s">
        <v>356</v>
      </c>
      <c r="F232" s="194" t="s">
        <v>357</v>
      </c>
      <c r="G232" s="179"/>
      <c r="H232" s="179"/>
      <c r="I232" s="182"/>
      <c r="J232" s="182"/>
      <c r="K232" s="195">
        <f>BK232</f>
        <v>0</v>
      </c>
      <c r="L232" s="179"/>
      <c r="M232" s="184"/>
      <c r="N232" s="185"/>
      <c r="O232" s="186"/>
      <c r="P232" s="186"/>
      <c r="Q232" s="187">
        <f>SUM(Q233:Q239)</f>
        <v>0</v>
      </c>
      <c r="R232" s="187">
        <f>SUM(R233:R239)</f>
        <v>0</v>
      </c>
      <c r="S232" s="186"/>
      <c r="T232" s="188">
        <f>SUM(T233:T239)</f>
        <v>0</v>
      </c>
      <c r="U232" s="186"/>
      <c r="V232" s="188">
        <f>SUM(V233:V239)</f>
        <v>1.5599999999999999E-2</v>
      </c>
      <c r="W232" s="186"/>
      <c r="X232" s="189">
        <f>SUM(X233:X239)</f>
        <v>0</v>
      </c>
      <c r="AR232" s="190" t="s">
        <v>88</v>
      </c>
      <c r="AT232" s="191" t="s">
        <v>78</v>
      </c>
      <c r="AU232" s="191" t="s">
        <v>86</v>
      </c>
      <c r="AY232" s="190" t="s">
        <v>140</v>
      </c>
      <c r="BK232" s="192">
        <f>SUM(BK233:BK239)</f>
        <v>0</v>
      </c>
    </row>
    <row r="233" spans="2:65" s="1" customFormat="1" ht="22.5" customHeight="1">
      <c r="B233" s="40"/>
      <c r="C233" s="196" t="s">
        <v>358</v>
      </c>
      <c r="D233" s="196" t="s">
        <v>143</v>
      </c>
      <c r="E233" s="197" t="s">
        <v>359</v>
      </c>
      <c r="F233" s="198" t="s">
        <v>360</v>
      </c>
      <c r="G233" s="199" t="s">
        <v>146</v>
      </c>
      <c r="H233" s="200">
        <v>36</v>
      </c>
      <c r="I233" s="201"/>
      <c r="J233" s="201"/>
      <c r="K233" s="202">
        <f t="shared" ref="K233:K239" si="1">ROUND(P233*H233,2)</f>
        <v>0</v>
      </c>
      <c r="L233" s="198" t="s">
        <v>147</v>
      </c>
      <c r="M233" s="60"/>
      <c r="N233" s="203" t="s">
        <v>42</v>
      </c>
      <c r="O233" s="204" t="s">
        <v>48</v>
      </c>
      <c r="P233" s="128">
        <f t="shared" ref="P233:P239" si="2">I233+J233</f>
        <v>0</v>
      </c>
      <c r="Q233" s="128">
        <f t="shared" ref="Q233:Q239" si="3">ROUND(I233*H233,2)</f>
        <v>0</v>
      </c>
      <c r="R233" s="128">
        <f t="shared" ref="R233:R239" si="4">ROUND(J233*H233,2)</f>
        <v>0</v>
      </c>
      <c r="S233" s="41"/>
      <c r="T233" s="205">
        <f t="shared" ref="T233:T239" si="5">S233*H233</f>
        <v>0</v>
      </c>
      <c r="U233" s="205">
        <v>0</v>
      </c>
      <c r="V233" s="205">
        <f t="shared" ref="V233:V239" si="6">U233*H233</f>
        <v>0</v>
      </c>
      <c r="W233" s="205">
        <v>0</v>
      </c>
      <c r="X233" s="206">
        <f t="shared" ref="X233:X239" si="7">W233*H233</f>
        <v>0</v>
      </c>
      <c r="AR233" s="23" t="s">
        <v>244</v>
      </c>
      <c r="AT233" s="23" t="s">
        <v>143</v>
      </c>
      <c r="AU233" s="23" t="s">
        <v>88</v>
      </c>
      <c r="AY233" s="23" t="s">
        <v>140</v>
      </c>
      <c r="BE233" s="207">
        <f t="shared" ref="BE233:BE239" si="8">IF(O233="základní",K233,0)</f>
        <v>0</v>
      </c>
      <c r="BF233" s="207">
        <f t="shared" ref="BF233:BF239" si="9">IF(O233="snížená",K233,0)</f>
        <v>0</v>
      </c>
      <c r="BG233" s="207">
        <f t="shared" ref="BG233:BG239" si="10">IF(O233="zákl. přenesená",K233,0)</f>
        <v>0</v>
      </c>
      <c r="BH233" s="207">
        <f t="shared" ref="BH233:BH239" si="11">IF(O233="sníž. přenesená",K233,0)</f>
        <v>0</v>
      </c>
      <c r="BI233" s="207">
        <f t="shared" ref="BI233:BI239" si="12">IF(O233="nulová",K233,0)</f>
        <v>0</v>
      </c>
      <c r="BJ233" s="23" t="s">
        <v>86</v>
      </c>
      <c r="BK233" s="207">
        <f t="shared" ref="BK233:BK239" si="13">ROUND(P233*H233,2)</f>
        <v>0</v>
      </c>
      <c r="BL233" s="23" t="s">
        <v>244</v>
      </c>
      <c r="BM233" s="23" t="s">
        <v>361</v>
      </c>
    </row>
    <row r="234" spans="2:65" s="1" customFormat="1" ht="22.5" customHeight="1">
      <c r="B234" s="40"/>
      <c r="C234" s="251" t="s">
        <v>362</v>
      </c>
      <c r="D234" s="251" t="s">
        <v>182</v>
      </c>
      <c r="E234" s="252" t="s">
        <v>363</v>
      </c>
      <c r="F234" s="253" t="s">
        <v>364</v>
      </c>
      <c r="G234" s="254" t="s">
        <v>365</v>
      </c>
      <c r="H234" s="255">
        <v>36</v>
      </c>
      <c r="I234" s="256"/>
      <c r="J234" s="257"/>
      <c r="K234" s="258">
        <f t="shared" si="1"/>
        <v>0</v>
      </c>
      <c r="L234" s="253" t="s">
        <v>42</v>
      </c>
      <c r="M234" s="259"/>
      <c r="N234" s="260" t="s">
        <v>42</v>
      </c>
      <c r="O234" s="204" t="s">
        <v>48</v>
      </c>
      <c r="P234" s="128">
        <f t="shared" si="2"/>
        <v>0</v>
      </c>
      <c r="Q234" s="128">
        <f t="shared" si="3"/>
        <v>0</v>
      </c>
      <c r="R234" s="128">
        <f t="shared" si="4"/>
        <v>0</v>
      </c>
      <c r="S234" s="41"/>
      <c r="T234" s="205">
        <f t="shared" si="5"/>
        <v>0</v>
      </c>
      <c r="U234" s="205">
        <v>0</v>
      </c>
      <c r="V234" s="205">
        <f t="shared" si="6"/>
        <v>0</v>
      </c>
      <c r="W234" s="205">
        <v>0</v>
      </c>
      <c r="X234" s="206">
        <f t="shared" si="7"/>
        <v>0</v>
      </c>
      <c r="AR234" s="23" t="s">
        <v>312</v>
      </c>
      <c r="AT234" s="23" t="s">
        <v>182</v>
      </c>
      <c r="AU234" s="23" t="s">
        <v>88</v>
      </c>
      <c r="AY234" s="23" t="s">
        <v>140</v>
      </c>
      <c r="BE234" s="207">
        <f t="shared" si="8"/>
        <v>0</v>
      </c>
      <c r="BF234" s="207">
        <f t="shared" si="9"/>
        <v>0</v>
      </c>
      <c r="BG234" s="207">
        <f t="shared" si="10"/>
        <v>0</v>
      </c>
      <c r="BH234" s="207">
        <f t="shared" si="11"/>
        <v>0</v>
      </c>
      <c r="BI234" s="207">
        <f t="shared" si="12"/>
        <v>0</v>
      </c>
      <c r="BJ234" s="23" t="s">
        <v>86</v>
      </c>
      <c r="BK234" s="207">
        <f t="shared" si="13"/>
        <v>0</v>
      </c>
      <c r="BL234" s="23" t="s">
        <v>244</v>
      </c>
      <c r="BM234" s="23" t="s">
        <v>366</v>
      </c>
    </row>
    <row r="235" spans="2:65" s="1" customFormat="1" ht="22.5" customHeight="1">
      <c r="B235" s="40"/>
      <c r="C235" s="196" t="s">
        <v>367</v>
      </c>
      <c r="D235" s="196" t="s">
        <v>143</v>
      </c>
      <c r="E235" s="197" t="s">
        <v>368</v>
      </c>
      <c r="F235" s="198" t="s">
        <v>369</v>
      </c>
      <c r="G235" s="199" t="s">
        <v>146</v>
      </c>
      <c r="H235" s="200">
        <v>4</v>
      </c>
      <c r="I235" s="201"/>
      <c r="J235" s="201"/>
      <c r="K235" s="202">
        <f t="shared" si="1"/>
        <v>0</v>
      </c>
      <c r="L235" s="198" t="s">
        <v>42</v>
      </c>
      <c r="M235" s="60"/>
      <c r="N235" s="203" t="s">
        <v>42</v>
      </c>
      <c r="O235" s="204" t="s">
        <v>48</v>
      </c>
      <c r="P235" s="128">
        <f t="shared" si="2"/>
        <v>0</v>
      </c>
      <c r="Q235" s="128">
        <f t="shared" si="3"/>
        <v>0</v>
      </c>
      <c r="R235" s="128">
        <f t="shared" si="4"/>
        <v>0</v>
      </c>
      <c r="S235" s="41"/>
      <c r="T235" s="205">
        <f t="shared" si="5"/>
        <v>0</v>
      </c>
      <c r="U235" s="205">
        <v>0</v>
      </c>
      <c r="V235" s="205">
        <f t="shared" si="6"/>
        <v>0</v>
      </c>
      <c r="W235" s="205">
        <v>0</v>
      </c>
      <c r="X235" s="206">
        <f t="shared" si="7"/>
        <v>0</v>
      </c>
      <c r="AR235" s="23" t="s">
        <v>244</v>
      </c>
      <c r="AT235" s="23" t="s">
        <v>143</v>
      </c>
      <c r="AU235" s="23" t="s">
        <v>88</v>
      </c>
      <c r="AY235" s="23" t="s">
        <v>140</v>
      </c>
      <c r="BE235" s="207">
        <f t="shared" si="8"/>
        <v>0</v>
      </c>
      <c r="BF235" s="207">
        <f t="shared" si="9"/>
        <v>0</v>
      </c>
      <c r="BG235" s="207">
        <f t="shared" si="10"/>
        <v>0</v>
      </c>
      <c r="BH235" s="207">
        <f t="shared" si="11"/>
        <v>0</v>
      </c>
      <c r="BI235" s="207">
        <f t="shared" si="12"/>
        <v>0</v>
      </c>
      <c r="BJ235" s="23" t="s">
        <v>86</v>
      </c>
      <c r="BK235" s="207">
        <f t="shared" si="13"/>
        <v>0</v>
      </c>
      <c r="BL235" s="23" t="s">
        <v>244</v>
      </c>
      <c r="BM235" s="23" t="s">
        <v>370</v>
      </c>
    </row>
    <row r="236" spans="2:65" s="1" customFormat="1" ht="22.5" customHeight="1">
      <c r="B236" s="40"/>
      <c r="C236" s="251" t="s">
        <v>371</v>
      </c>
      <c r="D236" s="251" t="s">
        <v>182</v>
      </c>
      <c r="E236" s="252" t="s">
        <v>372</v>
      </c>
      <c r="F236" s="253" t="s">
        <v>373</v>
      </c>
      <c r="G236" s="254" t="s">
        <v>146</v>
      </c>
      <c r="H236" s="255">
        <v>4</v>
      </c>
      <c r="I236" s="256"/>
      <c r="J236" s="257"/>
      <c r="K236" s="258">
        <f t="shared" si="1"/>
        <v>0</v>
      </c>
      <c r="L236" s="253" t="s">
        <v>42</v>
      </c>
      <c r="M236" s="259"/>
      <c r="N236" s="260" t="s">
        <v>42</v>
      </c>
      <c r="O236" s="204" t="s">
        <v>48</v>
      </c>
      <c r="P236" s="128">
        <f t="shared" si="2"/>
        <v>0</v>
      </c>
      <c r="Q236" s="128">
        <f t="shared" si="3"/>
        <v>0</v>
      </c>
      <c r="R236" s="128">
        <f t="shared" si="4"/>
        <v>0</v>
      </c>
      <c r="S236" s="41"/>
      <c r="T236" s="205">
        <f t="shared" si="5"/>
        <v>0</v>
      </c>
      <c r="U236" s="205">
        <v>3.8999999999999998E-3</v>
      </c>
      <c r="V236" s="205">
        <f t="shared" si="6"/>
        <v>1.5599999999999999E-2</v>
      </c>
      <c r="W236" s="205">
        <v>0</v>
      </c>
      <c r="X236" s="206">
        <f t="shared" si="7"/>
        <v>0</v>
      </c>
      <c r="AR236" s="23" t="s">
        <v>312</v>
      </c>
      <c r="AT236" s="23" t="s">
        <v>182</v>
      </c>
      <c r="AU236" s="23" t="s">
        <v>88</v>
      </c>
      <c r="AY236" s="23" t="s">
        <v>140</v>
      </c>
      <c r="BE236" s="207">
        <f t="shared" si="8"/>
        <v>0</v>
      </c>
      <c r="BF236" s="207">
        <f t="shared" si="9"/>
        <v>0</v>
      </c>
      <c r="BG236" s="207">
        <f t="shared" si="10"/>
        <v>0</v>
      </c>
      <c r="BH236" s="207">
        <f t="shared" si="11"/>
        <v>0</v>
      </c>
      <c r="BI236" s="207">
        <f t="shared" si="12"/>
        <v>0</v>
      </c>
      <c r="BJ236" s="23" t="s">
        <v>86</v>
      </c>
      <c r="BK236" s="207">
        <f t="shared" si="13"/>
        <v>0</v>
      </c>
      <c r="BL236" s="23" t="s">
        <v>244</v>
      </c>
      <c r="BM236" s="23" t="s">
        <v>374</v>
      </c>
    </row>
    <row r="237" spans="2:65" s="1" customFormat="1" ht="22.5" customHeight="1">
      <c r="B237" s="40"/>
      <c r="C237" s="196" t="s">
        <v>375</v>
      </c>
      <c r="D237" s="196" t="s">
        <v>143</v>
      </c>
      <c r="E237" s="197" t="s">
        <v>376</v>
      </c>
      <c r="F237" s="198" t="s">
        <v>377</v>
      </c>
      <c r="G237" s="199" t="s">
        <v>146</v>
      </c>
      <c r="H237" s="200">
        <v>6</v>
      </c>
      <c r="I237" s="201"/>
      <c r="J237" s="201"/>
      <c r="K237" s="202">
        <f t="shared" si="1"/>
        <v>0</v>
      </c>
      <c r="L237" s="198" t="s">
        <v>42</v>
      </c>
      <c r="M237" s="60"/>
      <c r="N237" s="203" t="s">
        <v>42</v>
      </c>
      <c r="O237" s="204" t="s">
        <v>48</v>
      </c>
      <c r="P237" s="128">
        <f t="shared" si="2"/>
        <v>0</v>
      </c>
      <c r="Q237" s="128">
        <f t="shared" si="3"/>
        <v>0</v>
      </c>
      <c r="R237" s="128">
        <f t="shared" si="4"/>
        <v>0</v>
      </c>
      <c r="S237" s="41"/>
      <c r="T237" s="205">
        <f t="shared" si="5"/>
        <v>0</v>
      </c>
      <c r="U237" s="205">
        <v>0</v>
      </c>
      <c r="V237" s="205">
        <f t="shared" si="6"/>
        <v>0</v>
      </c>
      <c r="W237" s="205">
        <v>0</v>
      </c>
      <c r="X237" s="206">
        <f t="shared" si="7"/>
        <v>0</v>
      </c>
      <c r="AR237" s="23" t="s">
        <v>244</v>
      </c>
      <c r="AT237" s="23" t="s">
        <v>143</v>
      </c>
      <c r="AU237" s="23" t="s">
        <v>88</v>
      </c>
      <c r="AY237" s="23" t="s">
        <v>140</v>
      </c>
      <c r="BE237" s="207">
        <f t="shared" si="8"/>
        <v>0</v>
      </c>
      <c r="BF237" s="207">
        <f t="shared" si="9"/>
        <v>0</v>
      </c>
      <c r="BG237" s="207">
        <f t="shared" si="10"/>
        <v>0</v>
      </c>
      <c r="BH237" s="207">
        <f t="shared" si="11"/>
        <v>0</v>
      </c>
      <c r="BI237" s="207">
        <f t="shared" si="12"/>
        <v>0</v>
      </c>
      <c r="BJ237" s="23" t="s">
        <v>86</v>
      </c>
      <c r="BK237" s="207">
        <f t="shared" si="13"/>
        <v>0</v>
      </c>
      <c r="BL237" s="23" t="s">
        <v>244</v>
      </c>
      <c r="BM237" s="23" t="s">
        <v>378</v>
      </c>
    </row>
    <row r="238" spans="2:65" s="1" customFormat="1" ht="31.5" customHeight="1">
      <c r="B238" s="40"/>
      <c r="C238" s="196" t="s">
        <v>379</v>
      </c>
      <c r="D238" s="196" t="s">
        <v>143</v>
      </c>
      <c r="E238" s="197" t="s">
        <v>380</v>
      </c>
      <c r="F238" s="198" t="s">
        <v>381</v>
      </c>
      <c r="G238" s="199" t="s">
        <v>280</v>
      </c>
      <c r="H238" s="200">
        <v>1.6E-2</v>
      </c>
      <c r="I238" s="201"/>
      <c r="J238" s="201"/>
      <c r="K238" s="202">
        <f t="shared" si="1"/>
        <v>0</v>
      </c>
      <c r="L238" s="198" t="s">
        <v>147</v>
      </c>
      <c r="M238" s="60"/>
      <c r="N238" s="203" t="s">
        <v>42</v>
      </c>
      <c r="O238" s="204" t="s">
        <v>48</v>
      </c>
      <c r="P238" s="128">
        <f t="shared" si="2"/>
        <v>0</v>
      </c>
      <c r="Q238" s="128">
        <f t="shared" si="3"/>
        <v>0</v>
      </c>
      <c r="R238" s="128">
        <f t="shared" si="4"/>
        <v>0</v>
      </c>
      <c r="S238" s="41"/>
      <c r="T238" s="205">
        <f t="shared" si="5"/>
        <v>0</v>
      </c>
      <c r="U238" s="205">
        <v>0</v>
      </c>
      <c r="V238" s="205">
        <f t="shared" si="6"/>
        <v>0</v>
      </c>
      <c r="W238" s="205">
        <v>0</v>
      </c>
      <c r="X238" s="206">
        <f t="shared" si="7"/>
        <v>0</v>
      </c>
      <c r="AR238" s="23" t="s">
        <v>244</v>
      </c>
      <c r="AT238" s="23" t="s">
        <v>143</v>
      </c>
      <c r="AU238" s="23" t="s">
        <v>88</v>
      </c>
      <c r="AY238" s="23" t="s">
        <v>140</v>
      </c>
      <c r="BE238" s="207">
        <f t="shared" si="8"/>
        <v>0</v>
      </c>
      <c r="BF238" s="207">
        <f t="shared" si="9"/>
        <v>0</v>
      </c>
      <c r="BG238" s="207">
        <f t="shared" si="10"/>
        <v>0</v>
      </c>
      <c r="BH238" s="207">
        <f t="shared" si="11"/>
        <v>0</v>
      </c>
      <c r="BI238" s="207">
        <f t="shared" si="12"/>
        <v>0</v>
      </c>
      <c r="BJ238" s="23" t="s">
        <v>86</v>
      </c>
      <c r="BK238" s="207">
        <f t="shared" si="13"/>
        <v>0</v>
      </c>
      <c r="BL238" s="23" t="s">
        <v>244</v>
      </c>
      <c r="BM238" s="23" t="s">
        <v>382</v>
      </c>
    </row>
    <row r="239" spans="2:65" s="1" customFormat="1" ht="31.5" customHeight="1">
      <c r="B239" s="40"/>
      <c r="C239" s="196" t="s">
        <v>383</v>
      </c>
      <c r="D239" s="196" t="s">
        <v>143</v>
      </c>
      <c r="E239" s="197" t="s">
        <v>384</v>
      </c>
      <c r="F239" s="198" t="s">
        <v>385</v>
      </c>
      <c r="G239" s="199" t="s">
        <v>280</v>
      </c>
      <c r="H239" s="200">
        <v>1.6E-2</v>
      </c>
      <c r="I239" s="201"/>
      <c r="J239" s="201"/>
      <c r="K239" s="202">
        <f t="shared" si="1"/>
        <v>0</v>
      </c>
      <c r="L239" s="198" t="s">
        <v>147</v>
      </c>
      <c r="M239" s="60"/>
      <c r="N239" s="203" t="s">
        <v>42</v>
      </c>
      <c r="O239" s="204" t="s">
        <v>48</v>
      </c>
      <c r="P239" s="128">
        <f t="shared" si="2"/>
        <v>0</v>
      </c>
      <c r="Q239" s="128">
        <f t="shared" si="3"/>
        <v>0</v>
      </c>
      <c r="R239" s="128">
        <f t="shared" si="4"/>
        <v>0</v>
      </c>
      <c r="S239" s="41"/>
      <c r="T239" s="205">
        <f t="shared" si="5"/>
        <v>0</v>
      </c>
      <c r="U239" s="205">
        <v>0</v>
      </c>
      <c r="V239" s="205">
        <f t="shared" si="6"/>
        <v>0</v>
      </c>
      <c r="W239" s="205">
        <v>0</v>
      </c>
      <c r="X239" s="206">
        <f t="shared" si="7"/>
        <v>0</v>
      </c>
      <c r="AR239" s="23" t="s">
        <v>244</v>
      </c>
      <c r="AT239" s="23" t="s">
        <v>143</v>
      </c>
      <c r="AU239" s="23" t="s">
        <v>88</v>
      </c>
      <c r="AY239" s="23" t="s">
        <v>140</v>
      </c>
      <c r="BE239" s="207">
        <f t="shared" si="8"/>
        <v>0</v>
      </c>
      <c r="BF239" s="207">
        <f t="shared" si="9"/>
        <v>0</v>
      </c>
      <c r="BG239" s="207">
        <f t="shared" si="10"/>
        <v>0</v>
      </c>
      <c r="BH239" s="207">
        <f t="shared" si="11"/>
        <v>0</v>
      </c>
      <c r="BI239" s="207">
        <f t="shared" si="12"/>
        <v>0</v>
      </c>
      <c r="BJ239" s="23" t="s">
        <v>86</v>
      </c>
      <c r="BK239" s="207">
        <f t="shared" si="13"/>
        <v>0</v>
      </c>
      <c r="BL239" s="23" t="s">
        <v>244</v>
      </c>
      <c r="BM239" s="23" t="s">
        <v>386</v>
      </c>
    </row>
    <row r="240" spans="2:65" s="10" customFormat="1" ht="29.85" customHeight="1">
      <c r="B240" s="178"/>
      <c r="C240" s="179"/>
      <c r="D240" s="193" t="s">
        <v>78</v>
      </c>
      <c r="E240" s="194" t="s">
        <v>387</v>
      </c>
      <c r="F240" s="194" t="s">
        <v>388</v>
      </c>
      <c r="G240" s="179"/>
      <c r="H240" s="179"/>
      <c r="I240" s="182"/>
      <c r="J240" s="182"/>
      <c r="K240" s="195">
        <f>BK240</f>
        <v>0</v>
      </c>
      <c r="L240" s="179"/>
      <c r="M240" s="184"/>
      <c r="N240" s="185"/>
      <c r="O240" s="186"/>
      <c r="P240" s="186"/>
      <c r="Q240" s="187">
        <f>SUM(Q241:Q258)</f>
        <v>0</v>
      </c>
      <c r="R240" s="187">
        <f>SUM(R241:R258)</f>
        <v>0</v>
      </c>
      <c r="S240" s="186"/>
      <c r="T240" s="188">
        <f>SUM(T241:T258)</f>
        <v>0</v>
      </c>
      <c r="U240" s="186"/>
      <c r="V240" s="188">
        <f>SUM(V241:V258)</f>
        <v>6.7276900000000001E-2</v>
      </c>
      <c r="W240" s="186"/>
      <c r="X240" s="189">
        <f>SUM(X241:X258)</f>
        <v>0.39641320000000002</v>
      </c>
      <c r="AR240" s="190" t="s">
        <v>88</v>
      </c>
      <c r="AT240" s="191" t="s">
        <v>78</v>
      </c>
      <c r="AU240" s="191" t="s">
        <v>86</v>
      </c>
      <c r="AY240" s="190" t="s">
        <v>140</v>
      </c>
      <c r="BK240" s="192">
        <f>SUM(BK241:BK258)</f>
        <v>0</v>
      </c>
    </row>
    <row r="241" spans="2:65" s="1" customFormat="1" ht="22.5" customHeight="1">
      <c r="B241" s="40"/>
      <c r="C241" s="196" t="s">
        <v>389</v>
      </c>
      <c r="D241" s="196" t="s">
        <v>143</v>
      </c>
      <c r="E241" s="197" t="s">
        <v>390</v>
      </c>
      <c r="F241" s="198" t="s">
        <v>391</v>
      </c>
      <c r="G241" s="199" t="s">
        <v>192</v>
      </c>
      <c r="H241" s="200">
        <v>121.28</v>
      </c>
      <c r="I241" s="201"/>
      <c r="J241" s="201"/>
      <c r="K241" s="202">
        <f>ROUND(P241*H241,2)</f>
        <v>0</v>
      </c>
      <c r="L241" s="198" t="s">
        <v>147</v>
      </c>
      <c r="M241" s="60"/>
      <c r="N241" s="203" t="s">
        <v>42</v>
      </c>
      <c r="O241" s="204" t="s">
        <v>48</v>
      </c>
      <c r="P241" s="128">
        <f>I241+J241</f>
        <v>0</v>
      </c>
      <c r="Q241" s="128">
        <f>ROUND(I241*H241,2)</f>
        <v>0</v>
      </c>
      <c r="R241" s="128">
        <f>ROUND(J241*H241,2)</f>
        <v>0</v>
      </c>
      <c r="S241" s="41"/>
      <c r="T241" s="205">
        <f>S241*H241</f>
        <v>0</v>
      </c>
      <c r="U241" s="205">
        <v>0</v>
      </c>
      <c r="V241" s="205">
        <f>U241*H241</f>
        <v>0</v>
      </c>
      <c r="W241" s="205">
        <v>2.5999999999999999E-3</v>
      </c>
      <c r="X241" s="206">
        <f>W241*H241</f>
        <v>0.315328</v>
      </c>
      <c r="AR241" s="23" t="s">
        <v>244</v>
      </c>
      <c r="AT241" s="23" t="s">
        <v>143</v>
      </c>
      <c r="AU241" s="23" t="s">
        <v>88</v>
      </c>
      <c r="AY241" s="23" t="s">
        <v>140</v>
      </c>
      <c r="BE241" s="207">
        <f>IF(O241="základní",K241,0)</f>
        <v>0</v>
      </c>
      <c r="BF241" s="207">
        <f>IF(O241="snížená",K241,0)</f>
        <v>0</v>
      </c>
      <c r="BG241" s="207">
        <f>IF(O241="zákl. přenesená",K241,0)</f>
        <v>0</v>
      </c>
      <c r="BH241" s="207">
        <f>IF(O241="sníž. přenesená",K241,0)</f>
        <v>0</v>
      </c>
      <c r="BI241" s="207">
        <f>IF(O241="nulová",K241,0)</f>
        <v>0</v>
      </c>
      <c r="BJ241" s="23" t="s">
        <v>86</v>
      </c>
      <c r="BK241" s="207">
        <f>ROUND(P241*H241,2)</f>
        <v>0</v>
      </c>
      <c r="BL241" s="23" t="s">
        <v>244</v>
      </c>
      <c r="BM241" s="23" t="s">
        <v>392</v>
      </c>
    </row>
    <row r="242" spans="2:65" s="11" customFormat="1" ht="13.5">
      <c r="B242" s="208"/>
      <c r="C242" s="209"/>
      <c r="D242" s="210" t="s">
        <v>154</v>
      </c>
      <c r="E242" s="211" t="s">
        <v>42</v>
      </c>
      <c r="F242" s="212" t="s">
        <v>393</v>
      </c>
      <c r="G242" s="209"/>
      <c r="H242" s="213">
        <v>121.28</v>
      </c>
      <c r="I242" s="214"/>
      <c r="J242" s="214"/>
      <c r="K242" s="209"/>
      <c r="L242" s="209"/>
      <c r="M242" s="215"/>
      <c r="N242" s="216"/>
      <c r="O242" s="217"/>
      <c r="P242" s="217"/>
      <c r="Q242" s="217"/>
      <c r="R242" s="217"/>
      <c r="S242" s="217"/>
      <c r="T242" s="217"/>
      <c r="U242" s="217"/>
      <c r="V242" s="217"/>
      <c r="W242" s="217"/>
      <c r="X242" s="218"/>
      <c r="AT242" s="219" t="s">
        <v>154</v>
      </c>
      <c r="AU242" s="219" t="s">
        <v>88</v>
      </c>
      <c r="AV242" s="11" t="s">
        <v>88</v>
      </c>
      <c r="AW242" s="11" t="s">
        <v>7</v>
      </c>
      <c r="AX242" s="11" t="s">
        <v>79</v>
      </c>
      <c r="AY242" s="219" t="s">
        <v>140</v>
      </c>
    </row>
    <row r="243" spans="2:65" s="12" customFormat="1" ht="13.5">
      <c r="B243" s="220"/>
      <c r="C243" s="221"/>
      <c r="D243" s="242" t="s">
        <v>154</v>
      </c>
      <c r="E243" s="243" t="s">
        <v>42</v>
      </c>
      <c r="F243" s="244" t="s">
        <v>157</v>
      </c>
      <c r="G243" s="221"/>
      <c r="H243" s="245">
        <v>121.28</v>
      </c>
      <c r="I243" s="225"/>
      <c r="J243" s="225"/>
      <c r="K243" s="221"/>
      <c r="L243" s="221"/>
      <c r="M243" s="226"/>
      <c r="N243" s="227"/>
      <c r="O243" s="228"/>
      <c r="P243" s="228"/>
      <c r="Q243" s="228"/>
      <c r="R243" s="228"/>
      <c r="S243" s="228"/>
      <c r="T243" s="228"/>
      <c r="U243" s="228"/>
      <c r="V243" s="228"/>
      <c r="W243" s="228"/>
      <c r="X243" s="229"/>
      <c r="AT243" s="230" t="s">
        <v>154</v>
      </c>
      <c r="AU243" s="230" t="s">
        <v>88</v>
      </c>
      <c r="AV243" s="12" t="s">
        <v>148</v>
      </c>
      <c r="AW243" s="12" t="s">
        <v>7</v>
      </c>
      <c r="AX243" s="12" t="s">
        <v>86</v>
      </c>
      <c r="AY243" s="230" t="s">
        <v>140</v>
      </c>
    </row>
    <row r="244" spans="2:65" s="1" customFormat="1" ht="22.5" customHeight="1">
      <c r="B244" s="40"/>
      <c r="C244" s="196" t="s">
        <v>394</v>
      </c>
      <c r="D244" s="196" t="s">
        <v>143</v>
      </c>
      <c r="E244" s="197" t="s">
        <v>395</v>
      </c>
      <c r="F244" s="198" t="s">
        <v>396</v>
      </c>
      <c r="G244" s="199" t="s">
        <v>192</v>
      </c>
      <c r="H244" s="200">
        <v>20.58</v>
      </c>
      <c r="I244" s="201"/>
      <c r="J244" s="201"/>
      <c r="K244" s="202">
        <f>ROUND(P244*H244,2)</f>
        <v>0</v>
      </c>
      <c r="L244" s="198" t="s">
        <v>147</v>
      </c>
      <c r="M244" s="60"/>
      <c r="N244" s="203" t="s">
        <v>42</v>
      </c>
      <c r="O244" s="204" t="s">
        <v>48</v>
      </c>
      <c r="P244" s="128">
        <f>I244+J244</f>
        <v>0</v>
      </c>
      <c r="Q244" s="128">
        <f>ROUND(I244*H244,2)</f>
        <v>0</v>
      </c>
      <c r="R244" s="128">
        <f>ROUND(J244*H244,2)</f>
        <v>0</v>
      </c>
      <c r="S244" s="41"/>
      <c r="T244" s="205">
        <f>S244*H244</f>
        <v>0</v>
      </c>
      <c r="U244" s="205">
        <v>0</v>
      </c>
      <c r="V244" s="205">
        <f>U244*H244</f>
        <v>0</v>
      </c>
      <c r="W244" s="205">
        <v>3.9399999999999999E-3</v>
      </c>
      <c r="X244" s="206">
        <f>W244*H244</f>
        <v>8.1085199999999996E-2</v>
      </c>
      <c r="AR244" s="23" t="s">
        <v>244</v>
      </c>
      <c r="AT244" s="23" t="s">
        <v>143</v>
      </c>
      <c r="AU244" s="23" t="s">
        <v>88</v>
      </c>
      <c r="AY244" s="23" t="s">
        <v>140</v>
      </c>
      <c r="BE244" s="207">
        <f>IF(O244="základní",K244,0)</f>
        <v>0</v>
      </c>
      <c r="BF244" s="207">
        <f>IF(O244="snížená",K244,0)</f>
        <v>0</v>
      </c>
      <c r="BG244" s="207">
        <f>IF(O244="zákl. přenesená",K244,0)</f>
        <v>0</v>
      </c>
      <c r="BH244" s="207">
        <f>IF(O244="sníž. přenesená",K244,0)</f>
        <v>0</v>
      </c>
      <c r="BI244" s="207">
        <f>IF(O244="nulová",K244,0)</f>
        <v>0</v>
      </c>
      <c r="BJ244" s="23" t="s">
        <v>86</v>
      </c>
      <c r="BK244" s="207">
        <f>ROUND(P244*H244,2)</f>
        <v>0</v>
      </c>
      <c r="BL244" s="23" t="s">
        <v>244</v>
      </c>
      <c r="BM244" s="23" t="s">
        <v>397</v>
      </c>
    </row>
    <row r="245" spans="2:65" s="11" customFormat="1" ht="13.5">
      <c r="B245" s="208"/>
      <c r="C245" s="209"/>
      <c r="D245" s="210" t="s">
        <v>154</v>
      </c>
      <c r="E245" s="211" t="s">
        <v>42</v>
      </c>
      <c r="F245" s="212" t="s">
        <v>398</v>
      </c>
      <c r="G245" s="209"/>
      <c r="H245" s="213">
        <v>20.58</v>
      </c>
      <c r="I245" s="214"/>
      <c r="J245" s="214"/>
      <c r="K245" s="209"/>
      <c r="L245" s="209"/>
      <c r="M245" s="215"/>
      <c r="N245" s="216"/>
      <c r="O245" s="217"/>
      <c r="P245" s="217"/>
      <c r="Q245" s="217"/>
      <c r="R245" s="217"/>
      <c r="S245" s="217"/>
      <c r="T245" s="217"/>
      <c r="U245" s="217"/>
      <c r="V245" s="217"/>
      <c r="W245" s="217"/>
      <c r="X245" s="218"/>
      <c r="AT245" s="219" t="s">
        <v>154</v>
      </c>
      <c r="AU245" s="219" t="s">
        <v>88</v>
      </c>
      <c r="AV245" s="11" t="s">
        <v>88</v>
      </c>
      <c r="AW245" s="11" t="s">
        <v>7</v>
      </c>
      <c r="AX245" s="11" t="s">
        <v>79</v>
      </c>
      <c r="AY245" s="219" t="s">
        <v>140</v>
      </c>
    </row>
    <row r="246" spans="2:65" s="12" customFormat="1" ht="13.5">
      <c r="B246" s="220"/>
      <c r="C246" s="221"/>
      <c r="D246" s="242" t="s">
        <v>154</v>
      </c>
      <c r="E246" s="243" t="s">
        <v>42</v>
      </c>
      <c r="F246" s="244" t="s">
        <v>157</v>
      </c>
      <c r="G246" s="221"/>
      <c r="H246" s="245">
        <v>20.58</v>
      </c>
      <c r="I246" s="225"/>
      <c r="J246" s="225"/>
      <c r="K246" s="221"/>
      <c r="L246" s="221"/>
      <c r="M246" s="226"/>
      <c r="N246" s="227"/>
      <c r="O246" s="228"/>
      <c r="P246" s="228"/>
      <c r="Q246" s="228"/>
      <c r="R246" s="228"/>
      <c r="S246" s="228"/>
      <c r="T246" s="228"/>
      <c r="U246" s="228"/>
      <c r="V246" s="228"/>
      <c r="W246" s="228"/>
      <c r="X246" s="229"/>
      <c r="AT246" s="230" t="s">
        <v>154</v>
      </c>
      <c r="AU246" s="230" t="s">
        <v>88</v>
      </c>
      <c r="AV246" s="12" t="s">
        <v>148</v>
      </c>
      <c r="AW246" s="12" t="s">
        <v>7</v>
      </c>
      <c r="AX246" s="12" t="s">
        <v>86</v>
      </c>
      <c r="AY246" s="230" t="s">
        <v>140</v>
      </c>
    </row>
    <row r="247" spans="2:65" s="1" customFormat="1" ht="31.5" customHeight="1">
      <c r="B247" s="40"/>
      <c r="C247" s="196" t="s">
        <v>399</v>
      </c>
      <c r="D247" s="196" t="s">
        <v>143</v>
      </c>
      <c r="E247" s="197" t="s">
        <v>400</v>
      </c>
      <c r="F247" s="198" t="s">
        <v>401</v>
      </c>
      <c r="G247" s="199" t="s">
        <v>192</v>
      </c>
      <c r="H247" s="200">
        <v>25.01</v>
      </c>
      <c r="I247" s="201"/>
      <c r="J247" s="201"/>
      <c r="K247" s="202">
        <f>ROUND(P247*H247,2)</f>
        <v>0</v>
      </c>
      <c r="L247" s="198" t="s">
        <v>147</v>
      </c>
      <c r="M247" s="60"/>
      <c r="N247" s="203" t="s">
        <v>42</v>
      </c>
      <c r="O247" s="204" t="s">
        <v>48</v>
      </c>
      <c r="P247" s="128">
        <f>I247+J247</f>
        <v>0</v>
      </c>
      <c r="Q247" s="128">
        <f>ROUND(I247*H247,2)</f>
        <v>0</v>
      </c>
      <c r="R247" s="128">
        <f>ROUND(J247*H247,2)</f>
        <v>0</v>
      </c>
      <c r="S247" s="41"/>
      <c r="T247" s="205">
        <f>S247*H247</f>
        <v>0</v>
      </c>
      <c r="U247" s="205">
        <v>2.6900000000000001E-3</v>
      </c>
      <c r="V247" s="205">
        <f>U247*H247</f>
        <v>6.7276900000000001E-2</v>
      </c>
      <c r="W247" s="205">
        <v>0</v>
      </c>
      <c r="X247" s="206">
        <f>W247*H247</f>
        <v>0</v>
      </c>
      <c r="AR247" s="23" t="s">
        <v>244</v>
      </c>
      <c r="AT247" s="23" t="s">
        <v>143</v>
      </c>
      <c r="AU247" s="23" t="s">
        <v>88</v>
      </c>
      <c r="AY247" s="23" t="s">
        <v>140</v>
      </c>
      <c r="BE247" s="207">
        <f>IF(O247="základní",K247,0)</f>
        <v>0</v>
      </c>
      <c r="BF247" s="207">
        <f>IF(O247="snížená",K247,0)</f>
        <v>0</v>
      </c>
      <c r="BG247" s="207">
        <f>IF(O247="zákl. přenesená",K247,0)</f>
        <v>0</v>
      </c>
      <c r="BH247" s="207">
        <f>IF(O247="sníž. přenesená",K247,0)</f>
        <v>0</v>
      </c>
      <c r="BI247" s="207">
        <f>IF(O247="nulová",K247,0)</f>
        <v>0</v>
      </c>
      <c r="BJ247" s="23" t="s">
        <v>86</v>
      </c>
      <c r="BK247" s="207">
        <f>ROUND(P247*H247,2)</f>
        <v>0</v>
      </c>
      <c r="BL247" s="23" t="s">
        <v>244</v>
      </c>
      <c r="BM247" s="23" t="s">
        <v>402</v>
      </c>
    </row>
    <row r="248" spans="2:65" s="11" customFormat="1" ht="13.5">
      <c r="B248" s="208"/>
      <c r="C248" s="209"/>
      <c r="D248" s="210" t="s">
        <v>154</v>
      </c>
      <c r="E248" s="211" t="s">
        <v>42</v>
      </c>
      <c r="F248" s="212" t="s">
        <v>403</v>
      </c>
      <c r="G248" s="209"/>
      <c r="H248" s="213">
        <v>13.22</v>
      </c>
      <c r="I248" s="214"/>
      <c r="J248" s="214"/>
      <c r="K248" s="209"/>
      <c r="L248" s="209"/>
      <c r="M248" s="215"/>
      <c r="N248" s="216"/>
      <c r="O248" s="217"/>
      <c r="P248" s="217"/>
      <c r="Q248" s="217"/>
      <c r="R248" s="217"/>
      <c r="S248" s="217"/>
      <c r="T248" s="217"/>
      <c r="U248" s="217"/>
      <c r="V248" s="217"/>
      <c r="W248" s="217"/>
      <c r="X248" s="218"/>
      <c r="AT248" s="219" t="s">
        <v>154</v>
      </c>
      <c r="AU248" s="219" t="s">
        <v>88</v>
      </c>
      <c r="AV248" s="11" t="s">
        <v>88</v>
      </c>
      <c r="AW248" s="11" t="s">
        <v>7</v>
      </c>
      <c r="AX248" s="11" t="s">
        <v>79</v>
      </c>
      <c r="AY248" s="219" t="s">
        <v>140</v>
      </c>
    </row>
    <row r="249" spans="2:65" s="11" customFormat="1" ht="13.5">
      <c r="B249" s="208"/>
      <c r="C249" s="209"/>
      <c r="D249" s="210" t="s">
        <v>154</v>
      </c>
      <c r="E249" s="211" t="s">
        <v>42</v>
      </c>
      <c r="F249" s="212" t="s">
        <v>404</v>
      </c>
      <c r="G249" s="209"/>
      <c r="H249" s="213">
        <v>11.79</v>
      </c>
      <c r="I249" s="214"/>
      <c r="J249" s="214"/>
      <c r="K249" s="209"/>
      <c r="L249" s="209"/>
      <c r="M249" s="215"/>
      <c r="N249" s="216"/>
      <c r="O249" s="217"/>
      <c r="P249" s="217"/>
      <c r="Q249" s="217"/>
      <c r="R249" s="217"/>
      <c r="S249" s="217"/>
      <c r="T249" s="217"/>
      <c r="U249" s="217"/>
      <c r="V249" s="217"/>
      <c r="W249" s="217"/>
      <c r="X249" s="218"/>
      <c r="AT249" s="219" t="s">
        <v>154</v>
      </c>
      <c r="AU249" s="219" t="s">
        <v>88</v>
      </c>
      <c r="AV249" s="11" t="s">
        <v>88</v>
      </c>
      <c r="AW249" s="11" t="s">
        <v>7</v>
      </c>
      <c r="AX249" s="11" t="s">
        <v>79</v>
      </c>
      <c r="AY249" s="219" t="s">
        <v>140</v>
      </c>
    </row>
    <row r="250" spans="2:65" s="12" customFormat="1" ht="13.5">
      <c r="B250" s="220"/>
      <c r="C250" s="221"/>
      <c r="D250" s="242" t="s">
        <v>154</v>
      </c>
      <c r="E250" s="243" t="s">
        <v>42</v>
      </c>
      <c r="F250" s="244" t="s">
        <v>157</v>
      </c>
      <c r="G250" s="221"/>
      <c r="H250" s="245">
        <v>25.01</v>
      </c>
      <c r="I250" s="225"/>
      <c r="J250" s="225"/>
      <c r="K250" s="221"/>
      <c r="L250" s="221"/>
      <c r="M250" s="226"/>
      <c r="N250" s="227"/>
      <c r="O250" s="228"/>
      <c r="P250" s="228"/>
      <c r="Q250" s="228"/>
      <c r="R250" s="228"/>
      <c r="S250" s="228"/>
      <c r="T250" s="228"/>
      <c r="U250" s="228"/>
      <c r="V250" s="228"/>
      <c r="W250" s="228"/>
      <c r="X250" s="229"/>
      <c r="AT250" s="230" t="s">
        <v>154</v>
      </c>
      <c r="AU250" s="230" t="s">
        <v>88</v>
      </c>
      <c r="AV250" s="12" t="s">
        <v>148</v>
      </c>
      <c r="AW250" s="12" t="s">
        <v>7</v>
      </c>
      <c r="AX250" s="12" t="s">
        <v>86</v>
      </c>
      <c r="AY250" s="230" t="s">
        <v>140</v>
      </c>
    </row>
    <row r="251" spans="2:65" s="1" customFormat="1" ht="22.5" customHeight="1">
      <c r="B251" s="40"/>
      <c r="C251" s="196" t="s">
        <v>405</v>
      </c>
      <c r="D251" s="196" t="s">
        <v>143</v>
      </c>
      <c r="E251" s="197" t="s">
        <v>406</v>
      </c>
      <c r="F251" s="198" t="s">
        <v>407</v>
      </c>
      <c r="G251" s="199" t="s">
        <v>192</v>
      </c>
      <c r="H251" s="200">
        <v>121.28</v>
      </c>
      <c r="I251" s="201"/>
      <c r="J251" s="201"/>
      <c r="K251" s="202">
        <f>ROUND(P251*H251,2)</f>
        <v>0</v>
      </c>
      <c r="L251" s="198" t="s">
        <v>147</v>
      </c>
      <c r="M251" s="60"/>
      <c r="N251" s="203" t="s">
        <v>42</v>
      </c>
      <c r="O251" s="204" t="s">
        <v>48</v>
      </c>
      <c r="P251" s="128">
        <f>I251+J251</f>
        <v>0</v>
      </c>
      <c r="Q251" s="128">
        <f>ROUND(I251*H251,2)</f>
        <v>0</v>
      </c>
      <c r="R251" s="128">
        <f>ROUND(J251*H251,2)</f>
        <v>0</v>
      </c>
      <c r="S251" s="41"/>
      <c r="T251" s="205">
        <f>S251*H251</f>
        <v>0</v>
      </c>
      <c r="U251" s="205">
        <v>0</v>
      </c>
      <c r="V251" s="205">
        <f>U251*H251</f>
        <v>0</v>
      </c>
      <c r="W251" s="205">
        <v>0</v>
      </c>
      <c r="X251" s="206">
        <f>W251*H251</f>
        <v>0</v>
      </c>
      <c r="AR251" s="23" t="s">
        <v>244</v>
      </c>
      <c r="AT251" s="23" t="s">
        <v>143</v>
      </c>
      <c r="AU251" s="23" t="s">
        <v>88</v>
      </c>
      <c r="AY251" s="23" t="s">
        <v>140</v>
      </c>
      <c r="BE251" s="207">
        <f>IF(O251="základní",K251,0)</f>
        <v>0</v>
      </c>
      <c r="BF251" s="207">
        <f>IF(O251="snížená",K251,0)</f>
        <v>0</v>
      </c>
      <c r="BG251" s="207">
        <f>IF(O251="zákl. přenesená",K251,0)</f>
        <v>0</v>
      </c>
      <c r="BH251" s="207">
        <f>IF(O251="sníž. přenesená",K251,0)</f>
        <v>0</v>
      </c>
      <c r="BI251" s="207">
        <f>IF(O251="nulová",K251,0)</f>
        <v>0</v>
      </c>
      <c r="BJ251" s="23" t="s">
        <v>86</v>
      </c>
      <c r="BK251" s="207">
        <f>ROUND(P251*H251,2)</f>
        <v>0</v>
      </c>
      <c r="BL251" s="23" t="s">
        <v>244</v>
      </c>
      <c r="BM251" s="23" t="s">
        <v>408</v>
      </c>
    </row>
    <row r="252" spans="2:65" s="11" customFormat="1" ht="13.5">
      <c r="B252" s="208"/>
      <c r="C252" s="209"/>
      <c r="D252" s="210" t="s">
        <v>154</v>
      </c>
      <c r="E252" s="211" t="s">
        <v>42</v>
      </c>
      <c r="F252" s="212" t="s">
        <v>393</v>
      </c>
      <c r="G252" s="209"/>
      <c r="H252" s="213">
        <v>121.28</v>
      </c>
      <c r="I252" s="214"/>
      <c r="J252" s="214"/>
      <c r="K252" s="209"/>
      <c r="L252" s="209"/>
      <c r="M252" s="215"/>
      <c r="N252" s="216"/>
      <c r="O252" s="217"/>
      <c r="P252" s="217"/>
      <c r="Q252" s="217"/>
      <c r="R252" s="217"/>
      <c r="S252" s="217"/>
      <c r="T252" s="217"/>
      <c r="U252" s="217"/>
      <c r="V252" s="217"/>
      <c r="W252" s="217"/>
      <c r="X252" s="218"/>
      <c r="AT252" s="219" t="s">
        <v>154</v>
      </c>
      <c r="AU252" s="219" t="s">
        <v>88</v>
      </c>
      <c r="AV252" s="11" t="s">
        <v>88</v>
      </c>
      <c r="AW252" s="11" t="s">
        <v>7</v>
      </c>
      <c r="AX252" s="11" t="s">
        <v>79</v>
      </c>
      <c r="AY252" s="219" t="s">
        <v>140</v>
      </c>
    </row>
    <row r="253" spans="2:65" s="12" customFormat="1" ht="13.5">
      <c r="B253" s="220"/>
      <c r="C253" s="221"/>
      <c r="D253" s="242" t="s">
        <v>154</v>
      </c>
      <c r="E253" s="243" t="s">
        <v>42</v>
      </c>
      <c r="F253" s="244" t="s">
        <v>157</v>
      </c>
      <c r="G253" s="221"/>
      <c r="H253" s="245">
        <v>121.28</v>
      </c>
      <c r="I253" s="225"/>
      <c r="J253" s="225"/>
      <c r="K253" s="221"/>
      <c r="L253" s="221"/>
      <c r="M253" s="226"/>
      <c r="N253" s="227"/>
      <c r="O253" s="228"/>
      <c r="P253" s="228"/>
      <c r="Q253" s="228"/>
      <c r="R253" s="228"/>
      <c r="S253" s="228"/>
      <c r="T253" s="228"/>
      <c r="U253" s="228"/>
      <c r="V253" s="228"/>
      <c r="W253" s="228"/>
      <c r="X253" s="229"/>
      <c r="AT253" s="230" t="s">
        <v>154</v>
      </c>
      <c r="AU253" s="230" t="s">
        <v>88</v>
      </c>
      <c r="AV253" s="12" t="s">
        <v>148</v>
      </c>
      <c r="AW253" s="12" t="s">
        <v>7</v>
      </c>
      <c r="AX253" s="12" t="s">
        <v>86</v>
      </c>
      <c r="AY253" s="230" t="s">
        <v>140</v>
      </c>
    </row>
    <row r="254" spans="2:65" s="1" customFormat="1" ht="22.5" customHeight="1">
      <c r="B254" s="40"/>
      <c r="C254" s="196" t="s">
        <v>409</v>
      </c>
      <c r="D254" s="196" t="s">
        <v>143</v>
      </c>
      <c r="E254" s="197" t="s">
        <v>410</v>
      </c>
      <c r="F254" s="198" t="s">
        <v>411</v>
      </c>
      <c r="G254" s="199" t="s">
        <v>192</v>
      </c>
      <c r="H254" s="200">
        <v>20.58</v>
      </c>
      <c r="I254" s="201"/>
      <c r="J254" s="201"/>
      <c r="K254" s="202">
        <f>ROUND(P254*H254,2)</f>
        <v>0</v>
      </c>
      <c r="L254" s="198" t="s">
        <v>147</v>
      </c>
      <c r="M254" s="60"/>
      <c r="N254" s="203" t="s">
        <v>42</v>
      </c>
      <c r="O254" s="204" t="s">
        <v>48</v>
      </c>
      <c r="P254" s="128">
        <f>I254+J254</f>
        <v>0</v>
      </c>
      <c r="Q254" s="128">
        <f>ROUND(I254*H254,2)</f>
        <v>0</v>
      </c>
      <c r="R254" s="128">
        <f>ROUND(J254*H254,2)</f>
        <v>0</v>
      </c>
      <c r="S254" s="41"/>
      <c r="T254" s="205">
        <f>S254*H254</f>
        <v>0</v>
      </c>
      <c r="U254" s="205">
        <v>0</v>
      </c>
      <c r="V254" s="205">
        <f>U254*H254</f>
        <v>0</v>
      </c>
      <c r="W254" s="205">
        <v>0</v>
      </c>
      <c r="X254" s="206">
        <f>W254*H254</f>
        <v>0</v>
      </c>
      <c r="AR254" s="23" t="s">
        <v>244</v>
      </c>
      <c r="AT254" s="23" t="s">
        <v>143</v>
      </c>
      <c r="AU254" s="23" t="s">
        <v>88</v>
      </c>
      <c r="AY254" s="23" t="s">
        <v>140</v>
      </c>
      <c r="BE254" s="207">
        <f>IF(O254="základní",K254,0)</f>
        <v>0</v>
      </c>
      <c r="BF254" s="207">
        <f>IF(O254="snížená",K254,0)</f>
        <v>0</v>
      </c>
      <c r="BG254" s="207">
        <f>IF(O254="zákl. přenesená",K254,0)</f>
        <v>0</v>
      </c>
      <c r="BH254" s="207">
        <f>IF(O254="sníž. přenesená",K254,0)</f>
        <v>0</v>
      </c>
      <c r="BI254" s="207">
        <f>IF(O254="nulová",K254,0)</f>
        <v>0</v>
      </c>
      <c r="BJ254" s="23" t="s">
        <v>86</v>
      </c>
      <c r="BK254" s="207">
        <f>ROUND(P254*H254,2)</f>
        <v>0</v>
      </c>
      <c r="BL254" s="23" t="s">
        <v>244</v>
      </c>
      <c r="BM254" s="23" t="s">
        <v>412</v>
      </c>
    </row>
    <row r="255" spans="2:65" s="11" customFormat="1" ht="13.5">
      <c r="B255" s="208"/>
      <c r="C255" s="209"/>
      <c r="D255" s="210" t="s">
        <v>154</v>
      </c>
      <c r="E255" s="211" t="s">
        <v>42</v>
      </c>
      <c r="F255" s="212" t="s">
        <v>398</v>
      </c>
      <c r="G255" s="209"/>
      <c r="H255" s="213">
        <v>20.58</v>
      </c>
      <c r="I255" s="214"/>
      <c r="J255" s="214"/>
      <c r="K255" s="209"/>
      <c r="L255" s="209"/>
      <c r="M255" s="215"/>
      <c r="N255" s="216"/>
      <c r="O255" s="217"/>
      <c r="P255" s="217"/>
      <c r="Q255" s="217"/>
      <c r="R255" s="217"/>
      <c r="S255" s="217"/>
      <c r="T255" s="217"/>
      <c r="U255" s="217"/>
      <c r="V255" s="217"/>
      <c r="W255" s="217"/>
      <c r="X255" s="218"/>
      <c r="AT255" s="219" t="s">
        <v>154</v>
      </c>
      <c r="AU255" s="219" t="s">
        <v>88</v>
      </c>
      <c r="AV255" s="11" t="s">
        <v>88</v>
      </c>
      <c r="AW255" s="11" t="s">
        <v>7</v>
      </c>
      <c r="AX255" s="11" t="s">
        <v>79</v>
      </c>
      <c r="AY255" s="219" t="s">
        <v>140</v>
      </c>
    </row>
    <row r="256" spans="2:65" s="12" customFormat="1" ht="13.5">
      <c r="B256" s="220"/>
      <c r="C256" s="221"/>
      <c r="D256" s="242" t="s">
        <v>154</v>
      </c>
      <c r="E256" s="243" t="s">
        <v>42</v>
      </c>
      <c r="F256" s="244" t="s">
        <v>157</v>
      </c>
      <c r="G256" s="221"/>
      <c r="H256" s="245">
        <v>20.58</v>
      </c>
      <c r="I256" s="225"/>
      <c r="J256" s="225"/>
      <c r="K256" s="221"/>
      <c r="L256" s="221"/>
      <c r="M256" s="226"/>
      <c r="N256" s="227"/>
      <c r="O256" s="228"/>
      <c r="P256" s="228"/>
      <c r="Q256" s="228"/>
      <c r="R256" s="228"/>
      <c r="S256" s="228"/>
      <c r="T256" s="228"/>
      <c r="U256" s="228"/>
      <c r="V256" s="228"/>
      <c r="W256" s="228"/>
      <c r="X256" s="229"/>
      <c r="AT256" s="230" t="s">
        <v>154</v>
      </c>
      <c r="AU256" s="230" t="s">
        <v>88</v>
      </c>
      <c r="AV256" s="12" t="s">
        <v>148</v>
      </c>
      <c r="AW256" s="12" t="s">
        <v>7</v>
      </c>
      <c r="AX256" s="12" t="s">
        <v>86</v>
      </c>
      <c r="AY256" s="230" t="s">
        <v>140</v>
      </c>
    </row>
    <row r="257" spans="2:65" s="1" customFormat="1" ht="31.5" customHeight="1">
      <c r="B257" s="40"/>
      <c r="C257" s="196" t="s">
        <v>413</v>
      </c>
      <c r="D257" s="196" t="s">
        <v>143</v>
      </c>
      <c r="E257" s="197" t="s">
        <v>414</v>
      </c>
      <c r="F257" s="198" t="s">
        <v>415</v>
      </c>
      <c r="G257" s="199" t="s">
        <v>280</v>
      </c>
      <c r="H257" s="200">
        <v>6.7000000000000004E-2</v>
      </c>
      <c r="I257" s="201"/>
      <c r="J257" s="201"/>
      <c r="K257" s="202">
        <f>ROUND(P257*H257,2)</f>
        <v>0</v>
      </c>
      <c r="L257" s="198" t="s">
        <v>147</v>
      </c>
      <c r="M257" s="60"/>
      <c r="N257" s="203" t="s">
        <v>42</v>
      </c>
      <c r="O257" s="204" t="s">
        <v>48</v>
      </c>
      <c r="P257" s="128">
        <f>I257+J257</f>
        <v>0</v>
      </c>
      <c r="Q257" s="128">
        <f>ROUND(I257*H257,2)</f>
        <v>0</v>
      </c>
      <c r="R257" s="128">
        <f>ROUND(J257*H257,2)</f>
        <v>0</v>
      </c>
      <c r="S257" s="41"/>
      <c r="T257" s="205">
        <f>S257*H257</f>
        <v>0</v>
      </c>
      <c r="U257" s="205">
        <v>0</v>
      </c>
      <c r="V257" s="205">
        <f>U257*H257</f>
        <v>0</v>
      </c>
      <c r="W257" s="205">
        <v>0</v>
      </c>
      <c r="X257" s="206">
        <f>W257*H257</f>
        <v>0</v>
      </c>
      <c r="AR257" s="23" t="s">
        <v>244</v>
      </c>
      <c r="AT257" s="23" t="s">
        <v>143</v>
      </c>
      <c r="AU257" s="23" t="s">
        <v>88</v>
      </c>
      <c r="AY257" s="23" t="s">
        <v>140</v>
      </c>
      <c r="BE257" s="207">
        <f>IF(O257="základní",K257,0)</f>
        <v>0</v>
      </c>
      <c r="BF257" s="207">
        <f>IF(O257="snížená",K257,0)</f>
        <v>0</v>
      </c>
      <c r="BG257" s="207">
        <f>IF(O257="zákl. přenesená",K257,0)</f>
        <v>0</v>
      </c>
      <c r="BH257" s="207">
        <f>IF(O257="sníž. přenesená",K257,0)</f>
        <v>0</v>
      </c>
      <c r="BI257" s="207">
        <f>IF(O257="nulová",K257,0)</f>
        <v>0</v>
      </c>
      <c r="BJ257" s="23" t="s">
        <v>86</v>
      </c>
      <c r="BK257" s="207">
        <f>ROUND(P257*H257,2)</f>
        <v>0</v>
      </c>
      <c r="BL257" s="23" t="s">
        <v>244</v>
      </c>
      <c r="BM257" s="23" t="s">
        <v>416</v>
      </c>
    </row>
    <row r="258" spans="2:65" s="1" customFormat="1" ht="44.25" customHeight="1">
      <c r="B258" s="40"/>
      <c r="C258" s="196" t="s">
        <v>417</v>
      </c>
      <c r="D258" s="196" t="s">
        <v>143</v>
      </c>
      <c r="E258" s="197" t="s">
        <v>418</v>
      </c>
      <c r="F258" s="198" t="s">
        <v>419</v>
      </c>
      <c r="G258" s="199" t="s">
        <v>280</v>
      </c>
      <c r="H258" s="200">
        <v>6.7000000000000004E-2</v>
      </c>
      <c r="I258" s="201"/>
      <c r="J258" s="201"/>
      <c r="K258" s="202">
        <f>ROUND(P258*H258,2)</f>
        <v>0</v>
      </c>
      <c r="L258" s="198" t="s">
        <v>147</v>
      </c>
      <c r="M258" s="60"/>
      <c r="N258" s="203" t="s">
        <v>42</v>
      </c>
      <c r="O258" s="204" t="s">
        <v>48</v>
      </c>
      <c r="P258" s="128">
        <f>I258+J258</f>
        <v>0</v>
      </c>
      <c r="Q258" s="128">
        <f>ROUND(I258*H258,2)</f>
        <v>0</v>
      </c>
      <c r="R258" s="128">
        <f>ROUND(J258*H258,2)</f>
        <v>0</v>
      </c>
      <c r="S258" s="41"/>
      <c r="T258" s="205">
        <f>S258*H258</f>
        <v>0</v>
      </c>
      <c r="U258" s="205">
        <v>0</v>
      </c>
      <c r="V258" s="205">
        <f>U258*H258</f>
        <v>0</v>
      </c>
      <c r="W258" s="205">
        <v>0</v>
      </c>
      <c r="X258" s="206">
        <f>W258*H258</f>
        <v>0</v>
      </c>
      <c r="AR258" s="23" t="s">
        <v>244</v>
      </c>
      <c r="AT258" s="23" t="s">
        <v>143</v>
      </c>
      <c r="AU258" s="23" t="s">
        <v>88</v>
      </c>
      <c r="AY258" s="23" t="s">
        <v>140</v>
      </c>
      <c r="BE258" s="207">
        <f>IF(O258="základní",K258,0)</f>
        <v>0</v>
      </c>
      <c r="BF258" s="207">
        <f>IF(O258="snížená",K258,0)</f>
        <v>0</v>
      </c>
      <c r="BG258" s="207">
        <f>IF(O258="zákl. přenesená",K258,0)</f>
        <v>0</v>
      </c>
      <c r="BH258" s="207">
        <f>IF(O258="sníž. přenesená",K258,0)</f>
        <v>0</v>
      </c>
      <c r="BI258" s="207">
        <f>IF(O258="nulová",K258,0)</f>
        <v>0</v>
      </c>
      <c r="BJ258" s="23" t="s">
        <v>86</v>
      </c>
      <c r="BK258" s="207">
        <f>ROUND(P258*H258,2)</f>
        <v>0</v>
      </c>
      <c r="BL258" s="23" t="s">
        <v>244</v>
      </c>
      <c r="BM258" s="23" t="s">
        <v>420</v>
      </c>
    </row>
    <row r="259" spans="2:65" s="10" customFormat="1" ht="29.85" customHeight="1">
      <c r="B259" s="178"/>
      <c r="C259" s="179"/>
      <c r="D259" s="193" t="s">
        <v>78</v>
      </c>
      <c r="E259" s="194" t="s">
        <v>421</v>
      </c>
      <c r="F259" s="194" t="s">
        <v>422</v>
      </c>
      <c r="G259" s="179"/>
      <c r="H259" s="179"/>
      <c r="I259" s="182"/>
      <c r="J259" s="182"/>
      <c r="K259" s="195">
        <f>BK259</f>
        <v>0</v>
      </c>
      <c r="L259" s="179"/>
      <c r="M259" s="184"/>
      <c r="N259" s="185"/>
      <c r="O259" s="186"/>
      <c r="P259" s="186"/>
      <c r="Q259" s="187">
        <f>SUM(Q260:Q265)</f>
        <v>0</v>
      </c>
      <c r="R259" s="187">
        <f>SUM(R260:R265)</f>
        <v>0</v>
      </c>
      <c r="S259" s="186"/>
      <c r="T259" s="188">
        <f>SUM(T260:T265)</f>
        <v>0</v>
      </c>
      <c r="U259" s="186"/>
      <c r="V259" s="188">
        <f>SUM(V260:V265)</f>
        <v>0</v>
      </c>
      <c r="W259" s="186"/>
      <c r="X259" s="189">
        <f>SUM(X260:X265)</f>
        <v>3.8127599999999999</v>
      </c>
      <c r="AR259" s="190" t="s">
        <v>88</v>
      </c>
      <c r="AT259" s="191" t="s">
        <v>78</v>
      </c>
      <c r="AU259" s="191" t="s">
        <v>86</v>
      </c>
      <c r="AY259" s="190" t="s">
        <v>140</v>
      </c>
      <c r="BK259" s="192">
        <f>SUM(BK260:BK265)</f>
        <v>0</v>
      </c>
    </row>
    <row r="260" spans="2:65" s="1" customFormat="1" ht="31.5" customHeight="1">
      <c r="B260" s="40"/>
      <c r="C260" s="196" t="s">
        <v>423</v>
      </c>
      <c r="D260" s="196" t="s">
        <v>143</v>
      </c>
      <c r="E260" s="197" t="s">
        <v>424</v>
      </c>
      <c r="F260" s="198" t="s">
        <v>425</v>
      </c>
      <c r="G260" s="199" t="s">
        <v>162</v>
      </c>
      <c r="H260" s="200">
        <v>85.68</v>
      </c>
      <c r="I260" s="201"/>
      <c r="J260" s="201"/>
      <c r="K260" s="202">
        <f>ROUND(P260*H260,2)</f>
        <v>0</v>
      </c>
      <c r="L260" s="198" t="s">
        <v>147</v>
      </c>
      <c r="M260" s="60"/>
      <c r="N260" s="203" t="s">
        <v>42</v>
      </c>
      <c r="O260" s="204" t="s">
        <v>48</v>
      </c>
      <c r="P260" s="128">
        <f>I260+J260</f>
        <v>0</v>
      </c>
      <c r="Q260" s="128">
        <f>ROUND(I260*H260,2)</f>
        <v>0</v>
      </c>
      <c r="R260" s="128">
        <f>ROUND(J260*H260,2)</f>
        <v>0</v>
      </c>
      <c r="S260" s="41"/>
      <c r="T260" s="205">
        <f>S260*H260</f>
        <v>0</v>
      </c>
      <c r="U260" s="205">
        <v>0</v>
      </c>
      <c r="V260" s="205">
        <f>U260*H260</f>
        <v>0</v>
      </c>
      <c r="W260" s="205">
        <v>0</v>
      </c>
      <c r="X260" s="206">
        <f>W260*H260</f>
        <v>0</v>
      </c>
      <c r="AR260" s="23" t="s">
        <v>244</v>
      </c>
      <c r="AT260" s="23" t="s">
        <v>143</v>
      </c>
      <c r="AU260" s="23" t="s">
        <v>88</v>
      </c>
      <c r="AY260" s="23" t="s">
        <v>140</v>
      </c>
      <c r="BE260" s="207">
        <f>IF(O260="základní",K260,0)</f>
        <v>0</v>
      </c>
      <c r="BF260" s="207">
        <f>IF(O260="snížená",K260,0)</f>
        <v>0</v>
      </c>
      <c r="BG260" s="207">
        <f>IF(O260="zákl. přenesená",K260,0)</f>
        <v>0</v>
      </c>
      <c r="BH260" s="207">
        <f>IF(O260="sníž. přenesená",K260,0)</f>
        <v>0</v>
      </c>
      <c r="BI260" s="207">
        <f>IF(O260="nulová",K260,0)</f>
        <v>0</v>
      </c>
      <c r="BJ260" s="23" t="s">
        <v>86</v>
      </c>
      <c r="BK260" s="207">
        <f>ROUND(P260*H260,2)</f>
        <v>0</v>
      </c>
      <c r="BL260" s="23" t="s">
        <v>244</v>
      </c>
      <c r="BM260" s="23" t="s">
        <v>426</v>
      </c>
    </row>
    <row r="261" spans="2:65" s="11" customFormat="1" ht="13.5">
      <c r="B261" s="208"/>
      <c r="C261" s="209"/>
      <c r="D261" s="210" t="s">
        <v>154</v>
      </c>
      <c r="E261" s="211" t="s">
        <v>42</v>
      </c>
      <c r="F261" s="212" t="s">
        <v>427</v>
      </c>
      <c r="G261" s="209"/>
      <c r="H261" s="213">
        <v>85.68</v>
      </c>
      <c r="I261" s="214"/>
      <c r="J261" s="214"/>
      <c r="K261" s="209"/>
      <c r="L261" s="209"/>
      <c r="M261" s="215"/>
      <c r="N261" s="216"/>
      <c r="O261" s="217"/>
      <c r="P261" s="217"/>
      <c r="Q261" s="217"/>
      <c r="R261" s="217"/>
      <c r="S261" s="217"/>
      <c r="T261" s="217"/>
      <c r="U261" s="217"/>
      <c r="V261" s="217"/>
      <c r="W261" s="217"/>
      <c r="X261" s="218"/>
      <c r="AT261" s="219" t="s">
        <v>154</v>
      </c>
      <c r="AU261" s="219" t="s">
        <v>88</v>
      </c>
      <c r="AV261" s="11" t="s">
        <v>88</v>
      </c>
      <c r="AW261" s="11" t="s">
        <v>7</v>
      </c>
      <c r="AX261" s="11" t="s">
        <v>79</v>
      </c>
      <c r="AY261" s="219" t="s">
        <v>140</v>
      </c>
    </row>
    <row r="262" spans="2:65" s="12" customFormat="1" ht="13.5">
      <c r="B262" s="220"/>
      <c r="C262" s="221"/>
      <c r="D262" s="242" t="s">
        <v>154</v>
      </c>
      <c r="E262" s="243" t="s">
        <v>42</v>
      </c>
      <c r="F262" s="244" t="s">
        <v>157</v>
      </c>
      <c r="G262" s="221"/>
      <c r="H262" s="245">
        <v>85.68</v>
      </c>
      <c r="I262" s="225"/>
      <c r="J262" s="225"/>
      <c r="K262" s="221"/>
      <c r="L262" s="221"/>
      <c r="M262" s="226"/>
      <c r="N262" s="227"/>
      <c r="O262" s="228"/>
      <c r="P262" s="228"/>
      <c r="Q262" s="228"/>
      <c r="R262" s="228"/>
      <c r="S262" s="228"/>
      <c r="T262" s="228"/>
      <c r="U262" s="228"/>
      <c r="V262" s="228"/>
      <c r="W262" s="228"/>
      <c r="X262" s="229"/>
      <c r="AT262" s="230" t="s">
        <v>154</v>
      </c>
      <c r="AU262" s="230" t="s">
        <v>88</v>
      </c>
      <c r="AV262" s="12" t="s">
        <v>148</v>
      </c>
      <c r="AW262" s="12" t="s">
        <v>7</v>
      </c>
      <c r="AX262" s="12" t="s">
        <v>86</v>
      </c>
      <c r="AY262" s="230" t="s">
        <v>140</v>
      </c>
    </row>
    <row r="263" spans="2:65" s="1" customFormat="1" ht="22.5" customHeight="1">
      <c r="B263" s="40"/>
      <c r="C263" s="196" t="s">
        <v>428</v>
      </c>
      <c r="D263" s="196" t="s">
        <v>143</v>
      </c>
      <c r="E263" s="197" t="s">
        <v>429</v>
      </c>
      <c r="F263" s="198" t="s">
        <v>430</v>
      </c>
      <c r="G263" s="199" t="s">
        <v>162</v>
      </c>
      <c r="H263" s="200">
        <v>85.68</v>
      </c>
      <c r="I263" s="201"/>
      <c r="J263" s="201"/>
      <c r="K263" s="202">
        <f>ROUND(P263*H263,2)</f>
        <v>0</v>
      </c>
      <c r="L263" s="198" t="s">
        <v>147</v>
      </c>
      <c r="M263" s="60"/>
      <c r="N263" s="203" t="s">
        <v>42</v>
      </c>
      <c r="O263" s="204" t="s">
        <v>48</v>
      </c>
      <c r="P263" s="128">
        <f>I263+J263</f>
        <v>0</v>
      </c>
      <c r="Q263" s="128">
        <f>ROUND(I263*H263,2)</f>
        <v>0</v>
      </c>
      <c r="R263" s="128">
        <f>ROUND(J263*H263,2)</f>
        <v>0</v>
      </c>
      <c r="S263" s="41"/>
      <c r="T263" s="205">
        <f>S263*H263</f>
        <v>0</v>
      </c>
      <c r="U263" s="205">
        <v>0</v>
      </c>
      <c r="V263" s="205">
        <f>U263*H263</f>
        <v>0</v>
      </c>
      <c r="W263" s="205">
        <v>4.4499999999999998E-2</v>
      </c>
      <c r="X263" s="206">
        <f>W263*H263</f>
        <v>3.8127599999999999</v>
      </c>
      <c r="AR263" s="23" t="s">
        <v>244</v>
      </c>
      <c r="AT263" s="23" t="s">
        <v>143</v>
      </c>
      <c r="AU263" s="23" t="s">
        <v>88</v>
      </c>
      <c r="AY263" s="23" t="s">
        <v>140</v>
      </c>
      <c r="BE263" s="207">
        <f>IF(O263="základní",K263,0)</f>
        <v>0</v>
      </c>
      <c r="BF263" s="207">
        <f>IF(O263="snížená",K263,0)</f>
        <v>0</v>
      </c>
      <c r="BG263" s="207">
        <f>IF(O263="zákl. přenesená",K263,0)</f>
        <v>0</v>
      </c>
      <c r="BH263" s="207">
        <f>IF(O263="sníž. přenesená",K263,0)</f>
        <v>0</v>
      </c>
      <c r="BI263" s="207">
        <f>IF(O263="nulová",K263,0)</f>
        <v>0</v>
      </c>
      <c r="BJ263" s="23" t="s">
        <v>86</v>
      </c>
      <c r="BK263" s="207">
        <f>ROUND(P263*H263,2)</f>
        <v>0</v>
      </c>
      <c r="BL263" s="23" t="s">
        <v>244</v>
      </c>
      <c r="BM263" s="23" t="s">
        <v>431</v>
      </c>
    </row>
    <row r="264" spans="2:65" s="11" customFormat="1" ht="13.5">
      <c r="B264" s="208"/>
      <c r="C264" s="209"/>
      <c r="D264" s="210" t="s">
        <v>154</v>
      </c>
      <c r="E264" s="211" t="s">
        <v>42</v>
      </c>
      <c r="F264" s="212" t="s">
        <v>427</v>
      </c>
      <c r="G264" s="209"/>
      <c r="H264" s="213">
        <v>85.68</v>
      </c>
      <c r="I264" s="214"/>
      <c r="J264" s="214"/>
      <c r="K264" s="209"/>
      <c r="L264" s="209"/>
      <c r="M264" s="215"/>
      <c r="N264" s="216"/>
      <c r="O264" s="217"/>
      <c r="P264" s="217"/>
      <c r="Q264" s="217"/>
      <c r="R264" s="217"/>
      <c r="S264" s="217"/>
      <c r="T264" s="217"/>
      <c r="U264" s="217"/>
      <c r="V264" s="217"/>
      <c r="W264" s="217"/>
      <c r="X264" s="218"/>
      <c r="AT264" s="219" t="s">
        <v>154</v>
      </c>
      <c r="AU264" s="219" t="s">
        <v>88</v>
      </c>
      <c r="AV264" s="11" t="s">
        <v>88</v>
      </c>
      <c r="AW264" s="11" t="s">
        <v>7</v>
      </c>
      <c r="AX264" s="11" t="s">
        <v>79</v>
      </c>
      <c r="AY264" s="219" t="s">
        <v>140</v>
      </c>
    </row>
    <row r="265" spans="2:65" s="12" customFormat="1" ht="13.5">
      <c r="B265" s="220"/>
      <c r="C265" s="221"/>
      <c r="D265" s="210" t="s">
        <v>154</v>
      </c>
      <c r="E265" s="222" t="s">
        <v>42</v>
      </c>
      <c r="F265" s="223" t="s">
        <v>157</v>
      </c>
      <c r="G265" s="221"/>
      <c r="H265" s="224">
        <v>85.68</v>
      </c>
      <c r="I265" s="225"/>
      <c r="J265" s="225"/>
      <c r="K265" s="221"/>
      <c r="L265" s="221"/>
      <c r="M265" s="226"/>
      <c r="N265" s="227"/>
      <c r="O265" s="228"/>
      <c r="P265" s="228"/>
      <c r="Q265" s="228"/>
      <c r="R265" s="228"/>
      <c r="S265" s="228"/>
      <c r="T265" s="228"/>
      <c r="U265" s="228"/>
      <c r="V265" s="228"/>
      <c r="W265" s="228"/>
      <c r="X265" s="229"/>
      <c r="AT265" s="230" t="s">
        <v>154</v>
      </c>
      <c r="AU265" s="230" t="s">
        <v>88</v>
      </c>
      <c r="AV265" s="12" t="s">
        <v>148</v>
      </c>
      <c r="AW265" s="12" t="s">
        <v>7</v>
      </c>
      <c r="AX265" s="12" t="s">
        <v>86</v>
      </c>
      <c r="AY265" s="230" t="s">
        <v>140</v>
      </c>
    </row>
    <row r="266" spans="2:65" s="10" customFormat="1" ht="29.85" customHeight="1">
      <c r="B266" s="178"/>
      <c r="C266" s="179"/>
      <c r="D266" s="193" t="s">
        <v>78</v>
      </c>
      <c r="E266" s="194" t="s">
        <v>432</v>
      </c>
      <c r="F266" s="194" t="s">
        <v>433</v>
      </c>
      <c r="G266" s="179"/>
      <c r="H266" s="179"/>
      <c r="I266" s="182"/>
      <c r="J266" s="182"/>
      <c r="K266" s="195">
        <f>BK266</f>
        <v>0</v>
      </c>
      <c r="L266" s="179"/>
      <c r="M266" s="184"/>
      <c r="N266" s="185"/>
      <c r="O266" s="186"/>
      <c r="P266" s="186"/>
      <c r="Q266" s="187">
        <f>SUM(Q267:Q288)</f>
        <v>0</v>
      </c>
      <c r="R266" s="187">
        <f>SUM(R267:R288)</f>
        <v>0</v>
      </c>
      <c r="S266" s="186"/>
      <c r="T266" s="188">
        <f>SUM(T267:T288)</f>
        <v>0</v>
      </c>
      <c r="U266" s="186"/>
      <c r="V266" s="188">
        <f>SUM(V267:V288)</f>
        <v>0.87151999999999996</v>
      </c>
      <c r="W266" s="186"/>
      <c r="X266" s="189">
        <f>SUM(X267:X288)</f>
        <v>0</v>
      </c>
      <c r="AR266" s="190" t="s">
        <v>88</v>
      </c>
      <c r="AT266" s="191" t="s">
        <v>78</v>
      </c>
      <c r="AU266" s="191" t="s">
        <v>86</v>
      </c>
      <c r="AY266" s="190" t="s">
        <v>140</v>
      </c>
      <c r="BK266" s="192">
        <f>SUM(BK267:BK288)</f>
        <v>0</v>
      </c>
    </row>
    <row r="267" spans="2:65" s="1" customFormat="1" ht="31.5" customHeight="1">
      <c r="B267" s="40"/>
      <c r="C267" s="196" t="s">
        <v>434</v>
      </c>
      <c r="D267" s="196" t="s">
        <v>143</v>
      </c>
      <c r="E267" s="197" t="s">
        <v>435</v>
      </c>
      <c r="F267" s="198" t="s">
        <v>436</v>
      </c>
      <c r="G267" s="199" t="s">
        <v>146</v>
      </c>
      <c r="H267" s="200">
        <v>28</v>
      </c>
      <c r="I267" s="201"/>
      <c r="J267" s="201"/>
      <c r="K267" s="202">
        <f>ROUND(P267*H267,2)</f>
        <v>0</v>
      </c>
      <c r="L267" s="198" t="s">
        <v>147</v>
      </c>
      <c r="M267" s="60"/>
      <c r="N267" s="203" t="s">
        <v>42</v>
      </c>
      <c r="O267" s="204" t="s">
        <v>48</v>
      </c>
      <c r="P267" s="128">
        <f>I267+J267</f>
        <v>0</v>
      </c>
      <c r="Q267" s="128">
        <f>ROUND(I267*H267,2)</f>
        <v>0</v>
      </c>
      <c r="R267" s="128">
        <f>ROUND(J267*H267,2)</f>
        <v>0</v>
      </c>
      <c r="S267" s="41"/>
      <c r="T267" s="205">
        <f>S267*H267</f>
        <v>0</v>
      </c>
      <c r="U267" s="205">
        <v>2.5000000000000001E-4</v>
      </c>
      <c r="V267" s="205">
        <f>U267*H267</f>
        <v>7.0000000000000001E-3</v>
      </c>
      <c r="W267" s="205">
        <v>0</v>
      </c>
      <c r="X267" s="206">
        <f>W267*H267</f>
        <v>0</v>
      </c>
      <c r="AR267" s="23" t="s">
        <v>244</v>
      </c>
      <c r="AT267" s="23" t="s">
        <v>143</v>
      </c>
      <c r="AU267" s="23" t="s">
        <v>88</v>
      </c>
      <c r="AY267" s="23" t="s">
        <v>140</v>
      </c>
      <c r="BE267" s="207">
        <f>IF(O267="základní",K267,0)</f>
        <v>0</v>
      </c>
      <c r="BF267" s="207">
        <f>IF(O267="snížená",K267,0)</f>
        <v>0</v>
      </c>
      <c r="BG267" s="207">
        <f>IF(O267="zákl. přenesená",K267,0)</f>
        <v>0</v>
      </c>
      <c r="BH267" s="207">
        <f>IF(O267="sníž. přenesená",K267,0)</f>
        <v>0</v>
      </c>
      <c r="BI267" s="207">
        <f>IF(O267="nulová",K267,0)</f>
        <v>0</v>
      </c>
      <c r="BJ267" s="23" t="s">
        <v>86</v>
      </c>
      <c r="BK267" s="207">
        <f>ROUND(P267*H267,2)</f>
        <v>0</v>
      </c>
      <c r="BL267" s="23" t="s">
        <v>244</v>
      </c>
      <c r="BM267" s="23" t="s">
        <v>437</v>
      </c>
    </row>
    <row r="268" spans="2:65" s="1" customFormat="1" ht="22.5" customHeight="1">
      <c r="B268" s="40"/>
      <c r="C268" s="251" t="s">
        <v>438</v>
      </c>
      <c r="D268" s="251" t="s">
        <v>182</v>
      </c>
      <c r="E268" s="252" t="s">
        <v>439</v>
      </c>
      <c r="F268" s="253" t="s">
        <v>440</v>
      </c>
      <c r="G268" s="254" t="s">
        <v>146</v>
      </c>
      <c r="H268" s="255">
        <v>12</v>
      </c>
      <c r="I268" s="256"/>
      <c r="J268" s="257"/>
      <c r="K268" s="258">
        <f>ROUND(P268*H268,2)</f>
        <v>0</v>
      </c>
      <c r="L268" s="253" t="s">
        <v>42</v>
      </c>
      <c r="M268" s="259"/>
      <c r="N268" s="260" t="s">
        <v>42</v>
      </c>
      <c r="O268" s="204" t="s">
        <v>48</v>
      </c>
      <c r="P268" s="128">
        <f>I268+J268</f>
        <v>0</v>
      </c>
      <c r="Q268" s="128">
        <f>ROUND(I268*H268,2)</f>
        <v>0</v>
      </c>
      <c r="R268" s="128">
        <f>ROUND(J268*H268,2)</f>
        <v>0</v>
      </c>
      <c r="S268" s="41"/>
      <c r="T268" s="205">
        <f>S268*H268</f>
        <v>0</v>
      </c>
      <c r="U268" s="205">
        <v>1.4E-2</v>
      </c>
      <c r="V268" s="205">
        <f>U268*H268</f>
        <v>0.16800000000000001</v>
      </c>
      <c r="W268" s="205">
        <v>0</v>
      </c>
      <c r="X268" s="206">
        <f>W268*H268</f>
        <v>0</v>
      </c>
      <c r="AR268" s="23" t="s">
        <v>312</v>
      </c>
      <c r="AT268" s="23" t="s">
        <v>182</v>
      </c>
      <c r="AU268" s="23" t="s">
        <v>88</v>
      </c>
      <c r="AY268" s="23" t="s">
        <v>140</v>
      </c>
      <c r="BE268" s="207">
        <f>IF(O268="základní",K268,0)</f>
        <v>0</v>
      </c>
      <c r="BF268" s="207">
        <f>IF(O268="snížená",K268,0)</f>
        <v>0</v>
      </c>
      <c r="BG268" s="207">
        <f>IF(O268="zákl. přenesená",K268,0)</f>
        <v>0</v>
      </c>
      <c r="BH268" s="207">
        <f>IF(O268="sníž. přenesená",K268,0)</f>
        <v>0</v>
      </c>
      <c r="BI268" s="207">
        <f>IF(O268="nulová",K268,0)</f>
        <v>0</v>
      </c>
      <c r="BJ268" s="23" t="s">
        <v>86</v>
      </c>
      <c r="BK268" s="207">
        <f>ROUND(P268*H268,2)</f>
        <v>0</v>
      </c>
      <c r="BL268" s="23" t="s">
        <v>244</v>
      </c>
      <c r="BM268" s="23" t="s">
        <v>441</v>
      </c>
    </row>
    <row r="269" spans="2:65" s="1" customFormat="1" ht="27">
      <c r="B269" s="40"/>
      <c r="C269" s="62"/>
      <c r="D269" s="242" t="s">
        <v>180</v>
      </c>
      <c r="E269" s="62"/>
      <c r="F269" s="261" t="s">
        <v>442</v>
      </c>
      <c r="G269" s="62"/>
      <c r="H269" s="62"/>
      <c r="I269" s="162"/>
      <c r="J269" s="162"/>
      <c r="K269" s="62"/>
      <c r="L269" s="62"/>
      <c r="M269" s="60"/>
      <c r="N269" s="250"/>
      <c r="O269" s="41"/>
      <c r="P269" s="41"/>
      <c r="Q269" s="41"/>
      <c r="R269" s="41"/>
      <c r="S269" s="41"/>
      <c r="T269" s="41"/>
      <c r="U269" s="41"/>
      <c r="V269" s="41"/>
      <c r="W269" s="41"/>
      <c r="X269" s="76"/>
      <c r="AT269" s="23" t="s">
        <v>180</v>
      </c>
      <c r="AU269" s="23" t="s">
        <v>88</v>
      </c>
    </row>
    <row r="270" spans="2:65" s="1" customFormat="1" ht="22.5" customHeight="1">
      <c r="B270" s="40"/>
      <c r="C270" s="251" t="s">
        <v>443</v>
      </c>
      <c r="D270" s="251" t="s">
        <v>182</v>
      </c>
      <c r="E270" s="252" t="s">
        <v>444</v>
      </c>
      <c r="F270" s="253" t="s">
        <v>445</v>
      </c>
      <c r="G270" s="254" t="s">
        <v>146</v>
      </c>
      <c r="H270" s="255">
        <v>1</v>
      </c>
      <c r="I270" s="256"/>
      <c r="J270" s="257"/>
      <c r="K270" s="258">
        <f>ROUND(P270*H270,2)</f>
        <v>0</v>
      </c>
      <c r="L270" s="253" t="s">
        <v>42</v>
      </c>
      <c r="M270" s="259"/>
      <c r="N270" s="260" t="s">
        <v>42</v>
      </c>
      <c r="O270" s="204" t="s">
        <v>48</v>
      </c>
      <c r="P270" s="128">
        <f>I270+J270</f>
        <v>0</v>
      </c>
      <c r="Q270" s="128">
        <f>ROUND(I270*H270,2)</f>
        <v>0</v>
      </c>
      <c r="R270" s="128">
        <f>ROUND(J270*H270,2)</f>
        <v>0</v>
      </c>
      <c r="S270" s="41"/>
      <c r="T270" s="205">
        <f>S270*H270</f>
        <v>0</v>
      </c>
      <c r="U270" s="205">
        <v>9.2999999999999992E-3</v>
      </c>
      <c r="V270" s="205">
        <f>U270*H270</f>
        <v>9.2999999999999992E-3</v>
      </c>
      <c r="W270" s="205">
        <v>0</v>
      </c>
      <c r="X270" s="206">
        <f>W270*H270</f>
        <v>0</v>
      </c>
      <c r="AR270" s="23" t="s">
        <v>312</v>
      </c>
      <c r="AT270" s="23" t="s">
        <v>182</v>
      </c>
      <c r="AU270" s="23" t="s">
        <v>88</v>
      </c>
      <c r="AY270" s="23" t="s">
        <v>140</v>
      </c>
      <c r="BE270" s="207">
        <f>IF(O270="základní",K270,0)</f>
        <v>0</v>
      </c>
      <c r="BF270" s="207">
        <f>IF(O270="snížená",K270,0)</f>
        <v>0</v>
      </c>
      <c r="BG270" s="207">
        <f>IF(O270="zákl. přenesená",K270,0)</f>
        <v>0</v>
      </c>
      <c r="BH270" s="207">
        <f>IF(O270="sníž. přenesená",K270,0)</f>
        <v>0</v>
      </c>
      <c r="BI270" s="207">
        <f>IF(O270="nulová",K270,0)</f>
        <v>0</v>
      </c>
      <c r="BJ270" s="23" t="s">
        <v>86</v>
      </c>
      <c r="BK270" s="207">
        <f>ROUND(P270*H270,2)</f>
        <v>0</v>
      </c>
      <c r="BL270" s="23" t="s">
        <v>244</v>
      </c>
      <c r="BM270" s="23" t="s">
        <v>446</v>
      </c>
    </row>
    <row r="271" spans="2:65" s="1" customFormat="1" ht="27">
      <c r="B271" s="40"/>
      <c r="C271" s="62"/>
      <c r="D271" s="242" t="s">
        <v>180</v>
      </c>
      <c r="E271" s="62"/>
      <c r="F271" s="261" t="s">
        <v>447</v>
      </c>
      <c r="G271" s="62"/>
      <c r="H271" s="62"/>
      <c r="I271" s="162"/>
      <c r="J271" s="162"/>
      <c r="K271" s="62"/>
      <c r="L271" s="62"/>
      <c r="M271" s="60"/>
      <c r="N271" s="250"/>
      <c r="O271" s="41"/>
      <c r="P271" s="41"/>
      <c r="Q271" s="41"/>
      <c r="R271" s="41"/>
      <c r="S271" s="41"/>
      <c r="T271" s="41"/>
      <c r="U271" s="41"/>
      <c r="V271" s="41"/>
      <c r="W271" s="41"/>
      <c r="X271" s="76"/>
      <c r="AT271" s="23" t="s">
        <v>180</v>
      </c>
      <c r="AU271" s="23" t="s">
        <v>88</v>
      </c>
    </row>
    <row r="272" spans="2:65" s="1" customFormat="1" ht="22.5" customHeight="1">
      <c r="B272" s="40"/>
      <c r="C272" s="251" t="s">
        <v>448</v>
      </c>
      <c r="D272" s="251" t="s">
        <v>182</v>
      </c>
      <c r="E272" s="252" t="s">
        <v>449</v>
      </c>
      <c r="F272" s="253" t="s">
        <v>450</v>
      </c>
      <c r="G272" s="254" t="s">
        <v>146</v>
      </c>
      <c r="H272" s="255">
        <v>1</v>
      </c>
      <c r="I272" s="256"/>
      <c r="J272" s="257"/>
      <c r="K272" s="258">
        <f>ROUND(P272*H272,2)</f>
        <v>0</v>
      </c>
      <c r="L272" s="253" t="s">
        <v>42</v>
      </c>
      <c r="M272" s="259"/>
      <c r="N272" s="260" t="s">
        <v>42</v>
      </c>
      <c r="O272" s="204" t="s">
        <v>48</v>
      </c>
      <c r="P272" s="128">
        <f>I272+J272</f>
        <v>0</v>
      </c>
      <c r="Q272" s="128">
        <f>ROUND(I272*H272,2)</f>
        <v>0</v>
      </c>
      <c r="R272" s="128">
        <f>ROUND(J272*H272,2)</f>
        <v>0</v>
      </c>
      <c r="S272" s="41"/>
      <c r="T272" s="205">
        <f>S272*H272</f>
        <v>0</v>
      </c>
      <c r="U272" s="205">
        <v>1.8700000000000001E-2</v>
      </c>
      <c r="V272" s="205">
        <f>U272*H272</f>
        <v>1.8700000000000001E-2</v>
      </c>
      <c r="W272" s="205">
        <v>0</v>
      </c>
      <c r="X272" s="206">
        <f>W272*H272</f>
        <v>0</v>
      </c>
      <c r="AR272" s="23" t="s">
        <v>312</v>
      </c>
      <c r="AT272" s="23" t="s">
        <v>182</v>
      </c>
      <c r="AU272" s="23" t="s">
        <v>88</v>
      </c>
      <c r="AY272" s="23" t="s">
        <v>140</v>
      </c>
      <c r="BE272" s="207">
        <f>IF(O272="základní",K272,0)</f>
        <v>0</v>
      </c>
      <c r="BF272" s="207">
        <f>IF(O272="snížená",K272,0)</f>
        <v>0</v>
      </c>
      <c r="BG272" s="207">
        <f>IF(O272="zákl. přenesená",K272,0)</f>
        <v>0</v>
      </c>
      <c r="BH272" s="207">
        <f>IF(O272="sníž. přenesená",K272,0)</f>
        <v>0</v>
      </c>
      <c r="BI272" s="207">
        <f>IF(O272="nulová",K272,0)</f>
        <v>0</v>
      </c>
      <c r="BJ272" s="23" t="s">
        <v>86</v>
      </c>
      <c r="BK272" s="207">
        <f>ROUND(P272*H272,2)</f>
        <v>0</v>
      </c>
      <c r="BL272" s="23" t="s">
        <v>244</v>
      </c>
      <c r="BM272" s="23" t="s">
        <v>451</v>
      </c>
    </row>
    <row r="273" spans="2:65" s="1" customFormat="1" ht="27">
      <c r="B273" s="40"/>
      <c r="C273" s="62"/>
      <c r="D273" s="242" t="s">
        <v>180</v>
      </c>
      <c r="E273" s="62"/>
      <c r="F273" s="261" t="s">
        <v>442</v>
      </c>
      <c r="G273" s="62"/>
      <c r="H273" s="62"/>
      <c r="I273" s="162"/>
      <c r="J273" s="162"/>
      <c r="K273" s="62"/>
      <c r="L273" s="62"/>
      <c r="M273" s="60"/>
      <c r="N273" s="250"/>
      <c r="O273" s="41"/>
      <c r="P273" s="41"/>
      <c r="Q273" s="41"/>
      <c r="R273" s="41"/>
      <c r="S273" s="41"/>
      <c r="T273" s="41"/>
      <c r="U273" s="41"/>
      <c r="V273" s="41"/>
      <c r="W273" s="41"/>
      <c r="X273" s="76"/>
      <c r="AT273" s="23" t="s">
        <v>180</v>
      </c>
      <c r="AU273" s="23" t="s">
        <v>88</v>
      </c>
    </row>
    <row r="274" spans="2:65" s="1" customFormat="1" ht="22.5" customHeight="1">
      <c r="B274" s="40"/>
      <c r="C274" s="251" t="s">
        <v>452</v>
      </c>
      <c r="D274" s="251" t="s">
        <v>182</v>
      </c>
      <c r="E274" s="252" t="s">
        <v>453</v>
      </c>
      <c r="F274" s="253" t="s">
        <v>454</v>
      </c>
      <c r="G274" s="254" t="s">
        <v>146</v>
      </c>
      <c r="H274" s="255">
        <v>1</v>
      </c>
      <c r="I274" s="256"/>
      <c r="J274" s="257"/>
      <c r="K274" s="258">
        <f>ROUND(P274*H274,2)</f>
        <v>0</v>
      </c>
      <c r="L274" s="253" t="s">
        <v>42</v>
      </c>
      <c r="M274" s="259"/>
      <c r="N274" s="260" t="s">
        <v>42</v>
      </c>
      <c r="O274" s="204" t="s">
        <v>48</v>
      </c>
      <c r="P274" s="128">
        <f>I274+J274</f>
        <v>0</v>
      </c>
      <c r="Q274" s="128">
        <f>ROUND(I274*H274,2)</f>
        <v>0</v>
      </c>
      <c r="R274" s="128">
        <f>ROUND(J274*H274,2)</f>
        <v>0</v>
      </c>
      <c r="S274" s="41"/>
      <c r="T274" s="205">
        <f>S274*H274</f>
        <v>0</v>
      </c>
      <c r="U274" s="205">
        <v>7.3000000000000001E-3</v>
      </c>
      <c r="V274" s="205">
        <f>U274*H274</f>
        <v>7.3000000000000001E-3</v>
      </c>
      <c r="W274" s="205">
        <v>0</v>
      </c>
      <c r="X274" s="206">
        <f>W274*H274</f>
        <v>0</v>
      </c>
      <c r="AR274" s="23" t="s">
        <v>312</v>
      </c>
      <c r="AT274" s="23" t="s">
        <v>182</v>
      </c>
      <c r="AU274" s="23" t="s">
        <v>88</v>
      </c>
      <c r="AY274" s="23" t="s">
        <v>140</v>
      </c>
      <c r="BE274" s="207">
        <f>IF(O274="základní",K274,0)</f>
        <v>0</v>
      </c>
      <c r="BF274" s="207">
        <f>IF(O274="snížená",K274,0)</f>
        <v>0</v>
      </c>
      <c r="BG274" s="207">
        <f>IF(O274="zákl. přenesená",K274,0)</f>
        <v>0</v>
      </c>
      <c r="BH274" s="207">
        <f>IF(O274="sníž. přenesená",K274,0)</f>
        <v>0</v>
      </c>
      <c r="BI274" s="207">
        <f>IF(O274="nulová",K274,0)</f>
        <v>0</v>
      </c>
      <c r="BJ274" s="23" t="s">
        <v>86</v>
      </c>
      <c r="BK274" s="207">
        <f>ROUND(P274*H274,2)</f>
        <v>0</v>
      </c>
      <c r="BL274" s="23" t="s">
        <v>244</v>
      </c>
      <c r="BM274" s="23" t="s">
        <v>455</v>
      </c>
    </row>
    <row r="275" spans="2:65" s="1" customFormat="1" ht="27">
      <c r="B275" s="40"/>
      <c r="C275" s="62"/>
      <c r="D275" s="242" t="s">
        <v>180</v>
      </c>
      <c r="E275" s="62"/>
      <c r="F275" s="261" t="s">
        <v>442</v>
      </c>
      <c r="G275" s="62"/>
      <c r="H275" s="62"/>
      <c r="I275" s="162"/>
      <c r="J275" s="162"/>
      <c r="K275" s="62"/>
      <c r="L275" s="62"/>
      <c r="M275" s="60"/>
      <c r="N275" s="250"/>
      <c r="O275" s="41"/>
      <c r="P275" s="41"/>
      <c r="Q275" s="41"/>
      <c r="R275" s="41"/>
      <c r="S275" s="41"/>
      <c r="T275" s="41"/>
      <c r="U275" s="41"/>
      <c r="V275" s="41"/>
      <c r="W275" s="41"/>
      <c r="X275" s="76"/>
      <c r="AT275" s="23" t="s">
        <v>180</v>
      </c>
      <c r="AU275" s="23" t="s">
        <v>88</v>
      </c>
    </row>
    <row r="276" spans="2:65" s="1" customFormat="1" ht="22.5" customHeight="1">
      <c r="B276" s="40"/>
      <c r="C276" s="251" t="s">
        <v>456</v>
      </c>
      <c r="D276" s="251" t="s">
        <v>182</v>
      </c>
      <c r="E276" s="252" t="s">
        <v>457</v>
      </c>
      <c r="F276" s="253" t="s">
        <v>458</v>
      </c>
      <c r="G276" s="254" t="s">
        <v>146</v>
      </c>
      <c r="H276" s="255">
        <v>1</v>
      </c>
      <c r="I276" s="256"/>
      <c r="J276" s="257"/>
      <c r="K276" s="258">
        <f>ROUND(P276*H276,2)</f>
        <v>0</v>
      </c>
      <c r="L276" s="253" t="s">
        <v>42</v>
      </c>
      <c r="M276" s="259"/>
      <c r="N276" s="260" t="s">
        <v>42</v>
      </c>
      <c r="O276" s="204" t="s">
        <v>48</v>
      </c>
      <c r="P276" s="128">
        <f>I276+J276</f>
        <v>0</v>
      </c>
      <c r="Q276" s="128">
        <f>ROUND(I276*H276,2)</f>
        <v>0</v>
      </c>
      <c r="R276" s="128">
        <f>ROUND(J276*H276,2)</f>
        <v>0</v>
      </c>
      <c r="S276" s="41"/>
      <c r="T276" s="205">
        <f>S276*H276</f>
        <v>0</v>
      </c>
      <c r="U276" s="205">
        <v>1.4E-2</v>
      </c>
      <c r="V276" s="205">
        <f>U276*H276</f>
        <v>1.4E-2</v>
      </c>
      <c r="W276" s="205">
        <v>0</v>
      </c>
      <c r="X276" s="206">
        <f>W276*H276</f>
        <v>0</v>
      </c>
      <c r="AR276" s="23" t="s">
        <v>312</v>
      </c>
      <c r="AT276" s="23" t="s">
        <v>182</v>
      </c>
      <c r="AU276" s="23" t="s">
        <v>88</v>
      </c>
      <c r="AY276" s="23" t="s">
        <v>140</v>
      </c>
      <c r="BE276" s="207">
        <f>IF(O276="základní",K276,0)</f>
        <v>0</v>
      </c>
      <c r="BF276" s="207">
        <f>IF(O276="snížená",K276,0)</f>
        <v>0</v>
      </c>
      <c r="BG276" s="207">
        <f>IF(O276="zákl. přenesená",K276,0)</f>
        <v>0</v>
      </c>
      <c r="BH276" s="207">
        <f>IF(O276="sníž. přenesená",K276,0)</f>
        <v>0</v>
      </c>
      <c r="BI276" s="207">
        <f>IF(O276="nulová",K276,0)</f>
        <v>0</v>
      </c>
      <c r="BJ276" s="23" t="s">
        <v>86</v>
      </c>
      <c r="BK276" s="207">
        <f>ROUND(P276*H276,2)</f>
        <v>0</v>
      </c>
      <c r="BL276" s="23" t="s">
        <v>244</v>
      </c>
      <c r="BM276" s="23" t="s">
        <v>459</v>
      </c>
    </row>
    <row r="277" spans="2:65" s="1" customFormat="1" ht="27">
      <c r="B277" s="40"/>
      <c r="C277" s="62"/>
      <c r="D277" s="242" t="s">
        <v>180</v>
      </c>
      <c r="E277" s="62"/>
      <c r="F277" s="261" t="s">
        <v>442</v>
      </c>
      <c r="G277" s="62"/>
      <c r="H277" s="62"/>
      <c r="I277" s="162"/>
      <c r="J277" s="162"/>
      <c r="K277" s="62"/>
      <c r="L277" s="62"/>
      <c r="M277" s="60"/>
      <c r="N277" s="250"/>
      <c r="O277" s="41"/>
      <c r="P277" s="41"/>
      <c r="Q277" s="41"/>
      <c r="R277" s="41"/>
      <c r="S277" s="41"/>
      <c r="T277" s="41"/>
      <c r="U277" s="41"/>
      <c r="V277" s="41"/>
      <c r="W277" s="41"/>
      <c r="X277" s="76"/>
      <c r="AT277" s="23" t="s">
        <v>180</v>
      </c>
      <c r="AU277" s="23" t="s">
        <v>88</v>
      </c>
    </row>
    <row r="278" spans="2:65" s="1" customFormat="1" ht="22.5" customHeight="1">
      <c r="B278" s="40"/>
      <c r="C278" s="251" t="s">
        <v>460</v>
      </c>
      <c r="D278" s="251" t="s">
        <v>182</v>
      </c>
      <c r="E278" s="252" t="s">
        <v>461</v>
      </c>
      <c r="F278" s="253" t="s">
        <v>462</v>
      </c>
      <c r="G278" s="254" t="s">
        <v>146</v>
      </c>
      <c r="H278" s="255">
        <v>12</v>
      </c>
      <c r="I278" s="256"/>
      <c r="J278" s="257"/>
      <c r="K278" s="258">
        <f>ROUND(P278*H278,2)</f>
        <v>0</v>
      </c>
      <c r="L278" s="253" t="s">
        <v>42</v>
      </c>
      <c r="M278" s="259"/>
      <c r="N278" s="260" t="s">
        <v>42</v>
      </c>
      <c r="O278" s="204" t="s">
        <v>48</v>
      </c>
      <c r="P278" s="128">
        <f>I278+J278</f>
        <v>0</v>
      </c>
      <c r="Q278" s="128">
        <f>ROUND(I278*H278,2)</f>
        <v>0</v>
      </c>
      <c r="R278" s="128">
        <f>ROUND(J278*H278,2)</f>
        <v>0</v>
      </c>
      <c r="S278" s="41"/>
      <c r="T278" s="205">
        <f>S278*H278</f>
        <v>0</v>
      </c>
      <c r="U278" s="205">
        <v>1.4E-2</v>
      </c>
      <c r="V278" s="205">
        <f>U278*H278</f>
        <v>0.16800000000000001</v>
      </c>
      <c r="W278" s="205">
        <v>0</v>
      </c>
      <c r="X278" s="206">
        <f>W278*H278</f>
        <v>0</v>
      </c>
      <c r="AR278" s="23" t="s">
        <v>312</v>
      </c>
      <c r="AT278" s="23" t="s">
        <v>182</v>
      </c>
      <c r="AU278" s="23" t="s">
        <v>88</v>
      </c>
      <c r="AY278" s="23" t="s">
        <v>140</v>
      </c>
      <c r="BE278" s="207">
        <f>IF(O278="základní",K278,0)</f>
        <v>0</v>
      </c>
      <c r="BF278" s="207">
        <f>IF(O278="snížená",K278,0)</f>
        <v>0</v>
      </c>
      <c r="BG278" s="207">
        <f>IF(O278="zákl. přenesená",K278,0)</f>
        <v>0</v>
      </c>
      <c r="BH278" s="207">
        <f>IF(O278="sníž. přenesená",K278,0)</f>
        <v>0</v>
      </c>
      <c r="BI278" s="207">
        <f>IF(O278="nulová",K278,0)</f>
        <v>0</v>
      </c>
      <c r="BJ278" s="23" t="s">
        <v>86</v>
      </c>
      <c r="BK278" s="207">
        <f>ROUND(P278*H278,2)</f>
        <v>0</v>
      </c>
      <c r="BL278" s="23" t="s">
        <v>244</v>
      </c>
      <c r="BM278" s="23" t="s">
        <v>463</v>
      </c>
    </row>
    <row r="279" spans="2:65" s="1" customFormat="1" ht="27">
      <c r="B279" s="40"/>
      <c r="C279" s="62"/>
      <c r="D279" s="242" t="s">
        <v>180</v>
      </c>
      <c r="E279" s="62"/>
      <c r="F279" s="261" t="s">
        <v>447</v>
      </c>
      <c r="G279" s="62"/>
      <c r="H279" s="62"/>
      <c r="I279" s="162"/>
      <c r="J279" s="162"/>
      <c r="K279" s="62"/>
      <c r="L279" s="62"/>
      <c r="M279" s="60"/>
      <c r="N279" s="250"/>
      <c r="O279" s="41"/>
      <c r="P279" s="41"/>
      <c r="Q279" s="41"/>
      <c r="R279" s="41"/>
      <c r="S279" s="41"/>
      <c r="T279" s="41"/>
      <c r="U279" s="41"/>
      <c r="V279" s="41"/>
      <c r="W279" s="41"/>
      <c r="X279" s="76"/>
      <c r="AT279" s="23" t="s">
        <v>180</v>
      </c>
      <c r="AU279" s="23" t="s">
        <v>88</v>
      </c>
    </row>
    <row r="280" spans="2:65" s="1" customFormat="1" ht="31.5" customHeight="1">
      <c r="B280" s="40"/>
      <c r="C280" s="196" t="s">
        <v>464</v>
      </c>
      <c r="D280" s="196" t="s">
        <v>143</v>
      </c>
      <c r="E280" s="197" t="s">
        <v>465</v>
      </c>
      <c r="F280" s="198" t="s">
        <v>466</v>
      </c>
      <c r="G280" s="199" t="s">
        <v>146</v>
      </c>
      <c r="H280" s="200">
        <v>6</v>
      </c>
      <c r="I280" s="201"/>
      <c r="J280" s="201"/>
      <c r="K280" s="202">
        <f>ROUND(P280*H280,2)</f>
        <v>0</v>
      </c>
      <c r="L280" s="198" t="s">
        <v>147</v>
      </c>
      <c r="M280" s="60"/>
      <c r="N280" s="203" t="s">
        <v>42</v>
      </c>
      <c r="O280" s="204" t="s">
        <v>48</v>
      </c>
      <c r="P280" s="128">
        <f>I280+J280</f>
        <v>0</v>
      </c>
      <c r="Q280" s="128">
        <f>ROUND(I280*H280,2)</f>
        <v>0</v>
      </c>
      <c r="R280" s="128">
        <f>ROUND(J280*H280,2)</f>
        <v>0</v>
      </c>
      <c r="S280" s="41"/>
      <c r="T280" s="205">
        <f>S280*H280</f>
        <v>0</v>
      </c>
      <c r="U280" s="205">
        <v>8.7000000000000001E-4</v>
      </c>
      <c r="V280" s="205">
        <f>U280*H280</f>
        <v>5.2199999999999998E-3</v>
      </c>
      <c r="W280" s="205">
        <v>0</v>
      </c>
      <c r="X280" s="206">
        <f>W280*H280</f>
        <v>0</v>
      </c>
      <c r="AR280" s="23" t="s">
        <v>244</v>
      </c>
      <c r="AT280" s="23" t="s">
        <v>143</v>
      </c>
      <c r="AU280" s="23" t="s">
        <v>88</v>
      </c>
      <c r="AY280" s="23" t="s">
        <v>140</v>
      </c>
      <c r="BE280" s="207">
        <f>IF(O280="základní",K280,0)</f>
        <v>0</v>
      </c>
      <c r="BF280" s="207">
        <f>IF(O280="snížená",K280,0)</f>
        <v>0</v>
      </c>
      <c r="BG280" s="207">
        <f>IF(O280="zákl. přenesená",K280,0)</f>
        <v>0</v>
      </c>
      <c r="BH280" s="207">
        <f>IF(O280="sníž. přenesená",K280,0)</f>
        <v>0</v>
      </c>
      <c r="BI280" s="207">
        <f>IF(O280="nulová",K280,0)</f>
        <v>0</v>
      </c>
      <c r="BJ280" s="23" t="s">
        <v>86</v>
      </c>
      <c r="BK280" s="207">
        <f>ROUND(P280*H280,2)</f>
        <v>0</v>
      </c>
      <c r="BL280" s="23" t="s">
        <v>244</v>
      </c>
      <c r="BM280" s="23" t="s">
        <v>467</v>
      </c>
    </row>
    <row r="281" spans="2:65" s="1" customFormat="1" ht="22.5" customHeight="1">
      <c r="B281" s="40"/>
      <c r="C281" s="251" t="s">
        <v>468</v>
      </c>
      <c r="D281" s="251" t="s">
        <v>182</v>
      </c>
      <c r="E281" s="252" t="s">
        <v>469</v>
      </c>
      <c r="F281" s="253" t="s">
        <v>470</v>
      </c>
      <c r="G281" s="254" t="s">
        <v>146</v>
      </c>
      <c r="H281" s="255">
        <v>4</v>
      </c>
      <c r="I281" s="256"/>
      <c r="J281" s="257"/>
      <c r="K281" s="258">
        <f>ROUND(P281*H281,2)</f>
        <v>0</v>
      </c>
      <c r="L281" s="253" t="s">
        <v>42</v>
      </c>
      <c r="M281" s="259"/>
      <c r="N281" s="260" t="s">
        <v>42</v>
      </c>
      <c r="O281" s="204" t="s">
        <v>48</v>
      </c>
      <c r="P281" s="128">
        <f>I281+J281</f>
        <v>0</v>
      </c>
      <c r="Q281" s="128">
        <f>ROUND(I281*H281,2)</f>
        <v>0</v>
      </c>
      <c r="R281" s="128">
        <f>ROUND(J281*H281,2)</f>
        <v>0</v>
      </c>
      <c r="S281" s="41"/>
      <c r="T281" s="205">
        <f>S281*H281</f>
        <v>0</v>
      </c>
      <c r="U281" s="205">
        <v>7.9000000000000001E-2</v>
      </c>
      <c r="V281" s="205">
        <f>U281*H281</f>
        <v>0.316</v>
      </c>
      <c r="W281" s="205">
        <v>0</v>
      </c>
      <c r="X281" s="206">
        <f>W281*H281</f>
        <v>0</v>
      </c>
      <c r="AR281" s="23" t="s">
        <v>312</v>
      </c>
      <c r="AT281" s="23" t="s">
        <v>182</v>
      </c>
      <c r="AU281" s="23" t="s">
        <v>88</v>
      </c>
      <c r="AY281" s="23" t="s">
        <v>140</v>
      </c>
      <c r="BE281" s="207">
        <f>IF(O281="základní",K281,0)</f>
        <v>0</v>
      </c>
      <c r="BF281" s="207">
        <f>IF(O281="snížená",K281,0)</f>
        <v>0</v>
      </c>
      <c r="BG281" s="207">
        <f>IF(O281="zákl. přenesená",K281,0)</f>
        <v>0</v>
      </c>
      <c r="BH281" s="207">
        <f>IF(O281="sníž. přenesená",K281,0)</f>
        <v>0</v>
      </c>
      <c r="BI281" s="207">
        <f>IF(O281="nulová",K281,0)</f>
        <v>0</v>
      </c>
      <c r="BJ281" s="23" t="s">
        <v>86</v>
      </c>
      <c r="BK281" s="207">
        <f>ROUND(P281*H281,2)</f>
        <v>0</v>
      </c>
      <c r="BL281" s="23" t="s">
        <v>244</v>
      </c>
      <c r="BM281" s="23" t="s">
        <v>471</v>
      </c>
    </row>
    <row r="282" spans="2:65" s="1" customFormat="1" ht="27">
      <c r="B282" s="40"/>
      <c r="C282" s="62"/>
      <c r="D282" s="242" t="s">
        <v>180</v>
      </c>
      <c r="E282" s="62"/>
      <c r="F282" s="261" t="s">
        <v>472</v>
      </c>
      <c r="G282" s="62"/>
      <c r="H282" s="62"/>
      <c r="I282" s="162"/>
      <c r="J282" s="162"/>
      <c r="K282" s="62"/>
      <c r="L282" s="62"/>
      <c r="M282" s="60"/>
      <c r="N282" s="250"/>
      <c r="O282" s="41"/>
      <c r="P282" s="41"/>
      <c r="Q282" s="41"/>
      <c r="R282" s="41"/>
      <c r="S282" s="41"/>
      <c r="T282" s="41"/>
      <c r="U282" s="41"/>
      <c r="V282" s="41"/>
      <c r="W282" s="41"/>
      <c r="X282" s="76"/>
      <c r="AT282" s="23" t="s">
        <v>180</v>
      </c>
      <c r="AU282" s="23" t="s">
        <v>88</v>
      </c>
    </row>
    <row r="283" spans="2:65" s="1" customFormat="1" ht="22.5" customHeight="1">
      <c r="B283" s="40"/>
      <c r="C283" s="251" t="s">
        <v>473</v>
      </c>
      <c r="D283" s="251" t="s">
        <v>182</v>
      </c>
      <c r="E283" s="252" t="s">
        <v>474</v>
      </c>
      <c r="F283" s="253" t="s">
        <v>475</v>
      </c>
      <c r="G283" s="254" t="s">
        <v>146</v>
      </c>
      <c r="H283" s="255">
        <v>1</v>
      </c>
      <c r="I283" s="256"/>
      <c r="J283" s="257"/>
      <c r="K283" s="258">
        <f>ROUND(P283*H283,2)</f>
        <v>0</v>
      </c>
      <c r="L283" s="253" t="s">
        <v>42</v>
      </c>
      <c r="M283" s="259"/>
      <c r="N283" s="260" t="s">
        <v>42</v>
      </c>
      <c r="O283" s="204" t="s">
        <v>48</v>
      </c>
      <c r="P283" s="128">
        <f>I283+J283</f>
        <v>0</v>
      </c>
      <c r="Q283" s="128">
        <f>ROUND(I283*H283,2)</f>
        <v>0</v>
      </c>
      <c r="R283" s="128">
        <f>ROUND(J283*H283,2)</f>
        <v>0</v>
      </c>
      <c r="S283" s="41"/>
      <c r="T283" s="205">
        <f>S283*H283</f>
        <v>0</v>
      </c>
      <c r="U283" s="205">
        <v>7.9000000000000001E-2</v>
      </c>
      <c r="V283" s="205">
        <f>U283*H283</f>
        <v>7.9000000000000001E-2</v>
      </c>
      <c r="W283" s="205">
        <v>0</v>
      </c>
      <c r="X283" s="206">
        <f>W283*H283</f>
        <v>0</v>
      </c>
      <c r="AR283" s="23" t="s">
        <v>312</v>
      </c>
      <c r="AT283" s="23" t="s">
        <v>182</v>
      </c>
      <c r="AU283" s="23" t="s">
        <v>88</v>
      </c>
      <c r="AY283" s="23" t="s">
        <v>140</v>
      </c>
      <c r="BE283" s="207">
        <f>IF(O283="základní",K283,0)</f>
        <v>0</v>
      </c>
      <c r="BF283" s="207">
        <f>IF(O283="snížená",K283,0)</f>
        <v>0</v>
      </c>
      <c r="BG283" s="207">
        <f>IF(O283="zákl. přenesená",K283,0)</f>
        <v>0</v>
      </c>
      <c r="BH283" s="207">
        <f>IF(O283="sníž. přenesená",K283,0)</f>
        <v>0</v>
      </c>
      <c r="BI283" s="207">
        <f>IF(O283="nulová",K283,0)</f>
        <v>0</v>
      </c>
      <c r="BJ283" s="23" t="s">
        <v>86</v>
      </c>
      <c r="BK283" s="207">
        <f>ROUND(P283*H283,2)</f>
        <v>0</v>
      </c>
      <c r="BL283" s="23" t="s">
        <v>244</v>
      </c>
      <c r="BM283" s="23" t="s">
        <v>476</v>
      </c>
    </row>
    <row r="284" spans="2:65" s="1" customFormat="1" ht="27">
      <c r="B284" s="40"/>
      <c r="C284" s="62"/>
      <c r="D284" s="242" t="s">
        <v>180</v>
      </c>
      <c r="E284" s="62"/>
      <c r="F284" s="261" t="s">
        <v>472</v>
      </c>
      <c r="G284" s="62"/>
      <c r="H284" s="62"/>
      <c r="I284" s="162"/>
      <c r="J284" s="162"/>
      <c r="K284" s="62"/>
      <c r="L284" s="62"/>
      <c r="M284" s="60"/>
      <c r="N284" s="250"/>
      <c r="O284" s="41"/>
      <c r="P284" s="41"/>
      <c r="Q284" s="41"/>
      <c r="R284" s="41"/>
      <c r="S284" s="41"/>
      <c r="T284" s="41"/>
      <c r="U284" s="41"/>
      <c r="V284" s="41"/>
      <c r="W284" s="41"/>
      <c r="X284" s="76"/>
      <c r="AT284" s="23" t="s">
        <v>180</v>
      </c>
      <c r="AU284" s="23" t="s">
        <v>88</v>
      </c>
    </row>
    <row r="285" spans="2:65" s="1" customFormat="1" ht="22.5" customHeight="1">
      <c r="B285" s="40"/>
      <c r="C285" s="251" t="s">
        <v>477</v>
      </c>
      <c r="D285" s="251" t="s">
        <v>182</v>
      </c>
      <c r="E285" s="252" t="s">
        <v>478</v>
      </c>
      <c r="F285" s="253" t="s">
        <v>479</v>
      </c>
      <c r="G285" s="254" t="s">
        <v>146</v>
      </c>
      <c r="H285" s="255">
        <v>1</v>
      </c>
      <c r="I285" s="256"/>
      <c r="J285" s="257"/>
      <c r="K285" s="258">
        <f>ROUND(P285*H285,2)</f>
        <v>0</v>
      </c>
      <c r="L285" s="253" t="s">
        <v>42</v>
      </c>
      <c r="M285" s="259"/>
      <c r="N285" s="260" t="s">
        <v>42</v>
      </c>
      <c r="O285" s="204" t="s">
        <v>48</v>
      </c>
      <c r="P285" s="128">
        <f>I285+J285</f>
        <v>0</v>
      </c>
      <c r="Q285" s="128">
        <f>ROUND(I285*H285,2)</f>
        <v>0</v>
      </c>
      <c r="R285" s="128">
        <f>ROUND(J285*H285,2)</f>
        <v>0</v>
      </c>
      <c r="S285" s="41"/>
      <c r="T285" s="205">
        <f>S285*H285</f>
        <v>0</v>
      </c>
      <c r="U285" s="205">
        <v>7.9000000000000001E-2</v>
      </c>
      <c r="V285" s="205">
        <f>U285*H285</f>
        <v>7.9000000000000001E-2</v>
      </c>
      <c r="W285" s="205">
        <v>0</v>
      </c>
      <c r="X285" s="206">
        <f>W285*H285</f>
        <v>0</v>
      </c>
      <c r="AR285" s="23" t="s">
        <v>312</v>
      </c>
      <c r="AT285" s="23" t="s">
        <v>182</v>
      </c>
      <c r="AU285" s="23" t="s">
        <v>88</v>
      </c>
      <c r="AY285" s="23" t="s">
        <v>140</v>
      </c>
      <c r="BE285" s="207">
        <f>IF(O285="základní",K285,0)</f>
        <v>0</v>
      </c>
      <c r="BF285" s="207">
        <f>IF(O285="snížená",K285,0)</f>
        <v>0</v>
      </c>
      <c r="BG285" s="207">
        <f>IF(O285="zákl. přenesená",K285,0)</f>
        <v>0</v>
      </c>
      <c r="BH285" s="207">
        <f>IF(O285="sníž. přenesená",K285,0)</f>
        <v>0</v>
      </c>
      <c r="BI285" s="207">
        <f>IF(O285="nulová",K285,0)</f>
        <v>0</v>
      </c>
      <c r="BJ285" s="23" t="s">
        <v>86</v>
      </c>
      <c r="BK285" s="207">
        <f>ROUND(P285*H285,2)</f>
        <v>0</v>
      </c>
      <c r="BL285" s="23" t="s">
        <v>244</v>
      </c>
      <c r="BM285" s="23" t="s">
        <v>480</v>
      </c>
    </row>
    <row r="286" spans="2:65" s="1" customFormat="1" ht="27">
      <c r="B286" s="40"/>
      <c r="C286" s="62"/>
      <c r="D286" s="242" t="s">
        <v>180</v>
      </c>
      <c r="E286" s="62"/>
      <c r="F286" s="261" t="s">
        <v>472</v>
      </c>
      <c r="G286" s="62"/>
      <c r="H286" s="62"/>
      <c r="I286" s="162"/>
      <c r="J286" s="162"/>
      <c r="K286" s="62"/>
      <c r="L286" s="62"/>
      <c r="M286" s="60"/>
      <c r="N286" s="250"/>
      <c r="O286" s="41"/>
      <c r="P286" s="41"/>
      <c r="Q286" s="41"/>
      <c r="R286" s="41"/>
      <c r="S286" s="41"/>
      <c r="T286" s="41"/>
      <c r="U286" s="41"/>
      <c r="V286" s="41"/>
      <c r="W286" s="41"/>
      <c r="X286" s="76"/>
      <c r="AT286" s="23" t="s">
        <v>180</v>
      </c>
      <c r="AU286" s="23" t="s">
        <v>88</v>
      </c>
    </row>
    <row r="287" spans="2:65" s="1" customFormat="1" ht="31.5" customHeight="1">
      <c r="B287" s="40"/>
      <c r="C287" s="196" t="s">
        <v>481</v>
      </c>
      <c r="D287" s="196" t="s">
        <v>143</v>
      </c>
      <c r="E287" s="197" t="s">
        <v>482</v>
      </c>
      <c r="F287" s="198" t="s">
        <v>483</v>
      </c>
      <c r="G287" s="199" t="s">
        <v>280</v>
      </c>
      <c r="H287" s="200">
        <v>0.872</v>
      </c>
      <c r="I287" s="201"/>
      <c r="J287" s="201"/>
      <c r="K287" s="202">
        <f>ROUND(P287*H287,2)</f>
        <v>0</v>
      </c>
      <c r="L287" s="198" t="s">
        <v>147</v>
      </c>
      <c r="M287" s="60"/>
      <c r="N287" s="203" t="s">
        <v>42</v>
      </c>
      <c r="O287" s="204" t="s">
        <v>48</v>
      </c>
      <c r="P287" s="128">
        <f>I287+J287</f>
        <v>0</v>
      </c>
      <c r="Q287" s="128">
        <f>ROUND(I287*H287,2)</f>
        <v>0</v>
      </c>
      <c r="R287" s="128">
        <f>ROUND(J287*H287,2)</f>
        <v>0</v>
      </c>
      <c r="S287" s="41"/>
      <c r="T287" s="205">
        <f>S287*H287</f>
        <v>0</v>
      </c>
      <c r="U287" s="205">
        <v>0</v>
      </c>
      <c r="V287" s="205">
        <f>U287*H287</f>
        <v>0</v>
      </c>
      <c r="W287" s="205">
        <v>0</v>
      </c>
      <c r="X287" s="206">
        <f>W287*H287</f>
        <v>0</v>
      </c>
      <c r="AR287" s="23" t="s">
        <v>244</v>
      </c>
      <c r="AT287" s="23" t="s">
        <v>143</v>
      </c>
      <c r="AU287" s="23" t="s">
        <v>88</v>
      </c>
      <c r="AY287" s="23" t="s">
        <v>140</v>
      </c>
      <c r="BE287" s="207">
        <f>IF(O287="základní",K287,0)</f>
        <v>0</v>
      </c>
      <c r="BF287" s="207">
        <f>IF(O287="snížená",K287,0)</f>
        <v>0</v>
      </c>
      <c r="BG287" s="207">
        <f>IF(O287="zákl. přenesená",K287,0)</f>
        <v>0</v>
      </c>
      <c r="BH287" s="207">
        <f>IF(O287="sníž. přenesená",K287,0)</f>
        <v>0</v>
      </c>
      <c r="BI287" s="207">
        <f>IF(O287="nulová",K287,0)</f>
        <v>0</v>
      </c>
      <c r="BJ287" s="23" t="s">
        <v>86</v>
      </c>
      <c r="BK287" s="207">
        <f>ROUND(P287*H287,2)</f>
        <v>0</v>
      </c>
      <c r="BL287" s="23" t="s">
        <v>244</v>
      </c>
      <c r="BM287" s="23" t="s">
        <v>484</v>
      </c>
    </row>
    <row r="288" spans="2:65" s="1" customFormat="1" ht="44.25" customHeight="1">
      <c r="B288" s="40"/>
      <c r="C288" s="196" t="s">
        <v>485</v>
      </c>
      <c r="D288" s="196" t="s">
        <v>143</v>
      </c>
      <c r="E288" s="197" t="s">
        <v>486</v>
      </c>
      <c r="F288" s="198" t="s">
        <v>487</v>
      </c>
      <c r="G288" s="199" t="s">
        <v>280</v>
      </c>
      <c r="H288" s="200">
        <v>0.872</v>
      </c>
      <c r="I288" s="201"/>
      <c r="J288" s="201"/>
      <c r="K288" s="202">
        <f>ROUND(P288*H288,2)</f>
        <v>0</v>
      </c>
      <c r="L288" s="198" t="s">
        <v>147</v>
      </c>
      <c r="M288" s="60"/>
      <c r="N288" s="203" t="s">
        <v>42</v>
      </c>
      <c r="O288" s="204" t="s">
        <v>48</v>
      </c>
      <c r="P288" s="128">
        <f>I288+J288</f>
        <v>0</v>
      </c>
      <c r="Q288" s="128">
        <f>ROUND(I288*H288,2)</f>
        <v>0</v>
      </c>
      <c r="R288" s="128">
        <f>ROUND(J288*H288,2)</f>
        <v>0</v>
      </c>
      <c r="S288" s="41"/>
      <c r="T288" s="205">
        <f>S288*H288</f>
        <v>0</v>
      </c>
      <c r="U288" s="205">
        <v>0</v>
      </c>
      <c r="V288" s="205">
        <f>U288*H288</f>
        <v>0</v>
      </c>
      <c r="W288" s="205">
        <v>0</v>
      </c>
      <c r="X288" s="206">
        <f>W288*H288</f>
        <v>0</v>
      </c>
      <c r="AR288" s="23" t="s">
        <v>244</v>
      </c>
      <c r="AT288" s="23" t="s">
        <v>143</v>
      </c>
      <c r="AU288" s="23" t="s">
        <v>88</v>
      </c>
      <c r="AY288" s="23" t="s">
        <v>140</v>
      </c>
      <c r="BE288" s="207">
        <f>IF(O288="základní",K288,0)</f>
        <v>0</v>
      </c>
      <c r="BF288" s="207">
        <f>IF(O288="snížená",K288,0)</f>
        <v>0</v>
      </c>
      <c r="BG288" s="207">
        <f>IF(O288="zákl. přenesená",K288,0)</f>
        <v>0</v>
      </c>
      <c r="BH288" s="207">
        <f>IF(O288="sníž. přenesená",K288,0)</f>
        <v>0</v>
      </c>
      <c r="BI288" s="207">
        <f>IF(O288="nulová",K288,0)</f>
        <v>0</v>
      </c>
      <c r="BJ288" s="23" t="s">
        <v>86</v>
      </c>
      <c r="BK288" s="207">
        <f>ROUND(P288*H288,2)</f>
        <v>0</v>
      </c>
      <c r="BL288" s="23" t="s">
        <v>244</v>
      </c>
      <c r="BM288" s="23" t="s">
        <v>488</v>
      </c>
    </row>
    <row r="289" spans="2:65" s="10" customFormat="1" ht="29.85" customHeight="1">
      <c r="B289" s="178"/>
      <c r="C289" s="179"/>
      <c r="D289" s="193" t="s">
        <v>78</v>
      </c>
      <c r="E289" s="194" t="s">
        <v>489</v>
      </c>
      <c r="F289" s="194" t="s">
        <v>490</v>
      </c>
      <c r="G289" s="179"/>
      <c r="H289" s="179"/>
      <c r="I289" s="182"/>
      <c r="J289" s="182"/>
      <c r="K289" s="195">
        <f>BK289</f>
        <v>0</v>
      </c>
      <c r="L289" s="179"/>
      <c r="M289" s="184"/>
      <c r="N289" s="185"/>
      <c r="O289" s="186"/>
      <c r="P289" s="186"/>
      <c r="Q289" s="187">
        <f>SUM(Q290:Q302)</f>
        <v>0</v>
      </c>
      <c r="R289" s="187">
        <f>SUM(R290:R302)</f>
        <v>0</v>
      </c>
      <c r="S289" s="186"/>
      <c r="T289" s="188">
        <f>SUM(T290:T302)</f>
        <v>0</v>
      </c>
      <c r="U289" s="186"/>
      <c r="V289" s="188">
        <f>SUM(V290:V302)</f>
        <v>0.49665999999999999</v>
      </c>
      <c r="W289" s="186"/>
      <c r="X289" s="189">
        <f>SUM(X290:X302)</f>
        <v>0</v>
      </c>
      <c r="AR289" s="190" t="s">
        <v>88</v>
      </c>
      <c r="AT289" s="191" t="s">
        <v>78</v>
      </c>
      <c r="AU289" s="191" t="s">
        <v>86</v>
      </c>
      <c r="AY289" s="190" t="s">
        <v>140</v>
      </c>
      <c r="BK289" s="192">
        <f>SUM(BK290:BK302)</f>
        <v>0</v>
      </c>
    </row>
    <row r="290" spans="2:65" s="1" customFormat="1" ht="31.5" customHeight="1">
      <c r="B290" s="40"/>
      <c r="C290" s="196" t="s">
        <v>491</v>
      </c>
      <c r="D290" s="196" t="s">
        <v>143</v>
      </c>
      <c r="E290" s="197" t="s">
        <v>492</v>
      </c>
      <c r="F290" s="198" t="s">
        <v>493</v>
      </c>
      <c r="G290" s="199" t="s">
        <v>146</v>
      </c>
      <c r="H290" s="200">
        <v>2</v>
      </c>
      <c r="I290" s="201"/>
      <c r="J290" s="201"/>
      <c r="K290" s="202">
        <f>ROUND(P290*H290,2)</f>
        <v>0</v>
      </c>
      <c r="L290" s="198" t="s">
        <v>42</v>
      </c>
      <c r="M290" s="60"/>
      <c r="N290" s="203" t="s">
        <v>42</v>
      </c>
      <c r="O290" s="204" t="s">
        <v>48</v>
      </c>
      <c r="P290" s="128">
        <f>I290+J290</f>
        <v>0</v>
      </c>
      <c r="Q290" s="128">
        <f>ROUND(I290*H290,2)</f>
        <v>0</v>
      </c>
      <c r="R290" s="128">
        <f>ROUND(J290*H290,2)</f>
        <v>0</v>
      </c>
      <c r="S290" s="41"/>
      <c r="T290" s="205">
        <f>S290*H290</f>
        <v>0</v>
      </c>
      <c r="U290" s="205">
        <v>0</v>
      </c>
      <c r="V290" s="205">
        <f>U290*H290</f>
        <v>0</v>
      </c>
      <c r="W290" s="205">
        <v>0</v>
      </c>
      <c r="X290" s="206">
        <f>W290*H290</f>
        <v>0</v>
      </c>
      <c r="AR290" s="23" t="s">
        <v>244</v>
      </c>
      <c r="AT290" s="23" t="s">
        <v>143</v>
      </c>
      <c r="AU290" s="23" t="s">
        <v>88</v>
      </c>
      <c r="AY290" s="23" t="s">
        <v>140</v>
      </c>
      <c r="BE290" s="207">
        <f>IF(O290="základní",K290,0)</f>
        <v>0</v>
      </c>
      <c r="BF290" s="207">
        <f>IF(O290="snížená",K290,0)</f>
        <v>0</v>
      </c>
      <c r="BG290" s="207">
        <f>IF(O290="zákl. přenesená",K290,0)</f>
        <v>0</v>
      </c>
      <c r="BH290" s="207">
        <f>IF(O290="sníž. přenesená",K290,0)</f>
        <v>0</v>
      </c>
      <c r="BI290" s="207">
        <f>IF(O290="nulová",K290,0)</f>
        <v>0</v>
      </c>
      <c r="BJ290" s="23" t="s">
        <v>86</v>
      </c>
      <c r="BK290" s="207">
        <f>ROUND(P290*H290,2)</f>
        <v>0</v>
      </c>
      <c r="BL290" s="23" t="s">
        <v>244</v>
      </c>
      <c r="BM290" s="23" t="s">
        <v>494</v>
      </c>
    </row>
    <row r="291" spans="2:65" s="1" customFormat="1" ht="40.5">
      <c r="B291" s="40"/>
      <c r="C291" s="62"/>
      <c r="D291" s="242" t="s">
        <v>180</v>
      </c>
      <c r="E291" s="62"/>
      <c r="F291" s="261" t="s">
        <v>495</v>
      </c>
      <c r="G291" s="62"/>
      <c r="H291" s="62"/>
      <c r="I291" s="162"/>
      <c r="J291" s="162"/>
      <c r="K291" s="62"/>
      <c r="L291" s="62"/>
      <c r="M291" s="60"/>
      <c r="N291" s="250"/>
      <c r="O291" s="41"/>
      <c r="P291" s="41"/>
      <c r="Q291" s="41"/>
      <c r="R291" s="41"/>
      <c r="S291" s="41"/>
      <c r="T291" s="41"/>
      <c r="U291" s="41"/>
      <c r="V291" s="41"/>
      <c r="W291" s="41"/>
      <c r="X291" s="76"/>
      <c r="AT291" s="23" t="s">
        <v>180</v>
      </c>
      <c r="AU291" s="23" t="s">
        <v>88</v>
      </c>
    </row>
    <row r="292" spans="2:65" s="1" customFormat="1" ht="31.5" customHeight="1">
      <c r="B292" s="40"/>
      <c r="C292" s="196" t="s">
        <v>496</v>
      </c>
      <c r="D292" s="196" t="s">
        <v>143</v>
      </c>
      <c r="E292" s="197" t="s">
        <v>497</v>
      </c>
      <c r="F292" s="198" t="s">
        <v>498</v>
      </c>
      <c r="G292" s="199" t="s">
        <v>146</v>
      </c>
      <c r="H292" s="200">
        <v>1</v>
      </c>
      <c r="I292" s="201"/>
      <c r="J292" s="201"/>
      <c r="K292" s="202">
        <f>ROUND(P292*H292,2)</f>
        <v>0</v>
      </c>
      <c r="L292" s="198" t="s">
        <v>147</v>
      </c>
      <c r="M292" s="60"/>
      <c r="N292" s="203" t="s">
        <v>42</v>
      </c>
      <c r="O292" s="204" t="s">
        <v>48</v>
      </c>
      <c r="P292" s="128">
        <f>I292+J292</f>
        <v>0</v>
      </c>
      <c r="Q292" s="128">
        <f>ROUND(I292*H292,2)</f>
        <v>0</v>
      </c>
      <c r="R292" s="128">
        <f>ROUND(J292*H292,2)</f>
        <v>0</v>
      </c>
      <c r="S292" s="41"/>
      <c r="T292" s="205">
        <f>S292*H292</f>
        <v>0</v>
      </c>
      <c r="U292" s="205">
        <v>3.3E-4</v>
      </c>
      <c r="V292" s="205">
        <f>U292*H292</f>
        <v>3.3E-4</v>
      </c>
      <c r="W292" s="205">
        <v>0</v>
      </c>
      <c r="X292" s="206">
        <f>W292*H292</f>
        <v>0</v>
      </c>
      <c r="AR292" s="23" t="s">
        <v>244</v>
      </c>
      <c r="AT292" s="23" t="s">
        <v>143</v>
      </c>
      <c r="AU292" s="23" t="s">
        <v>88</v>
      </c>
      <c r="AY292" s="23" t="s">
        <v>140</v>
      </c>
      <c r="BE292" s="207">
        <f>IF(O292="základní",K292,0)</f>
        <v>0</v>
      </c>
      <c r="BF292" s="207">
        <f>IF(O292="snížená",K292,0)</f>
        <v>0</v>
      </c>
      <c r="BG292" s="207">
        <f>IF(O292="zákl. přenesená",K292,0)</f>
        <v>0</v>
      </c>
      <c r="BH292" s="207">
        <f>IF(O292="sníž. přenesená",K292,0)</f>
        <v>0</v>
      </c>
      <c r="BI292" s="207">
        <f>IF(O292="nulová",K292,0)</f>
        <v>0</v>
      </c>
      <c r="BJ292" s="23" t="s">
        <v>86</v>
      </c>
      <c r="BK292" s="207">
        <f>ROUND(P292*H292,2)</f>
        <v>0</v>
      </c>
      <c r="BL292" s="23" t="s">
        <v>244</v>
      </c>
      <c r="BM292" s="23" t="s">
        <v>499</v>
      </c>
    </row>
    <row r="293" spans="2:65" s="1" customFormat="1" ht="22.5" customHeight="1">
      <c r="B293" s="40"/>
      <c r="C293" s="251" t="s">
        <v>500</v>
      </c>
      <c r="D293" s="251" t="s">
        <v>182</v>
      </c>
      <c r="E293" s="252" t="s">
        <v>501</v>
      </c>
      <c r="F293" s="253" t="s">
        <v>502</v>
      </c>
      <c r="G293" s="254" t="s">
        <v>146</v>
      </c>
      <c r="H293" s="255">
        <v>1</v>
      </c>
      <c r="I293" s="256"/>
      <c r="J293" s="257"/>
      <c r="K293" s="258">
        <f>ROUND(P293*H293,2)</f>
        <v>0</v>
      </c>
      <c r="L293" s="253" t="s">
        <v>42</v>
      </c>
      <c r="M293" s="259"/>
      <c r="N293" s="260" t="s">
        <v>42</v>
      </c>
      <c r="O293" s="204" t="s">
        <v>48</v>
      </c>
      <c r="P293" s="128">
        <f>I293+J293</f>
        <v>0</v>
      </c>
      <c r="Q293" s="128">
        <f>ROUND(I293*H293,2)</f>
        <v>0</v>
      </c>
      <c r="R293" s="128">
        <f>ROUND(J293*H293,2)</f>
        <v>0</v>
      </c>
      <c r="S293" s="41"/>
      <c r="T293" s="205">
        <f>S293*H293</f>
        <v>0</v>
      </c>
      <c r="U293" s="205">
        <v>0.248</v>
      </c>
      <c r="V293" s="205">
        <f>U293*H293</f>
        <v>0.248</v>
      </c>
      <c r="W293" s="205">
        <v>0</v>
      </c>
      <c r="X293" s="206">
        <f>W293*H293</f>
        <v>0</v>
      </c>
      <c r="AR293" s="23" t="s">
        <v>312</v>
      </c>
      <c r="AT293" s="23" t="s">
        <v>182</v>
      </c>
      <c r="AU293" s="23" t="s">
        <v>88</v>
      </c>
      <c r="AY293" s="23" t="s">
        <v>140</v>
      </c>
      <c r="BE293" s="207">
        <f>IF(O293="základní",K293,0)</f>
        <v>0</v>
      </c>
      <c r="BF293" s="207">
        <f>IF(O293="snížená",K293,0)</f>
        <v>0</v>
      </c>
      <c r="BG293" s="207">
        <f>IF(O293="zákl. přenesená",K293,0)</f>
        <v>0</v>
      </c>
      <c r="BH293" s="207">
        <f>IF(O293="sníž. přenesená",K293,0)</f>
        <v>0</v>
      </c>
      <c r="BI293" s="207">
        <f>IF(O293="nulová",K293,0)</f>
        <v>0</v>
      </c>
      <c r="BJ293" s="23" t="s">
        <v>86</v>
      </c>
      <c r="BK293" s="207">
        <f>ROUND(P293*H293,2)</f>
        <v>0</v>
      </c>
      <c r="BL293" s="23" t="s">
        <v>244</v>
      </c>
      <c r="BM293" s="23" t="s">
        <v>503</v>
      </c>
    </row>
    <row r="294" spans="2:65" s="1" customFormat="1" ht="27">
      <c r="B294" s="40"/>
      <c r="C294" s="62"/>
      <c r="D294" s="242" t="s">
        <v>180</v>
      </c>
      <c r="E294" s="62"/>
      <c r="F294" s="261" t="s">
        <v>472</v>
      </c>
      <c r="G294" s="62"/>
      <c r="H294" s="62"/>
      <c r="I294" s="162"/>
      <c r="J294" s="162"/>
      <c r="K294" s="62"/>
      <c r="L294" s="62"/>
      <c r="M294" s="60"/>
      <c r="N294" s="250"/>
      <c r="O294" s="41"/>
      <c r="P294" s="41"/>
      <c r="Q294" s="41"/>
      <c r="R294" s="41"/>
      <c r="S294" s="41"/>
      <c r="T294" s="41"/>
      <c r="U294" s="41"/>
      <c r="V294" s="41"/>
      <c r="W294" s="41"/>
      <c r="X294" s="76"/>
      <c r="AT294" s="23" t="s">
        <v>180</v>
      </c>
      <c r="AU294" s="23" t="s">
        <v>88</v>
      </c>
    </row>
    <row r="295" spans="2:65" s="1" customFormat="1" ht="31.5" customHeight="1">
      <c r="B295" s="40"/>
      <c r="C295" s="196" t="s">
        <v>504</v>
      </c>
      <c r="D295" s="196" t="s">
        <v>143</v>
      </c>
      <c r="E295" s="197" t="s">
        <v>505</v>
      </c>
      <c r="F295" s="198" t="s">
        <v>506</v>
      </c>
      <c r="G295" s="199" t="s">
        <v>146</v>
      </c>
      <c r="H295" s="200">
        <v>1</v>
      </c>
      <c r="I295" s="201"/>
      <c r="J295" s="201"/>
      <c r="K295" s="202">
        <f>ROUND(P295*H295,2)</f>
        <v>0</v>
      </c>
      <c r="L295" s="198" t="s">
        <v>147</v>
      </c>
      <c r="M295" s="60"/>
      <c r="N295" s="203" t="s">
        <v>42</v>
      </c>
      <c r="O295" s="204" t="s">
        <v>48</v>
      </c>
      <c r="P295" s="128">
        <f>I295+J295</f>
        <v>0</v>
      </c>
      <c r="Q295" s="128">
        <f>ROUND(I295*H295,2)</f>
        <v>0</v>
      </c>
      <c r="R295" s="128">
        <f>ROUND(J295*H295,2)</f>
        <v>0</v>
      </c>
      <c r="S295" s="41"/>
      <c r="T295" s="205">
        <f>S295*H295</f>
        <v>0</v>
      </c>
      <c r="U295" s="205">
        <v>3.3E-4</v>
      </c>
      <c r="V295" s="205">
        <f>U295*H295</f>
        <v>3.3E-4</v>
      </c>
      <c r="W295" s="205">
        <v>0</v>
      </c>
      <c r="X295" s="206">
        <f>W295*H295</f>
        <v>0</v>
      </c>
      <c r="AR295" s="23" t="s">
        <v>244</v>
      </c>
      <c r="AT295" s="23" t="s">
        <v>143</v>
      </c>
      <c r="AU295" s="23" t="s">
        <v>88</v>
      </c>
      <c r="AY295" s="23" t="s">
        <v>140</v>
      </c>
      <c r="BE295" s="207">
        <f>IF(O295="základní",K295,0)</f>
        <v>0</v>
      </c>
      <c r="BF295" s="207">
        <f>IF(O295="snížená",K295,0)</f>
        <v>0</v>
      </c>
      <c r="BG295" s="207">
        <f>IF(O295="zákl. přenesená",K295,0)</f>
        <v>0</v>
      </c>
      <c r="BH295" s="207">
        <f>IF(O295="sníž. přenesená",K295,0)</f>
        <v>0</v>
      </c>
      <c r="BI295" s="207">
        <f>IF(O295="nulová",K295,0)</f>
        <v>0</v>
      </c>
      <c r="BJ295" s="23" t="s">
        <v>86</v>
      </c>
      <c r="BK295" s="207">
        <f>ROUND(P295*H295,2)</f>
        <v>0</v>
      </c>
      <c r="BL295" s="23" t="s">
        <v>244</v>
      </c>
      <c r="BM295" s="23" t="s">
        <v>507</v>
      </c>
    </row>
    <row r="296" spans="2:65" s="1" customFormat="1" ht="22.5" customHeight="1">
      <c r="B296" s="40"/>
      <c r="C296" s="251" t="s">
        <v>508</v>
      </c>
      <c r="D296" s="251" t="s">
        <v>182</v>
      </c>
      <c r="E296" s="252" t="s">
        <v>509</v>
      </c>
      <c r="F296" s="253" t="s">
        <v>510</v>
      </c>
      <c r="G296" s="254" t="s">
        <v>146</v>
      </c>
      <c r="H296" s="255">
        <v>1</v>
      </c>
      <c r="I296" s="256"/>
      <c r="J296" s="257"/>
      <c r="K296" s="258">
        <f>ROUND(P296*H296,2)</f>
        <v>0</v>
      </c>
      <c r="L296" s="253" t="s">
        <v>42</v>
      </c>
      <c r="M296" s="259"/>
      <c r="N296" s="260" t="s">
        <v>42</v>
      </c>
      <c r="O296" s="204" t="s">
        <v>48</v>
      </c>
      <c r="P296" s="128">
        <f>I296+J296</f>
        <v>0</v>
      </c>
      <c r="Q296" s="128">
        <f>ROUND(I296*H296,2)</f>
        <v>0</v>
      </c>
      <c r="R296" s="128">
        <f>ROUND(J296*H296,2)</f>
        <v>0</v>
      </c>
      <c r="S296" s="41"/>
      <c r="T296" s="205">
        <f>S296*H296</f>
        <v>0</v>
      </c>
      <c r="U296" s="205">
        <v>0.248</v>
      </c>
      <c r="V296" s="205">
        <f>U296*H296</f>
        <v>0.248</v>
      </c>
      <c r="W296" s="205">
        <v>0</v>
      </c>
      <c r="X296" s="206">
        <f>W296*H296</f>
        <v>0</v>
      </c>
      <c r="AR296" s="23" t="s">
        <v>312</v>
      </c>
      <c r="AT296" s="23" t="s">
        <v>182</v>
      </c>
      <c r="AU296" s="23" t="s">
        <v>88</v>
      </c>
      <c r="AY296" s="23" t="s">
        <v>140</v>
      </c>
      <c r="BE296" s="207">
        <f>IF(O296="základní",K296,0)</f>
        <v>0</v>
      </c>
      <c r="BF296" s="207">
        <f>IF(O296="snížená",K296,0)</f>
        <v>0</v>
      </c>
      <c r="BG296" s="207">
        <f>IF(O296="zákl. přenesená",K296,0)</f>
        <v>0</v>
      </c>
      <c r="BH296" s="207">
        <f>IF(O296="sníž. přenesená",K296,0)</f>
        <v>0</v>
      </c>
      <c r="BI296" s="207">
        <f>IF(O296="nulová",K296,0)</f>
        <v>0</v>
      </c>
      <c r="BJ296" s="23" t="s">
        <v>86</v>
      </c>
      <c r="BK296" s="207">
        <f>ROUND(P296*H296,2)</f>
        <v>0</v>
      </c>
      <c r="BL296" s="23" t="s">
        <v>244</v>
      </c>
      <c r="BM296" s="23" t="s">
        <v>511</v>
      </c>
    </row>
    <row r="297" spans="2:65" s="1" customFormat="1" ht="27">
      <c r="B297" s="40"/>
      <c r="C297" s="62"/>
      <c r="D297" s="242" t="s">
        <v>180</v>
      </c>
      <c r="E297" s="62"/>
      <c r="F297" s="261" t="s">
        <v>472</v>
      </c>
      <c r="G297" s="62"/>
      <c r="H297" s="62"/>
      <c r="I297" s="162"/>
      <c r="J297" s="162"/>
      <c r="K297" s="62"/>
      <c r="L297" s="62"/>
      <c r="M297" s="60"/>
      <c r="N297" s="250"/>
      <c r="O297" s="41"/>
      <c r="P297" s="41"/>
      <c r="Q297" s="41"/>
      <c r="R297" s="41"/>
      <c r="S297" s="41"/>
      <c r="T297" s="41"/>
      <c r="U297" s="41"/>
      <c r="V297" s="41"/>
      <c r="W297" s="41"/>
      <c r="X297" s="76"/>
      <c r="AT297" s="23" t="s">
        <v>180</v>
      </c>
      <c r="AU297" s="23" t="s">
        <v>88</v>
      </c>
    </row>
    <row r="298" spans="2:65" s="1" customFormat="1" ht="22.5" customHeight="1">
      <c r="B298" s="40"/>
      <c r="C298" s="196" t="s">
        <v>512</v>
      </c>
      <c r="D298" s="196" t="s">
        <v>143</v>
      </c>
      <c r="E298" s="197" t="s">
        <v>513</v>
      </c>
      <c r="F298" s="198" t="s">
        <v>514</v>
      </c>
      <c r="G298" s="199" t="s">
        <v>162</v>
      </c>
      <c r="H298" s="200">
        <v>6.3049999999999997</v>
      </c>
      <c r="I298" s="201"/>
      <c r="J298" s="201"/>
      <c r="K298" s="202">
        <f>ROUND(P298*H298,2)</f>
        <v>0</v>
      </c>
      <c r="L298" s="198" t="s">
        <v>42</v>
      </c>
      <c r="M298" s="60"/>
      <c r="N298" s="203" t="s">
        <v>42</v>
      </c>
      <c r="O298" s="204" t="s">
        <v>48</v>
      </c>
      <c r="P298" s="128">
        <f>I298+J298</f>
        <v>0</v>
      </c>
      <c r="Q298" s="128">
        <f>ROUND(I298*H298,2)</f>
        <v>0</v>
      </c>
      <c r="R298" s="128">
        <f>ROUND(J298*H298,2)</f>
        <v>0</v>
      </c>
      <c r="S298" s="41"/>
      <c r="T298" s="205">
        <f>S298*H298</f>
        <v>0</v>
      </c>
      <c r="U298" s="205">
        <v>0</v>
      </c>
      <c r="V298" s="205">
        <f>U298*H298</f>
        <v>0</v>
      </c>
      <c r="W298" s="205">
        <v>0</v>
      </c>
      <c r="X298" s="206">
        <f>W298*H298</f>
        <v>0</v>
      </c>
      <c r="AR298" s="23" t="s">
        <v>244</v>
      </c>
      <c r="AT298" s="23" t="s">
        <v>143</v>
      </c>
      <c r="AU298" s="23" t="s">
        <v>88</v>
      </c>
      <c r="AY298" s="23" t="s">
        <v>140</v>
      </c>
      <c r="BE298" s="207">
        <f>IF(O298="základní",K298,0)</f>
        <v>0</v>
      </c>
      <c r="BF298" s="207">
        <f>IF(O298="snížená",K298,0)</f>
        <v>0</v>
      </c>
      <c r="BG298" s="207">
        <f>IF(O298="zákl. přenesená",K298,0)</f>
        <v>0</v>
      </c>
      <c r="BH298" s="207">
        <f>IF(O298="sníž. přenesená",K298,0)</f>
        <v>0</v>
      </c>
      <c r="BI298" s="207">
        <f>IF(O298="nulová",K298,0)</f>
        <v>0</v>
      </c>
      <c r="BJ298" s="23" t="s">
        <v>86</v>
      </c>
      <c r="BK298" s="207">
        <f>ROUND(P298*H298,2)</f>
        <v>0</v>
      </c>
      <c r="BL298" s="23" t="s">
        <v>244</v>
      </c>
      <c r="BM298" s="23" t="s">
        <v>515</v>
      </c>
    </row>
    <row r="299" spans="2:65" s="11" customFormat="1" ht="13.5">
      <c r="B299" s="208"/>
      <c r="C299" s="209"/>
      <c r="D299" s="210" t="s">
        <v>154</v>
      </c>
      <c r="E299" s="211" t="s">
        <v>42</v>
      </c>
      <c r="F299" s="212" t="s">
        <v>516</v>
      </c>
      <c r="G299" s="209"/>
      <c r="H299" s="213">
        <v>6.3049999999999997</v>
      </c>
      <c r="I299" s="214"/>
      <c r="J299" s="214"/>
      <c r="K299" s="209"/>
      <c r="L299" s="209"/>
      <c r="M299" s="215"/>
      <c r="N299" s="216"/>
      <c r="O299" s="217"/>
      <c r="P299" s="217"/>
      <c r="Q299" s="217"/>
      <c r="R299" s="217"/>
      <c r="S299" s="217"/>
      <c r="T299" s="217"/>
      <c r="U299" s="217"/>
      <c r="V299" s="217"/>
      <c r="W299" s="217"/>
      <c r="X299" s="218"/>
      <c r="AT299" s="219" t="s">
        <v>154</v>
      </c>
      <c r="AU299" s="219" t="s">
        <v>88</v>
      </c>
      <c r="AV299" s="11" t="s">
        <v>88</v>
      </c>
      <c r="AW299" s="11" t="s">
        <v>7</v>
      </c>
      <c r="AX299" s="11" t="s">
        <v>79</v>
      </c>
      <c r="AY299" s="219" t="s">
        <v>140</v>
      </c>
    </row>
    <row r="300" spans="2:65" s="12" customFormat="1" ht="13.5">
      <c r="B300" s="220"/>
      <c r="C300" s="221"/>
      <c r="D300" s="242" t="s">
        <v>154</v>
      </c>
      <c r="E300" s="243" t="s">
        <v>42</v>
      </c>
      <c r="F300" s="244" t="s">
        <v>157</v>
      </c>
      <c r="G300" s="221"/>
      <c r="H300" s="245">
        <v>6.3049999999999997</v>
      </c>
      <c r="I300" s="225"/>
      <c r="J300" s="225"/>
      <c r="K300" s="221"/>
      <c r="L300" s="221"/>
      <c r="M300" s="226"/>
      <c r="N300" s="227"/>
      <c r="O300" s="228"/>
      <c r="P300" s="228"/>
      <c r="Q300" s="228"/>
      <c r="R300" s="228"/>
      <c r="S300" s="228"/>
      <c r="T300" s="228"/>
      <c r="U300" s="228"/>
      <c r="V300" s="228"/>
      <c r="W300" s="228"/>
      <c r="X300" s="229"/>
      <c r="AT300" s="230" t="s">
        <v>154</v>
      </c>
      <c r="AU300" s="230" t="s">
        <v>88</v>
      </c>
      <c r="AV300" s="12" t="s">
        <v>148</v>
      </c>
      <c r="AW300" s="12" t="s">
        <v>7</v>
      </c>
      <c r="AX300" s="12" t="s">
        <v>86</v>
      </c>
      <c r="AY300" s="230" t="s">
        <v>140</v>
      </c>
    </row>
    <row r="301" spans="2:65" s="1" customFormat="1" ht="31.5" customHeight="1">
      <c r="B301" s="40"/>
      <c r="C301" s="196" t="s">
        <v>517</v>
      </c>
      <c r="D301" s="196" t="s">
        <v>143</v>
      </c>
      <c r="E301" s="197" t="s">
        <v>518</v>
      </c>
      <c r="F301" s="198" t="s">
        <v>519</v>
      </c>
      <c r="G301" s="199" t="s">
        <v>280</v>
      </c>
      <c r="H301" s="200">
        <v>0.497</v>
      </c>
      <c r="I301" s="201"/>
      <c r="J301" s="201"/>
      <c r="K301" s="202">
        <f>ROUND(P301*H301,2)</f>
        <v>0</v>
      </c>
      <c r="L301" s="198" t="s">
        <v>147</v>
      </c>
      <c r="M301" s="60"/>
      <c r="N301" s="203" t="s">
        <v>42</v>
      </c>
      <c r="O301" s="204" t="s">
        <v>48</v>
      </c>
      <c r="P301" s="128">
        <f>I301+J301</f>
        <v>0</v>
      </c>
      <c r="Q301" s="128">
        <f>ROUND(I301*H301,2)</f>
        <v>0</v>
      </c>
      <c r="R301" s="128">
        <f>ROUND(J301*H301,2)</f>
        <v>0</v>
      </c>
      <c r="S301" s="41"/>
      <c r="T301" s="205">
        <f>S301*H301</f>
        <v>0</v>
      </c>
      <c r="U301" s="205">
        <v>0</v>
      </c>
      <c r="V301" s="205">
        <f>U301*H301</f>
        <v>0</v>
      </c>
      <c r="W301" s="205">
        <v>0</v>
      </c>
      <c r="X301" s="206">
        <f>W301*H301</f>
        <v>0</v>
      </c>
      <c r="AR301" s="23" t="s">
        <v>244</v>
      </c>
      <c r="AT301" s="23" t="s">
        <v>143</v>
      </c>
      <c r="AU301" s="23" t="s">
        <v>88</v>
      </c>
      <c r="AY301" s="23" t="s">
        <v>140</v>
      </c>
      <c r="BE301" s="207">
        <f>IF(O301="základní",K301,0)</f>
        <v>0</v>
      </c>
      <c r="BF301" s="207">
        <f>IF(O301="snížená",K301,0)</f>
        <v>0</v>
      </c>
      <c r="BG301" s="207">
        <f>IF(O301="zákl. přenesená",K301,0)</f>
        <v>0</v>
      </c>
      <c r="BH301" s="207">
        <f>IF(O301="sníž. přenesená",K301,0)</f>
        <v>0</v>
      </c>
      <c r="BI301" s="207">
        <f>IF(O301="nulová",K301,0)</f>
        <v>0</v>
      </c>
      <c r="BJ301" s="23" t="s">
        <v>86</v>
      </c>
      <c r="BK301" s="207">
        <f>ROUND(P301*H301,2)</f>
        <v>0</v>
      </c>
      <c r="BL301" s="23" t="s">
        <v>244</v>
      </c>
      <c r="BM301" s="23" t="s">
        <v>520</v>
      </c>
    </row>
    <row r="302" spans="2:65" s="1" customFormat="1" ht="44.25" customHeight="1">
      <c r="B302" s="40"/>
      <c r="C302" s="196" t="s">
        <v>521</v>
      </c>
      <c r="D302" s="196" t="s">
        <v>143</v>
      </c>
      <c r="E302" s="197" t="s">
        <v>522</v>
      </c>
      <c r="F302" s="198" t="s">
        <v>523</v>
      </c>
      <c r="G302" s="199" t="s">
        <v>280</v>
      </c>
      <c r="H302" s="200">
        <v>0.497</v>
      </c>
      <c r="I302" s="201"/>
      <c r="J302" s="201"/>
      <c r="K302" s="202">
        <f>ROUND(P302*H302,2)</f>
        <v>0</v>
      </c>
      <c r="L302" s="198" t="s">
        <v>147</v>
      </c>
      <c r="M302" s="60"/>
      <c r="N302" s="203" t="s">
        <v>42</v>
      </c>
      <c r="O302" s="262" t="s">
        <v>48</v>
      </c>
      <c r="P302" s="263">
        <f>I302+J302</f>
        <v>0</v>
      </c>
      <c r="Q302" s="263">
        <f>ROUND(I302*H302,2)</f>
        <v>0</v>
      </c>
      <c r="R302" s="263">
        <f>ROUND(J302*H302,2)</f>
        <v>0</v>
      </c>
      <c r="S302" s="264"/>
      <c r="T302" s="265">
        <f>S302*H302</f>
        <v>0</v>
      </c>
      <c r="U302" s="265">
        <v>0</v>
      </c>
      <c r="V302" s="265">
        <f>U302*H302</f>
        <v>0</v>
      </c>
      <c r="W302" s="265">
        <v>0</v>
      </c>
      <c r="X302" s="266">
        <f>W302*H302</f>
        <v>0</v>
      </c>
      <c r="AR302" s="23" t="s">
        <v>244</v>
      </c>
      <c r="AT302" s="23" t="s">
        <v>143</v>
      </c>
      <c r="AU302" s="23" t="s">
        <v>88</v>
      </c>
      <c r="AY302" s="23" t="s">
        <v>140</v>
      </c>
      <c r="BE302" s="207">
        <f>IF(O302="základní",K302,0)</f>
        <v>0</v>
      </c>
      <c r="BF302" s="207">
        <f>IF(O302="snížená",K302,0)</f>
        <v>0</v>
      </c>
      <c r="BG302" s="207">
        <f>IF(O302="zákl. přenesená",K302,0)</f>
        <v>0</v>
      </c>
      <c r="BH302" s="207">
        <f>IF(O302="sníž. přenesená",K302,0)</f>
        <v>0</v>
      </c>
      <c r="BI302" s="207">
        <f>IF(O302="nulová",K302,0)</f>
        <v>0</v>
      </c>
      <c r="BJ302" s="23" t="s">
        <v>86</v>
      </c>
      <c r="BK302" s="207">
        <f>ROUND(P302*H302,2)</f>
        <v>0</v>
      </c>
      <c r="BL302" s="23" t="s">
        <v>244</v>
      </c>
      <c r="BM302" s="23" t="s">
        <v>524</v>
      </c>
    </row>
    <row r="303" spans="2:65" s="1" customFormat="1" ht="6.95" customHeight="1">
      <c r="B303" s="55"/>
      <c r="C303" s="56"/>
      <c r="D303" s="56"/>
      <c r="E303" s="56"/>
      <c r="F303" s="56"/>
      <c r="G303" s="56"/>
      <c r="H303" s="56"/>
      <c r="I303" s="137"/>
      <c r="J303" s="137"/>
      <c r="K303" s="56"/>
      <c r="L303" s="56"/>
      <c r="M303" s="60"/>
    </row>
  </sheetData>
  <sheetProtection password="CC35" sheet="1" objects="1" scenarios="1" formatCells="0" formatColumns="0" formatRows="0" sort="0" autoFilter="0"/>
  <autoFilter ref="C91:L302"/>
  <mergeCells count="9">
    <mergeCell ref="E82:H82"/>
    <mergeCell ref="E84:H84"/>
    <mergeCell ref="G1:H1"/>
    <mergeCell ref="M2:Z2"/>
    <mergeCell ref="E7:H7"/>
    <mergeCell ref="E9:H9"/>
    <mergeCell ref="E24:H24"/>
    <mergeCell ref="E47:H47"/>
    <mergeCell ref="E49:H49"/>
  </mergeCells>
  <hyperlinks>
    <hyperlink ref="F1:G1" location="C2" display="1) Krycí list soupisu"/>
    <hyperlink ref="G1:H1" location="C56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scale="87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67" customWidth="1"/>
    <col min="2" max="2" width="1.6640625" style="267" customWidth="1"/>
    <col min="3" max="4" width="5" style="267" customWidth="1"/>
    <col min="5" max="5" width="11.6640625" style="267" customWidth="1"/>
    <col min="6" max="6" width="9.1640625" style="267" customWidth="1"/>
    <col min="7" max="7" width="5" style="267" customWidth="1"/>
    <col min="8" max="8" width="77.83203125" style="267" customWidth="1"/>
    <col min="9" max="10" width="20" style="267" customWidth="1"/>
    <col min="11" max="11" width="1.6640625" style="267" customWidth="1"/>
  </cols>
  <sheetData>
    <row r="1" spans="2:11" ht="37.5" customHeight="1"/>
    <row r="2" spans="2:11" ht="7.5" customHeight="1">
      <c r="B2" s="268"/>
      <c r="C2" s="269"/>
      <c r="D2" s="269"/>
      <c r="E2" s="269"/>
      <c r="F2" s="269"/>
      <c r="G2" s="269"/>
      <c r="H2" s="269"/>
      <c r="I2" s="269"/>
      <c r="J2" s="269"/>
      <c r="K2" s="270"/>
    </row>
    <row r="3" spans="2:11" s="14" customFormat="1" ht="45" customHeight="1">
      <c r="B3" s="271"/>
      <c r="C3" s="394" t="s">
        <v>525</v>
      </c>
      <c r="D3" s="394"/>
      <c r="E3" s="394"/>
      <c r="F3" s="394"/>
      <c r="G3" s="394"/>
      <c r="H3" s="394"/>
      <c r="I3" s="394"/>
      <c r="J3" s="394"/>
      <c r="K3" s="272"/>
    </row>
    <row r="4" spans="2:11" ht="25.5" customHeight="1">
      <c r="B4" s="273"/>
      <c r="C4" s="398" t="s">
        <v>526</v>
      </c>
      <c r="D4" s="398"/>
      <c r="E4" s="398"/>
      <c r="F4" s="398"/>
      <c r="G4" s="398"/>
      <c r="H4" s="398"/>
      <c r="I4" s="398"/>
      <c r="J4" s="398"/>
      <c r="K4" s="274"/>
    </row>
    <row r="5" spans="2:11" ht="5.25" customHeight="1">
      <c r="B5" s="273"/>
      <c r="C5" s="275"/>
      <c r="D5" s="275"/>
      <c r="E5" s="275"/>
      <c r="F5" s="275"/>
      <c r="G5" s="275"/>
      <c r="H5" s="275"/>
      <c r="I5" s="275"/>
      <c r="J5" s="275"/>
      <c r="K5" s="274"/>
    </row>
    <row r="6" spans="2:11" ht="15" customHeight="1">
      <c r="B6" s="273"/>
      <c r="C6" s="397" t="s">
        <v>527</v>
      </c>
      <c r="D6" s="397"/>
      <c r="E6" s="397"/>
      <c r="F6" s="397"/>
      <c r="G6" s="397"/>
      <c r="H6" s="397"/>
      <c r="I6" s="397"/>
      <c r="J6" s="397"/>
      <c r="K6" s="274"/>
    </row>
    <row r="7" spans="2:11" ht="15" customHeight="1">
      <c r="B7" s="277"/>
      <c r="C7" s="397" t="s">
        <v>528</v>
      </c>
      <c r="D7" s="397"/>
      <c r="E7" s="397"/>
      <c r="F7" s="397"/>
      <c r="G7" s="397"/>
      <c r="H7" s="397"/>
      <c r="I7" s="397"/>
      <c r="J7" s="397"/>
      <c r="K7" s="274"/>
    </row>
    <row r="8" spans="2:1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pans="2:11" ht="15" customHeight="1">
      <c r="B9" s="277"/>
      <c r="C9" s="397" t="s">
        <v>529</v>
      </c>
      <c r="D9" s="397"/>
      <c r="E9" s="397"/>
      <c r="F9" s="397"/>
      <c r="G9" s="397"/>
      <c r="H9" s="397"/>
      <c r="I9" s="397"/>
      <c r="J9" s="397"/>
      <c r="K9" s="274"/>
    </row>
    <row r="10" spans="2:11" ht="15" customHeight="1">
      <c r="B10" s="277"/>
      <c r="C10" s="276"/>
      <c r="D10" s="397" t="s">
        <v>530</v>
      </c>
      <c r="E10" s="397"/>
      <c r="F10" s="397"/>
      <c r="G10" s="397"/>
      <c r="H10" s="397"/>
      <c r="I10" s="397"/>
      <c r="J10" s="397"/>
      <c r="K10" s="274"/>
    </row>
    <row r="11" spans="2:11" ht="15" customHeight="1">
      <c r="B11" s="277"/>
      <c r="C11" s="278"/>
      <c r="D11" s="397" t="s">
        <v>531</v>
      </c>
      <c r="E11" s="397"/>
      <c r="F11" s="397"/>
      <c r="G11" s="397"/>
      <c r="H11" s="397"/>
      <c r="I11" s="397"/>
      <c r="J11" s="397"/>
      <c r="K11" s="274"/>
    </row>
    <row r="12" spans="2:11" ht="12.75" customHeight="1">
      <c r="B12" s="277"/>
      <c r="C12" s="278"/>
      <c r="D12" s="278"/>
      <c r="E12" s="278"/>
      <c r="F12" s="278"/>
      <c r="G12" s="278"/>
      <c r="H12" s="278"/>
      <c r="I12" s="278"/>
      <c r="J12" s="278"/>
      <c r="K12" s="274"/>
    </row>
    <row r="13" spans="2:11" ht="15" customHeight="1">
      <c r="B13" s="277"/>
      <c r="C13" s="278"/>
      <c r="D13" s="397" t="s">
        <v>532</v>
      </c>
      <c r="E13" s="397"/>
      <c r="F13" s="397"/>
      <c r="G13" s="397"/>
      <c r="H13" s="397"/>
      <c r="I13" s="397"/>
      <c r="J13" s="397"/>
      <c r="K13" s="274"/>
    </row>
    <row r="14" spans="2:11" ht="15" customHeight="1">
      <c r="B14" s="277"/>
      <c r="C14" s="278"/>
      <c r="D14" s="397" t="s">
        <v>533</v>
      </c>
      <c r="E14" s="397"/>
      <c r="F14" s="397"/>
      <c r="G14" s="397"/>
      <c r="H14" s="397"/>
      <c r="I14" s="397"/>
      <c r="J14" s="397"/>
      <c r="K14" s="274"/>
    </row>
    <row r="15" spans="2:11" ht="15" customHeight="1">
      <c r="B15" s="277"/>
      <c r="C15" s="278"/>
      <c r="D15" s="397" t="s">
        <v>534</v>
      </c>
      <c r="E15" s="397"/>
      <c r="F15" s="397"/>
      <c r="G15" s="397"/>
      <c r="H15" s="397"/>
      <c r="I15" s="397"/>
      <c r="J15" s="397"/>
      <c r="K15" s="274"/>
    </row>
    <row r="16" spans="2:11" ht="15" customHeight="1">
      <c r="B16" s="277"/>
      <c r="C16" s="278"/>
      <c r="D16" s="278"/>
      <c r="E16" s="279" t="s">
        <v>85</v>
      </c>
      <c r="F16" s="397" t="s">
        <v>535</v>
      </c>
      <c r="G16" s="397"/>
      <c r="H16" s="397"/>
      <c r="I16" s="397"/>
      <c r="J16" s="397"/>
      <c r="K16" s="274"/>
    </row>
    <row r="17" spans="2:11" ht="15" customHeight="1">
      <c r="B17" s="277"/>
      <c r="C17" s="278"/>
      <c r="D17" s="278"/>
      <c r="E17" s="279" t="s">
        <v>536</v>
      </c>
      <c r="F17" s="397" t="s">
        <v>537</v>
      </c>
      <c r="G17" s="397"/>
      <c r="H17" s="397"/>
      <c r="I17" s="397"/>
      <c r="J17" s="397"/>
      <c r="K17" s="274"/>
    </row>
    <row r="18" spans="2:11" ht="15" customHeight="1">
      <c r="B18" s="277"/>
      <c r="C18" s="278"/>
      <c r="D18" s="278"/>
      <c r="E18" s="279" t="s">
        <v>538</v>
      </c>
      <c r="F18" s="397" t="s">
        <v>539</v>
      </c>
      <c r="G18" s="397"/>
      <c r="H18" s="397"/>
      <c r="I18" s="397"/>
      <c r="J18" s="397"/>
      <c r="K18" s="274"/>
    </row>
    <row r="19" spans="2:11" ht="15" customHeight="1">
      <c r="B19" s="277"/>
      <c r="C19" s="278"/>
      <c r="D19" s="278"/>
      <c r="E19" s="279" t="s">
        <v>540</v>
      </c>
      <c r="F19" s="397" t="s">
        <v>541</v>
      </c>
      <c r="G19" s="397"/>
      <c r="H19" s="397"/>
      <c r="I19" s="397"/>
      <c r="J19" s="397"/>
      <c r="K19" s="274"/>
    </row>
    <row r="20" spans="2:11" ht="15" customHeight="1">
      <c r="B20" s="277"/>
      <c r="C20" s="278"/>
      <c r="D20" s="278"/>
      <c r="E20" s="279" t="s">
        <v>542</v>
      </c>
      <c r="F20" s="397" t="s">
        <v>543</v>
      </c>
      <c r="G20" s="397"/>
      <c r="H20" s="397"/>
      <c r="I20" s="397"/>
      <c r="J20" s="397"/>
      <c r="K20" s="274"/>
    </row>
    <row r="21" spans="2:11" ht="15" customHeight="1">
      <c r="B21" s="277"/>
      <c r="C21" s="278"/>
      <c r="D21" s="278"/>
      <c r="E21" s="279" t="s">
        <v>544</v>
      </c>
      <c r="F21" s="397" t="s">
        <v>545</v>
      </c>
      <c r="G21" s="397"/>
      <c r="H21" s="397"/>
      <c r="I21" s="397"/>
      <c r="J21" s="397"/>
      <c r="K21" s="274"/>
    </row>
    <row r="22" spans="2:11" ht="12.75" customHeight="1">
      <c r="B22" s="277"/>
      <c r="C22" s="278"/>
      <c r="D22" s="278"/>
      <c r="E22" s="278"/>
      <c r="F22" s="278"/>
      <c r="G22" s="278"/>
      <c r="H22" s="278"/>
      <c r="I22" s="278"/>
      <c r="J22" s="278"/>
      <c r="K22" s="274"/>
    </row>
    <row r="23" spans="2:11" ht="15" customHeight="1">
      <c r="B23" s="277"/>
      <c r="C23" s="397" t="s">
        <v>546</v>
      </c>
      <c r="D23" s="397"/>
      <c r="E23" s="397"/>
      <c r="F23" s="397"/>
      <c r="G23" s="397"/>
      <c r="H23" s="397"/>
      <c r="I23" s="397"/>
      <c r="J23" s="397"/>
      <c r="K23" s="274"/>
    </row>
    <row r="24" spans="2:11" ht="15" customHeight="1">
      <c r="B24" s="277"/>
      <c r="C24" s="397" t="s">
        <v>547</v>
      </c>
      <c r="D24" s="397"/>
      <c r="E24" s="397"/>
      <c r="F24" s="397"/>
      <c r="G24" s="397"/>
      <c r="H24" s="397"/>
      <c r="I24" s="397"/>
      <c r="J24" s="397"/>
      <c r="K24" s="274"/>
    </row>
    <row r="25" spans="2:11" ht="15" customHeight="1">
      <c r="B25" s="277"/>
      <c r="C25" s="276"/>
      <c r="D25" s="397" t="s">
        <v>548</v>
      </c>
      <c r="E25" s="397"/>
      <c r="F25" s="397"/>
      <c r="G25" s="397"/>
      <c r="H25" s="397"/>
      <c r="I25" s="397"/>
      <c r="J25" s="397"/>
      <c r="K25" s="274"/>
    </row>
    <row r="26" spans="2:11" ht="15" customHeight="1">
      <c r="B26" s="277"/>
      <c r="C26" s="278"/>
      <c r="D26" s="397" t="s">
        <v>549</v>
      </c>
      <c r="E26" s="397"/>
      <c r="F26" s="397"/>
      <c r="G26" s="397"/>
      <c r="H26" s="397"/>
      <c r="I26" s="397"/>
      <c r="J26" s="397"/>
      <c r="K26" s="274"/>
    </row>
    <row r="27" spans="2:11" ht="12.75" customHeight="1">
      <c r="B27" s="277"/>
      <c r="C27" s="278"/>
      <c r="D27" s="278"/>
      <c r="E27" s="278"/>
      <c r="F27" s="278"/>
      <c r="G27" s="278"/>
      <c r="H27" s="278"/>
      <c r="I27" s="278"/>
      <c r="J27" s="278"/>
      <c r="K27" s="274"/>
    </row>
    <row r="28" spans="2:11" ht="15" customHeight="1">
      <c r="B28" s="277"/>
      <c r="C28" s="278"/>
      <c r="D28" s="397" t="s">
        <v>550</v>
      </c>
      <c r="E28" s="397"/>
      <c r="F28" s="397"/>
      <c r="G28" s="397"/>
      <c r="H28" s="397"/>
      <c r="I28" s="397"/>
      <c r="J28" s="397"/>
      <c r="K28" s="274"/>
    </row>
    <row r="29" spans="2:11" ht="15" customHeight="1">
      <c r="B29" s="277"/>
      <c r="C29" s="278"/>
      <c r="D29" s="397" t="s">
        <v>551</v>
      </c>
      <c r="E29" s="397"/>
      <c r="F29" s="397"/>
      <c r="G29" s="397"/>
      <c r="H29" s="397"/>
      <c r="I29" s="397"/>
      <c r="J29" s="397"/>
      <c r="K29" s="274"/>
    </row>
    <row r="30" spans="2:11" ht="12.75" customHeight="1">
      <c r="B30" s="277"/>
      <c r="C30" s="278"/>
      <c r="D30" s="278"/>
      <c r="E30" s="278"/>
      <c r="F30" s="278"/>
      <c r="G30" s="278"/>
      <c r="H30" s="278"/>
      <c r="I30" s="278"/>
      <c r="J30" s="278"/>
      <c r="K30" s="274"/>
    </row>
    <row r="31" spans="2:11" ht="15" customHeight="1">
      <c r="B31" s="277"/>
      <c r="C31" s="278"/>
      <c r="D31" s="397" t="s">
        <v>552</v>
      </c>
      <c r="E31" s="397"/>
      <c r="F31" s="397"/>
      <c r="G31" s="397"/>
      <c r="H31" s="397"/>
      <c r="I31" s="397"/>
      <c r="J31" s="397"/>
      <c r="K31" s="274"/>
    </row>
    <row r="32" spans="2:11" ht="15" customHeight="1">
      <c r="B32" s="277"/>
      <c r="C32" s="278"/>
      <c r="D32" s="397" t="s">
        <v>553</v>
      </c>
      <c r="E32" s="397"/>
      <c r="F32" s="397"/>
      <c r="G32" s="397"/>
      <c r="H32" s="397"/>
      <c r="I32" s="397"/>
      <c r="J32" s="397"/>
      <c r="K32" s="274"/>
    </row>
    <row r="33" spans="2:11" ht="15" customHeight="1">
      <c r="B33" s="277"/>
      <c r="C33" s="278"/>
      <c r="D33" s="397" t="s">
        <v>554</v>
      </c>
      <c r="E33" s="397"/>
      <c r="F33" s="397"/>
      <c r="G33" s="397"/>
      <c r="H33" s="397"/>
      <c r="I33" s="397"/>
      <c r="J33" s="397"/>
      <c r="K33" s="274"/>
    </row>
    <row r="34" spans="2:11" ht="15" customHeight="1">
      <c r="B34" s="277"/>
      <c r="C34" s="278"/>
      <c r="D34" s="276"/>
      <c r="E34" s="280" t="s">
        <v>121</v>
      </c>
      <c r="F34" s="276"/>
      <c r="G34" s="397" t="s">
        <v>555</v>
      </c>
      <c r="H34" s="397"/>
      <c r="I34" s="397"/>
      <c r="J34" s="397"/>
      <c r="K34" s="274"/>
    </row>
    <row r="35" spans="2:11" ht="30.75" customHeight="1">
      <c r="B35" s="277"/>
      <c r="C35" s="278"/>
      <c r="D35" s="276"/>
      <c r="E35" s="280" t="s">
        <v>556</v>
      </c>
      <c r="F35" s="276"/>
      <c r="G35" s="397" t="s">
        <v>557</v>
      </c>
      <c r="H35" s="397"/>
      <c r="I35" s="397"/>
      <c r="J35" s="397"/>
      <c r="K35" s="274"/>
    </row>
    <row r="36" spans="2:11" ht="15" customHeight="1">
      <c r="B36" s="277"/>
      <c r="C36" s="278"/>
      <c r="D36" s="276"/>
      <c r="E36" s="280" t="s">
        <v>58</v>
      </c>
      <c r="F36" s="276"/>
      <c r="G36" s="397" t="s">
        <v>558</v>
      </c>
      <c r="H36" s="397"/>
      <c r="I36" s="397"/>
      <c r="J36" s="397"/>
      <c r="K36" s="274"/>
    </row>
    <row r="37" spans="2:11" ht="15" customHeight="1">
      <c r="B37" s="277"/>
      <c r="C37" s="278"/>
      <c r="D37" s="276"/>
      <c r="E37" s="280" t="s">
        <v>122</v>
      </c>
      <c r="F37" s="276"/>
      <c r="G37" s="397" t="s">
        <v>559</v>
      </c>
      <c r="H37" s="397"/>
      <c r="I37" s="397"/>
      <c r="J37" s="397"/>
      <c r="K37" s="274"/>
    </row>
    <row r="38" spans="2:11" ht="15" customHeight="1">
      <c r="B38" s="277"/>
      <c r="C38" s="278"/>
      <c r="D38" s="276"/>
      <c r="E38" s="280" t="s">
        <v>123</v>
      </c>
      <c r="F38" s="276"/>
      <c r="G38" s="397" t="s">
        <v>560</v>
      </c>
      <c r="H38" s="397"/>
      <c r="I38" s="397"/>
      <c r="J38" s="397"/>
      <c r="K38" s="274"/>
    </row>
    <row r="39" spans="2:11" ht="15" customHeight="1">
      <c r="B39" s="277"/>
      <c r="C39" s="278"/>
      <c r="D39" s="276"/>
      <c r="E39" s="280" t="s">
        <v>124</v>
      </c>
      <c r="F39" s="276"/>
      <c r="G39" s="397" t="s">
        <v>561</v>
      </c>
      <c r="H39" s="397"/>
      <c r="I39" s="397"/>
      <c r="J39" s="397"/>
      <c r="K39" s="274"/>
    </row>
    <row r="40" spans="2:11" ht="15" customHeight="1">
      <c r="B40" s="277"/>
      <c r="C40" s="278"/>
      <c r="D40" s="276"/>
      <c r="E40" s="280" t="s">
        <v>562</v>
      </c>
      <c r="F40" s="276"/>
      <c r="G40" s="397" t="s">
        <v>563</v>
      </c>
      <c r="H40" s="397"/>
      <c r="I40" s="397"/>
      <c r="J40" s="397"/>
      <c r="K40" s="274"/>
    </row>
    <row r="41" spans="2:11" ht="15" customHeight="1">
      <c r="B41" s="277"/>
      <c r="C41" s="278"/>
      <c r="D41" s="276"/>
      <c r="E41" s="280"/>
      <c r="F41" s="276"/>
      <c r="G41" s="397" t="s">
        <v>564</v>
      </c>
      <c r="H41" s="397"/>
      <c r="I41" s="397"/>
      <c r="J41" s="397"/>
      <c r="K41" s="274"/>
    </row>
    <row r="42" spans="2:11" ht="15" customHeight="1">
      <c r="B42" s="277"/>
      <c r="C42" s="278"/>
      <c r="D42" s="276"/>
      <c r="E42" s="280" t="s">
        <v>565</v>
      </c>
      <c r="F42" s="276"/>
      <c r="G42" s="397" t="s">
        <v>566</v>
      </c>
      <c r="H42" s="397"/>
      <c r="I42" s="397"/>
      <c r="J42" s="397"/>
      <c r="K42" s="274"/>
    </row>
    <row r="43" spans="2:11" ht="15" customHeight="1">
      <c r="B43" s="277"/>
      <c r="C43" s="278"/>
      <c r="D43" s="276"/>
      <c r="E43" s="280" t="s">
        <v>127</v>
      </c>
      <c r="F43" s="276"/>
      <c r="G43" s="397" t="s">
        <v>567</v>
      </c>
      <c r="H43" s="397"/>
      <c r="I43" s="397"/>
      <c r="J43" s="397"/>
      <c r="K43" s="274"/>
    </row>
    <row r="44" spans="2:11" ht="12.75" customHeight="1">
      <c r="B44" s="277"/>
      <c r="C44" s="278"/>
      <c r="D44" s="276"/>
      <c r="E44" s="276"/>
      <c r="F44" s="276"/>
      <c r="G44" s="276"/>
      <c r="H44" s="276"/>
      <c r="I44" s="276"/>
      <c r="J44" s="276"/>
      <c r="K44" s="274"/>
    </row>
    <row r="45" spans="2:11" ht="15" customHeight="1">
      <c r="B45" s="277"/>
      <c r="C45" s="278"/>
      <c r="D45" s="397" t="s">
        <v>568</v>
      </c>
      <c r="E45" s="397"/>
      <c r="F45" s="397"/>
      <c r="G45" s="397"/>
      <c r="H45" s="397"/>
      <c r="I45" s="397"/>
      <c r="J45" s="397"/>
      <c r="K45" s="274"/>
    </row>
    <row r="46" spans="2:11" ht="15" customHeight="1">
      <c r="B46" s="277"/>
      <c r="C46" s="278"/>
      <c r="D46" s="278"/>
      <c r="E46" s="397" t="s">
        <v>569</v>
      </c>
      <c r="F46" s="397"/>
      <c r="G46" s="397"/>
      <c r="H46" s="397"/>
      <c r="I46" s="397"/>
      <c r="J46" s="397"/>
      <c r="K46" s="274"/>
    </row>
    <row r="47" spans="2:11" ht="15" customHeight="1">
      <c r="B47" s="277"/>
      <c r="C47" s="278"/>
      <c r="D47" s="278"/>
      <c r="E47" s="397" t="s">
        <v>570</v>
      </c>
      <c r="F47" s="397"/>
      <c r="G47" s="397"/>
      <c r="H47" s="397"/>
      <c r="I47" s="397"/>
      <c r="J47" s="397"/>
      <c r="K47" s="274"/>
    </row>
    <row r="48" spans="2:11" ht="15" customHeight="1">
      <c r="B48" s="277"/>
      <c r="C48" s="278"/>
      <c r="D48" s="278"/>
      <c r="E48" s="397" t="s">
        <v>571</v>
      </c>
      <c r="F48" s="397"/>
      <c r="G48" s="397"/>
      <c r="H48" s="397"/>
      <c r="I48" s="397"/>
      <c r="J48" s="397"/>
      <c r="K48" s="274"/>
    </row>
    <row r="49" spans="2:11" ht="15" customHeight="1">
      <c r="B49" s="277"/>
      <c r="C49" s="278"/>
      <c r="D49" s="397" t="s">
        <v>572</v>
      </c>
      <c r="E49" s="397"/>
      <c r="F49" s="397"/>
      <c r="G49" s="397"/>
      <c r="H49" s="397"/>
      <c r="I49" s="397"/>
      <c r="J49" s="397"/>
      <c r="K49" s="274"/>
    </row>
    <row r="50" spans="2:11" ht="25.5" customHeight="1">
      <c r="B50" s="273"/>
      <c r="C50" s="398" t="s">
        <v>573</v>
      </c>
      <c r="D50" s="398"/>
      <c r="E50" s="398"/>
      <c r="F50" s="398"/>
      <c r="G50" s="398"/>
      <c r="H50" s="398"/>
      <c r="I50" s="398"/>
      <c r="J50" s="398"/>
      <c r="K50" s="274"/>
    </row>
    <row r="51" spans="2:11" ht="5.25" customHeight="1">
      <c r="B51" s="273"/>
      <c r="C51" s="275"/>
      <c r="D51" s="275"/>
      <c r="E51" s="275"/>
      <c r="F51" s="275"/>
      <c r="G51" s="275"/>
      <c r="H51" s="275"/>
      <c r="I51" s="275"/>
      <c r="J51" s="275"/>
      <c r="K51" s="274"/>
    </row>
    <row r="52" spans="2:11" ht="15" customHeight="1">
      <c r="B52" s="273"/>
      <c r="C52" s="397" t="s">
        <v>574</v>
      </c>
      <c r="D52" s="397"/>
      <c r="E52" s="397"/>
      <c r="F52" s="397"/>
      <c r="G52" s="397"/>
      <c r="H52" s="397"/>
      <c r="I52" s="397"/>
      <c r="J52" s="397"/>
      <c r="K52" s="274"/>
    </row>
    <row r="53" spans="2:11" ht="15" customHeight="1">
      <c r="B53" s="273"/>
      <c r="C53" s="397" t="s">
        <v>575</v>
      </c>
      <c r="D53" s="397"/>
      <c r="E53" s="397"/>
      <c r="F53" s="397"/>
      <c r="G53" s="397"/>
      <c r="H53" s="397"/>
      <c r="I53" s="397"/>
      <c r="J53" s="397"/>
      <c r="K53" s="274"/>
    </row>
    <row r="54" spans="2:11" ht="12.75" customHeight="1">
      <c r="B54" s="273"/>
      <c r="C54" s="276"/>
      <c r="D54" s="276"/>
      <c r="E54" s="276"/>
      <c r="F54" s="276"/>
      <c r="G54" s="276"/>
      <c r="H54" s="276"/>
      <c r="I54" s="276"/>
      <c r="J54" s="276"/>
      <c r="K54" s="274"/>
    </row>
    <row r="55" spans="2:11" ht="15" customHeight="1">
      <c r="B55" s="273"/>
      <c r="C55" s="397" t="s">
        <v>576</v>
      </c>
      <c r="D55" s="397"/>
      <c r="E55" s="397"/>
      <c r="F55" s="397"/>
      <c r="G55" s="397"/>
      <c r="H55" s="397"/>
      <c r="I55" s="397"/>
      <c r="J55" s="397"/>
      <c r="K55" s="274"/>
    </row>
    <row r="56" spans="2:11" ht="15" customHeight="1">
      <c r="B56" s="273"/>
      <c r="C56" s="278"/>
      <c r="D56" s="397" t="s">
        <v>577</v>
      </c>
      <c r="E56" s="397"/>
      <c r="F56" s="397"/>
      <c r="G56" s="397"/>
      <c r="H56" s="397"/>
      <c r="I56" s="397"/>
      <c r="J56" s="397"/>
      <c r="K56" s="274"/>
    </row>
    <row r="57" spans="2:11" ht="15" customHeight="1">
      <c r="B57" s="273"/>
      <c r="C57" s="278"/>
      <c r="D57" s="397" t="s">
        <v>578</v>
      </c>
      <c r="E57" s="397"/>
      <c r="F57" s="397"/>
      <c r="G57" s="397"/>
      <c r="H57" s="397"/>
      <c r="I57" s="397"/>
      <c r="J57" s="397"/>
      <c r="K57" s="274"/>
    </row>
    <row r="58" spans="2:11" ht="15" customHeight="1">
      <c r="B58" s="273"/>
      <c r="C58" s="278"/>
      <c r="D58" s="397" t="s">
        <v>579</v>
      </c>
      <c r="E58" s="397"/>
      <c r="F58" s="397"/>
      <c r="G58" s="397"/>
      <c r="H58" s="397"/>
      <c r="I58" s="397"/>
      <c r="J58" s="397"/>
      <c r="K58" s="274"/>
    </row>
    <row r="59" spans="2:11" ht="15" customHeight="1">
      <c r="B59" s="273"/>
      <c r="C59" s="278"/>
      <c r="D59" s="397" t="s">
        <v>580</v>
      </c>
      <c r="E59" s="397"/>
      <c r="F59" s="397"/>
      <c r="G59" s="397"/>
      <c r="H59" s="397"/>
      <c r="I59" s="397"/>
      <c r="J59" s="397"/>
      <c r="K59" s="274"/>
    </row>
    <row r="60" spans="2:11" ht="15" customHeight="1">
      <c r="B60" s="273"/>
      <c r="C60" s="278"/>
      <c r="D60" s="396" t="s">
        <v>581</v>
      </c>
      <c r="E60" s="396"/>
      <c r="F60" s="396"/>
      <c r="G60" s="396"/>
      <c r="H60" s="396"/>
      <c r="I60" s="396"/>
      <c r="J60" s="396"/>
      <c r="K60" s="274"/>
    </row>
    <row r="61" spans="2:11" ht="15" customHeight="1">
      <c r="B61" s="273"/>
      <c r="C61" s="278"/>
      <c r="D61" s="397" t="s">
        <v>582</v>
      </c>
      <c r="E61" s="397"/>
      <c r="F61" s="397"/>
      <c r="G61" s="397"/>
      <c r="H61" s="397"/>
      <c r="I61" s="397"/>
      <c r="J61" s="397"/>
      <c r="K61" s="274"/>
    </row>
    <row r="62" spans="2:11" ht="12.75" customHeight="1">
      <c r="B62" s="273"/>
      <c r="C62" s="278"/>
      <c r="D62" s="278"/>
      <c r="E62" s="281"/>
      <c r="F62" s="278"/>
      <c r="G62" s="278"/>
      <c r="H62" s="278"/>
      <c r="I62" s="278"/>
      <c r="J62" s="278"/>
      <c r="K62" s="274"/>
    </row>
    <row r="63" spans="2:11" ht="15" customHeight="1">
      <c r="B63" s="273"/>
      <c r="C63" s="278"/>
      <c r="D63" s="397" t="s">
        <v>583</v>
      </c>
      <c r="E63" s="397"/>
      <c r="F63" s="397"/>
      <c r="G63" s="397"/>
      <c r="H63" s="397"/>
      <c r="I63" s="397"/>
      <c r="J63" s="397"/>
      <c r="K63" s="274"/>
    </row>
    <row r="64" spans="2:11" ht="15" customHeight="1">
      <c r="B64" s="273"/>
      <c r="C64" s="278"/>
      <c r="D64" s="396" t="s">
        <v>584</v>
      </c>
      <c r="E64" s="396"/>
      <c r="F64" s="396"/>
      <c r="G64" s="396"/>
      <c r="H64" s="396"/>
      <c r="I64" s="396"/>
      <c r="J64" s="396"/>
      <c r="K64" s="274"/>
    </row>
    <row r="65" spans="2:11" ht="15" customHeight="1">
      <c r="B65" s="273"/>
      <c r="C65" s="278"/>
      <c r="D65" s="397" t="s">
        <v>585</v>
      </c>
      <c r="E65" s="397"/>
      <c r="F65" s="397"/>
      <c r="G65" s="397"/>
      <c r="H65" s="397"/>
      <c r="I65" s="397"/>
      <c r="J65" s="397"/>
      <c r="K65" s="274"/>
    </row>
    <row r="66" spans="2:11" ht="15" customHeight="1">
      <c r="B66" s="273"/>
      <c r="C66" s="278"/>
      <c r="D66" s="397" t="s">
        <v>586</v>
      </c>
      <c r="E66" s="397"/>
      <c r="F66" s="397"/>
      <c r="G66" s="397"/>
      <c r="H66" s="397"/>
      <c r="I66" s="397"/>
      <c r="J66" s="397"/>
      <c r="K66" s="274"/>
    </row>
    <row r="67" spans="2:11" ht="15" customHeight="1">
      <c r="B67" s="273"/>
      <c r="C67" s="278"/>
      <c r="D67" s="397" t="s">
        <v>587</v>
      </c>
      <c r="E67" s="397"/>
      <c r="F67" s="397"/>
      <c r="G67" s="397"/>
      <c r="H67" s="397"/>
      <c r="I67" s="397"/>
      <c r="J67" s="397"/>
      <c r="K67" s="274"/>
    </row>
    <row r="68" spans="2:11" ht="15" customHeight="1">
      <c r="B68" s="273"/>
      <c r="C68" s="278"/>
      <c r="D68" s="397" t="s">
        <v>588</v>
      </c>
      <c r="E68" s="397"/>
      <c r="F68" s="397"/>
      <c r="G68" s="397"/>
      <c r="H68" s="397"/>
      <c r="I68" s="397"/>
      <c r="J68" s="397"/>
      <c r="K68" s="274"/>
    </row>
    <row r="69" spans="2:11" ht="12.75" customHeight="1">
      <c r="B69" s="282"/>
      <c r="C69" s="283"/>
      <c r="D69" s="283"/>
      <c r="E69" s="283"/>
      <c r="F69" s="283"/>
      <c r="G69" s="283"/>
      <c r="H69" s="283"/>
      <c r="I69" s="283"/>
      <c r="J69" s="283"/>
      <c r="K69" s="284"/>
    </row>
    <row r="70" spans="2:11" ht="18.75" customHeight="1">
      <c r="B70" s="285"/>
      <c r="C70" s="285"/>
      <c r="D70" s="285"/>
      <c r="E70" s="285"/>
      <c r="F70" s="285"/>
      <c r="G70" s="285"/>
      <c r="H70" s="285"/>
      <c r="I70" s="285"/>
      <c r="J70" s="285"/>
      <c r="K70" s="286"/>
    </row>
    <row r="71" spans="2:11" ht="18.75" customHeight="1">
      <c r="B71" s="286"/>
      <c r="C71" s="286"/>
      <c r="D71" s="286"/>
      <c r="E71" s="286"/>
      <c r="F71" s="286"/>
      <c r="G71" s="286"/>
      <c r="H71" s="286"/>
      <c r="I71" s="286"/>
      <c r="J71" s="286"/>
      <c r="K71" s="286"/>
    </row>
    <row r="72" spans="2:11" ht="7.5" customHeight="1">
      <c r="B72" s="287"/>
      <c r="C72" s="288"/>
      <c r="D72" s="288"/>
      <c r="E72" s="288"/>
      <c r="F72" s="288"/>
      <c r="G72" s="288"/>
      <c r="H72" s="288"/>
      <c r="I72" s="288"/>
      <c r="J72" s="288"/>
      <c r="K72" s="289"/>
    </row>
    <row r="73" spans="2:11" ht="45" customHeight="1">
      <c r="B73" s="290"/>
      <c r="C73" s="395" t="s">
        <v>93</v>
      </c>
      <c r="D73" s="395"/>
      <c r="E73" s="395"/>
      <c r="F73" s="395"/>
      <c r="G73" s="395"/>
      <c r="H73" s="395"/>
      <c r="I73" s="395"/>
      <c r="J73" s="395"/>
      <c r="K73" s="291"/>
    </row>
    <row r="74" spans="2:11" ht="17.25" customHeight="1">
      <c r="B74" s="290"/>
      <c r="C74" s="292" t="s">
        <v>589</v>
      </c>
      <c r="D74" s="292"/>
      <c r="E74" s="292"/>
      <c r="F74" s="292" t="s">
        <v>590</v>
      </c>
      <c r="G74" s="293"/>
      <c r="H74" s="292" t="s">
        <v>122</v>
      </c>
      <c r="I74" s="292" t="s">
        <v>62</v>
      </c>
      <c r="J74" s="292" t="s">
        <v>591</v>
      </c>
      <c r="K74" s="291"/>
    </row>
    <row r="75" spans="2:11" ht="17.25" customHeight="1">
      <c r="B75" s="290"/>
      <c r="C75" s="294" t="s">
        <v>592</v>
      </c>
      <c r="D75" s="294"/>
      <c r="E75" s="294"/>
      <c r="F75" s="295" t="s">
        <v>593</v>
      </c>
      <c r="G75" s="296"/>
      <c r="H75" s="294"/>
      <c r="I75" s="294"/>
      <c r="J75" s="294" t="s">
        <v>594</v>
      </c>
      <c r="K75" s="291"/>
    </row>
    <row r="76" spans="2:11" ht="5.25" customHeight="1">
      <c r="B76" s="290"/>
      <c r="C76" s="297"/>
      <c r="D76" s="297"/>
      <c r="E76" s="297"/>
      <c r="F76" s="297"/>
      <c r="G76" s="298"/>
      <c r="H76" s="297"/>
      <c r="I76" s="297"/>
      <c r="J76" s="297"/>
      <c r="K76" s="291"/>
    </row>
    <row r="77" spans="2:11" ht="15" customHeight="1">
      <c r="B77" s="290"/>
      <c r="C77" s="280" t="s">
        <v>58</v>
      </c>
      <c r="D77" s="297"/>
      <c r="E77" s="297"/>
      <c r="F77" s="299" t="s">
        <v>595</v>
      </c>
      <c r="G77" s="298"/>
      <c r="H77" s="280" t="s">
        <v>596</v>
      </c>
      <c r="I77" s="280" t="s">
        <v>597</v>
      </c>
      <c r="J77" s="280">
        <v>20</v>
      </c>
      <c r="K77" s="291"/>
    </row>
    <row r="78" spans="2:11" ht="15" customHeight="1">
      <c r="B78" s="290"/>
      <c r="C78" s="280" t="s">
        <v>598</v>
      </c>
      <c r="D78" s="280"/>
      <c r="E78" s="280"/>
      <c r="F78" s="299" t="s">
        <v>595</v>
      </c>
      <c r="G78" s="298"/>
      <c r="H78" s="280" t="s">
        <v>599</v>
      </c>
      <c r="I78" s="280" t="s">
        <v>597</v>
      </c>
      <c r="J78" s="280">
        <v>120</v>
      </c>
      <c r="K78" s="291"/>
    </row>
    <row r="79" spans="2:11" ht="15" customHeight="1">
      <c r="B79" s="300"/>
      <c r="C79" s="280" t="s">
        <v>600</v>
      </c>
      <c r="D79" s="280"/>
      <c r="E79" s="280"/>
      <c r="F79" s="299" t="s">
        <v>601</v>
      </c>
      <c r="G79" s="298"/>
      <c r="H79" s="280" t="s">
        <v>602</v>
      </c>
      <c r="I79" s="280" t="s">
        <v>597</v>
      </c>
      <c r="J79" s="280">
        <v>50</v>
      </c>
      <c r="K79" s="291"/>
    </row>
    <row r="80" spans="2:11" ht="15" customHeight="1">
      <c r="B80" s="300"/>
      <c r="C80" s="280" t="s">
        <v>603</v>
      </c>
      <c r="D80" s="280"/>
      <c r="E80" s="280"/>
      <c r="F80" s="299" t="s">
        <v>595</v>
      </c>
      <c r="G80" s="298"/>
      <c r="H80" s="280" t="s">
        <v>604</v>
      </c>
      <c r="I80" s="280" t="s">
        <v>605</v>
      </c>
      <c r="J80" s="280"/>
      <c r="K80" s="291"/>
    </row>
    <row r="81" spans="2:11" ht="15" customHeight="1">
      <c r="B81" s="300"/>
      <c r="C81" s="301" t="s">
        <v>606</v>
      </c>
      <c r="D81" s="301"/>
      <c r="E81" s="301"/>
      <c r="F81" s="302" t="s">
        <v>601</v>
      </c>
      <c r="G81" s="301"/>
      <c r="H81" s="301" t="s">
        <v>607</v>
      </c>
      <c r="I81" s="301" t="s">
        <v>597</v>
      </c>
      <c r="J81" s="301">
        <v>15</v>
      </c>
      <c r="K81" s="291"/>
    </row>
    <row r="82" spans="2:11" ht="15" customHeight="1">
      <c r="B82" s="300"/>
      <c r="C82" s="301" t="s">
        <v>608</v>
      </c>
      <c r="D82" s="301"/>
      <c r="E82" s="301"/>
      <c r="F82" s="302" t="s">
        <v>601</v>
      </c>
      <c r="G82" s="301"/>
      <c r="H82" s="301" t="s">
        <v>609</v>
      </c>
      <c r="I82" s="301" t="s">
        <v>597</v>
      </c>
      <c r="J82" s="301">
        <v>15</v>
      </c>
      <c r="K82" s="291"/>
    </row>
    <row r="83" spans="2:11" ht="15" customHeight="1">
      <c r="B83" s="300"/>
      <c r="C83" s="301" t="s">
        <v>610</v>
      </c>
      <c r="D83" s="301"/>
      <c r="E83" s="301"/>
      <c r="F83" s="302" t="s">
        <v>601</v>
      </c>
      <c r="G83" s="301"/>
      <c r="H83" s="301" t="s">
        <v>611</v>
      </c>
      <c r="I83" s="301" t="s">
        <v>597</v>
      </c>
      <c r="J83" s="301">
        <v>20</v>
      </c>
      <c r="K83" s="291"/>
    </row>
    <row r="84" spans="2:11" ht="15" customHeight="1">
      <c r="B84" s="300"/>
      <c r="C84" s="301" t="s">
        <v>612</v>
      </c>
      <c r="D84" s="301"/>
      <c r="E84" s="301"/>
      <c r="F84" s="302" t="s">
        <v>601</v>
      </c>
      <c r="G84" s="301"/>
      <c r="H84" s="301" t="s">
        <v>613</v>
      </c>
      <c r="I84" s="301" t="s">
        <v>597</v>
      </c>
      <c r="J84" s="301">
        <v>20</v>
      </c>
      <c r="K84" s="291"/>
    </row>
    <row r="85" spans="2:11" ht="15" customHeight="1">
      <c r="B85" s="300"/>
      <c r="C85" s="280" t="s">
        <v>614</v>
      </c>
      <c r="D85" s="280"/>
      <c r="E85" s="280"/>
      <c r="F85" s="299" t="s">
        <v>601</v>
      </c>
      <c r="G85" s="298"/>
      <c r="H85" s="280" t="s">
        <v>615</v>
      </c>
      <c r="I85" s="280" t="s">
        <v>597</v>
      </c>
      <c r="J85" s="280">
        <v>50</v>
      </c>
      <c r="K85" s="291"/>
    </row>
    <row r="86" spans="2:11" ht="15" customHeight="1">
      <c r="B86" s="300"/>
      <c r="C86" s="280" t="s">
        <v>616</v>
      </c>
      <c r="D86" s="280"/>
      <c r="E86" s="280"/>
      <c r="F86" s="299" t="s">
        <v>601</v>
      </c>
      <c r="G86" s="298"/>
      <c r="H86" s="280" t="s">
        <v>617</v>
      </c>
      <c r="I86" s="280" t="s">
        <v>597</v>
      </c>
      <c r="J86" s="280">
        <v>20</v>
      </c>
      <c r="K86" s="291"/>
    </row>
    <row r="87" spans="2:11" ht="15" customHeight="1">
      <c r="B87" s="300"/>
      <c r="C87" s="280" t="s">
        <v>618</v>
      </c>
      <c r="D87" s="280"/>
      <c r="E87" s="280"/>
      <c r="F87" s="299" t="s">
        <v>601</v>
      </c>
      <c r="G87" s="298"/>
      <c r="H87" s="280" t="s">
        <v>619</v>
      </c>
      <c r="I87" s="280" t="s">
        <v>597</v>
      </c>
      <c r="J87" s="280">
        <v>20</v>
      </c>
      <c r="K87" s="291"/>
    </row>
    <row r="88" spans="2:11" ht="15" customHeight="1">
      <c r="B88" s="300"/>
      <c r="C88" s="280" t="s">
        <v>620</v>
      </c>
      <c r="D88" s="280"/>
      <c r="E88" s="280"/>
      <c r="F88" s="299" t="s">
        <v>601</v>
      </c>
      <c r="G88" s="298"/>
      <c r="H88" s="280" t="s">
        <v>621</v>
      </c>
      <c r="I88" s="280" t="s">
        <v>597</v>
      </c>
      <c r="J88" s="280">
        <v>50</v>
      </c>
      <c r="K88" s="291"/>
    </row>
    <row r="89" spans="2:11" ht="15" customHeight="1">
      <c r="B89" s="300"/>
      <c r="C89" s="280" t="s">
        <v>622</v>
      </c>
      <c r="D89" s="280"/>
      <c r="E89" s="280"/>
      <c r="F89" s="299" t="s">
        <v>601</v>
      </c>
      <c r="G89" s="298"/>
      <c r="H89" s="280" t="s">
        <v>622</v>
      </c>
      <c r="I89" s="280" t="s">
        <v>597</v>
      </c>
      <c r="J89" s="280">
        <v>50</v>
      </c>
      <c r="K89" s="291"/>
    </row>
    <row r="90" spans="2:11" ht="15" customHeight="1">
      <c r="B90" s="300"/>
      <c r="C90" s="280" t="s">
        <v>128</v>
      </c>
      <c r="D90" s="280"/>
      <c r="E90" s="280"/>
      <c r="F90" s="299" t="s">
        <v>601</v>
      </c>
      <c r="G90" s="298"/>
      <c r="H90" s="280" t="s">
        <v>623</v>
      </c>
      <c r="I90" s="280" t="s">
        <v>597</v>
      </c>
      <c r="J90" s="280">
        <v>255</v>
      </c>
      <c r="K90" s="291"/>
    </row>
    <row r="91" spans="2:11" ht="15" customHeight="1">
      <c r="B91" s="300"/>
      <c r="C91" s="280" t="s">
        <v>624</v>
      </c>
      <c r="D91" s="280"/>
      <c r="E91" s="280"/>
      <c r="F91" s="299" t="s">
        <v>595</v>
      </c>
      <c r="G91" s="298"/>
      <c r="H91" s="280" t="s">
        <v>625</v>
      </c>
      <c r="I91" s="280" t="s">
        <v>626</v>
      </c>
      <c r="J91" s="280"/>
      <c r="K91" s="291"/>
    </row>
    <row r="92" spans="2:11" ht="15" customHeight="1">
      <c r="B92" s="300"/>
      <c r="C92" s="280" t="s">
        <v>627</v>
      </c>
      <c r="D92" s="280"/>
      <c r="E92" s="280"/>
      <c r="F92" s="299" t="s">
        <v>595</v>
      </c>
      <c r="G92" s="298"/>
      <c r="H92" s="280" t="s">
        <v>628</v>
      </c>
      <c r="I92" s="280" t="s">
        <v>629</v>
      </c>
      <c r="J92" s="280"/>
      <c r="K92" s="291"/>
    </row>
    <row r="93" spans="2:11" ht="15" customHeight="1">
      <c r="B93" s="300"/>
      <c r="C93" s="280" t="s">
        <v>630</v>
      </c>
      <c r="D93" s="280"/>
      <c r="E93" s="280"/>
      <c r="F93" s="299" t="s">
        <v>595</v>
      </c>
      <c r="G93" s="298"/>
      <c r="H93" s="280" t="s">
        <v>630</v>
      </c>
      <c r="I93" s="280" t="s">
        <v>629</v>
      </c>
      <c r="J93" s="280"/>
      <c r="K93" s="291"/>
    </row>
    <row r="94" spans="2:11" ht="15" customHeight="1">
      <c r="B94" s="300"/>
      <c r="C94" s="280" t="s">
        <v>43</v>
      </c>
      <c r="D94" s="280"/>
      <c r="E94" s="280"/>
      <c r="F94" s="299" t="s">
        <v>595</v>
      </c>
      <c r="G94" s="298"/>
      <c r="H94" s="280" t="s">
        <v>631</v>
      </c>
      <c r="I94" s="280" t="s">
        <v>629</v>
      </c>
      <c r="J94" s="280"/>
      <c r="K94" s="291"/>
    </row>
    <row r="95" spans="2:11" ht="15" customHeight="1">
      <c r="B95" s="300"/>
      <c r="C95" s="280" t="s">
        <v>53</v>
      </c>
      <c r="D95" s="280"/>
      <c r="E95" s="280"/>
      <c r="F95" s="299" t="s">
        <v>595</v>
      </c>
      <c r="G95" s="298"/>
      <c r="H95" s="280" t="s">
        <v>632</v>
      </c>
      <c r="I95" s="280" t="s">
        <v>629</v>
      </c>
      <c r="J95" s="280"/>
      <c r="K95" s="291"/>
    </row>
    <row r="96" spans="2:11" ht="15" customHeight="1">
      <c r="B96" s="303"/>
      <c r="C96" s="304"/>
      <c r="D96" s="304"/>
      <c r="E96" s="304"/>
      <c r="F96" s="304"/>
      <c r="G96" s="304"/>
      <c r="H96" s="304"/>
      <c r="I96" s="304"/>
      <c r="J96" s="304"/>
      <c r="K96" s="305"/>
    </row>
    <row r="97" spans="2:11" ht="18.75" customHeight="1">
      <c r="B97" s="306"/>
      <c r="C97" s="307"/>
      <c r="D97" s="307"/>
      <c r="E97" s="307"/>
      <c r="F97" s="307"/>
      <c r="G97" s="307"/>
      <c r="H97" s="307"/>
      <c r="I97" s="307"/>
      <c r="J97" s="307"/>
      <c r="K97" s="306"/>
    </row>
    <row r="98" spans="2:11" ht="18.75" customHeight="1">
      <c r="B98" s="286"/>
      <c r="C98" s="286"/>
      <c r="D98" s="286"/>
      <c r="E98" s="286"/>
      <c r="F98" s="286"/>
      <c r="G98" s="286"/>
      <c r="H98" s="286"/>
      <c r="I98" s="286"/>
      <c r="J98" s="286"/>
      <c r="K98" s="286"/>
    </row>
    <row r="99" spans="2:11" ht="7.5" customHeight="1">
      <c r="B99" s="287"/>
      <c r="C99" s="288"/>
      <c r="D99" s="288"/>
      <c r="E99" s="288"/>
      <c r="F99" s="288"/>
      <c r="G99" s="288"/>
      <c r="H99" s="288"/>
      <c r="I99" s="288"/>
      <c r="J99" s="288"/>
      <c r="K99" s="289"/>
    </row>
    <row r="100" spans="2:11" ht="45" customHeight="1">
      <c r="B100" s="290"/>
      <c r="C100" s="395" t="s">
        <v>633</v>
      </c>
      <c r="D100" s="395"/>
      <c r="E100" s="395"/>
      <c r="F100" s="395"/>
      <c r="G100" s="395"/>
      <c r="H100" s="395"/>
      <c r="I100" s="395"/>
      <c r="J100" s="395"/>
      <c r="K100" s="291"/>
    </row>
    <row r="101" spans="2:11" ht="17.25" customHeight="1">
      <c r="B101" s="290"/>
      <c r="C101" s="292" t="s">
        <v>589</v>
      </c>
      <c r="D101" s="292"/>
      <c r="E101" s="292"/>
      <c r="F101" s="292" t="s">
        <v>590</v>
      </c>
      <c r="G101" s="293"/>
      <c r="H101" s="292" t="s">
        <v>122</v>
      </c>
      <c r="I101" s="292" t="s">
        <v>62</v>
      </c>
      <c r="J101" s="292" t="s">
        <v>591</v>
      </c>
      <c r="K101" s="291"/>
    </row>
    <row r="102" spans="2:11" ht="17.25" customHeight="1">
      <c r="B102" s="290"/>
      <c r="C102" s="294" t="s">
        <v>592</v>
      </c>
      <c r="D102" s="294"/>
      <c r="E102" s="294"/>
      <c r="F102" s="295" t="s">
        <v>593</v>
      </c>
      <c r="G102" s="296"/>
      <c r="H102" s="294"/>
      <c r="I102" s="294"/>
      <c r="J102" s="294" t="s">
        <v>594</v>
      </c>
      <c r="K102" s="291"/>
    </row>
    <row r="103" spans="2:11" ht="5.25" customHeight="1">
      <c r="B103" s="290"/>
      <c r="C103" s="292"/>
      <c r="D103" s="292"/>
      <c r="E103" s="292"/>
      <c r="F103" s="292"/>
      <c r="G103" s="308"/>
      <c r="H103" s="292"/>
      <c r="I103" s="292"/>
      <c r="J103" s="292"/>
      <c r="K103" s="291"/>
    </row>
    <row r="104" spans="2:11" ht="15" customHeight="1">
      <c r="B104" s="290"/>
      <c r="C104" s="280" t="s">
        <v>58</v>
      </c>
      <c r="D104" s="297"/>
      <c r="E104" s="297"/>
      <c r="F104" s="299" t="s">
        <v>595</v>
      </c>
      <c r="G104" s="308"/>
      <c r="H104" s="280" t="s">
        <v>634</v>
      </c>
      <c r="I104" s="280" t="s">
        <v>597</v>
      </c>
      <c r="J104" s="280">
        <v>20</v>
      </c>
      <c r="K104" s="291"/>
    </row>
    <row r="105" spans="2:11" ht="15" customHeight="1">
      <c r="B105" s="290"/>
      <c r="C105" s="280" t="s">
        <v>598</v>
      </c>
      <c r="D105" s="280"/>
      <c r="E105" s="280"/>
      <c r="F105" s="299" t="s">
        <v>595</v>
      </c>
      <c r="G105" s="280"/>
      <c r="H105" s="280" t="s">
        <v>634</v>
      </c>
      <c r="I105" s="280" t="s">
        <v>597</v>
      </c>
      <c r="J105" s="280">
        <v>120</v>
      </c>
      <c r="K105" s="291"/>
    </row>
    <row r="106" spans="2:11" ht="15" customHeight="1">
      <c r="B106" s="300"/>
      <c r="C106" s="280" t="s">
        <v>600</v>
      </c>
      <c r="D106" s="280"/>
      <c r="E106" s="280"/>
      <c r="F106" s="299" t="s">
        <v>601</v>
      </c>
      <c r="G106" s="280"/>
      <c r="H106" s="280" t="s">
        <v>634</v>
      </c>
      <c r="I106" s="280" t="s">
        <v>597</v>
      </c>
      <c r="J106" s="280">
        <v>50</v>
      </c>
      <c r="K106" s="291"/>
    </row>
    <row r="107" spans="2:11" ht="15" customHeight="1">
      <c r="B107" s="300"/>
      <c r="C107" s="280" t="s">
        <v>603</v>
      </c>
      <c r="D107" s="280"/>
      <c r="E107" s="280"/>
      <c r="F107" s="299" t="s">
        <v>595</v>
      </c>
      <c r="G107" s="280"/>
      <c r="H107" s="280" t="s">
        <v>634</v>
      </c>
      <c r="I107" s="280" t="s">
        <v>605</v>
      </c>
      <c r="J107" s="280"/>
      <c r="K107" s="291"/>
    </row>
    <row r="108" spans="2:11" ht="15" customHeight="1">
      <c r="B108" s="300"/>
      <c r="C108" s="280" t="s">
        <v>614</v>
      </c>
      <c r="D108" s="280"/>
      <c r="E108" s="280"/>
      <c r="F108" s="299" t="s">
        <v>601</v>
      </c>
      <c r="G108" s="280"/>
      <c r="H108" s="280" t="s">
        <v>634</v>
      </c>
      <c r="I108" s="280" t="s">
        <v>597</v>
      </c>
      <c r="J108" s="280">
        <v>50</v>
      </c>
      <c r="K108" s="291"/>
    </row>
    <row r="109" spans="2:11" ht="15" customHeight="1">
      <c r="B109" s="300"/>
      <c r="C109" s="280" t="s">
        <v>622</v>
      </c>
      <c r="D109" s="280"/>
      <c r="E109" s="280"/>
      <c r="F109" s="299" t="s">
        <v>601</v>
      </c>
      <c r="G109" s="280"/>
      <c r="H109" s="280" t="s">
        <v>634</v>
      </c>
      <c r="I109" s="280" t="s">
        <v>597</v>
      </c>
      <c r="J109" s="280">
        <v>50</v>
      </c>
      <c r="K109" s="291"/>
    </row>
    <row r="110" spans="2:11" ht="15" customHeight="1">
      <c r="B110" s="300"/>
      <c r="C110" s="280" t="s">
        <v>620</v>
      </c>
      <c r="D110" s="280"/>
      <c r="E110" s="280"/>
      <c r="F110" s="299" t="s">
        <v>601</v>
      </c>
      <c r="G110" s="280"/>
      <c r="H110" s="280" t="s">
        <v>634</v>
      </c>
      <c r="I110" s="280" t="s">
        <v>597</v>
      </c>
      <c r="J110" s="280">
        <v>50</v>
      </c>
      <c r="K110" s="291"/>
    </row>
    <row r="111" spans="2:11" ht="15" customHeight="1">
      <c r="B111" s="300"/>
      <c r="C111" s="280" t="s">
        <v>58</v>
      </c>
      <c r="D111" s="280"/>
      <c r="E111" s="280"/>
      <c r="F111" s="299" t="s">
        <v>595</v>
      </c>
      <c r="G111" s="280"/>
      <c r="H111" s="280" t="s">
        <v>635</v>
      </c>
      <c r="I111" s="280" t="s">
        <v>597</v>
      </c>
      <c r="J111" s="280">
        <v>20</v>
      </c>
      <c r="K111" s="291"/>
    </row>
    <row r="112" spans="2:11" ht="15" customHeight="1">
      <c r="B112" s="300"/>
      <c r="C112" s="280" t="s">
        <v>636</v>
      </c>
      <c r="D112" s="280"/>
      <c r="E112" s="280"/>
      <c r="F112" s="299" t="s">
        <v>595</v>
      </c>
      <c r="G112" s="280"/>
      <c r="H112" s="280" t="s">
        <v>637</v>
      </c>
      <c r="I112" s="280" t="s">
        <v>597</v>
      </c>
      <c r="J112" s="280">
        <v>120</v>
      </c>
      <c r="K112" s="291"/>
    </row>
    <row r="113" spans="2:11" ht="15" customHeight="1">
      <c r="B113" s="300"/>
      <c r="C113" s="280" t="s">
        <v>43</v>
      </c>
      <c r="D113" s="280"/>
      <c r="E113" s="280"/>
      <c r="F113" s="299" t="s">
        <v>595</v>
      </c>
      <c r="G113" s="280"/>
      <c r="H113" s="280" t="s">
        <v>638</v>
      </c>
      <c r="I113" s="280" t="s">
        <v>629</v>
      </c>
      <c r="J113" s="280"/>
      <c r="K113" s="291"/>
    </row>
    <row r="114" spans="2:11" ht="15" customHeight="1">
      <c r="B114" s="300"/>
      <c r="C114" s="280" t="s">
        <v>53</v>
      </c>
      <c r="D114" s="280"/>
      <c r="E114" s="280"/>
      <c r="F114" s="299" t="s">
        <v>595</v>
      </c>
      <c r="G114" s="280"/>
      <c r="H114" s="280" t="s">
        <v>639</v>
      </c>
      <c r="I114" s="280" t="s">
        <v>629</v>
      </c>
      <c r="J114" s="280"/>
      <c r="K114" s="291"/>
    </row>
    <row r="115" spans="2:11" ht="15" customHeight="1">
      <c r="B115" s="300"/>
      <c r="C115" s="280" t="s">
        <v>62</v>
      </c>
      <c r="D115" s="280"/>
      <c r="E115" s="280"/>
      <c r="F115" s="299" t="s">
        <v>595</v>
      </c>
      <c r="G115" s="280"/>
      <c r="H115" s="280" t="s">
        <v>640</v>
      </c>
      <c r="I115" s="280" t="s">
        <v>641</v>
      </c>
      <c r="J115" s="280"/>
      <c r="K115" s="291"/>
    </row>
    <row r="116" spans="2:11" ht="15" customHeight="1">
      <c r="B116" s="303"/>
      <c r="C116" s="309"/>
      <c r="D116" s="309"/>
      <c r="E116" s="309"/>
      <c r="F116" s="309"/>
      <c r="G116" s="309"/>
      <c r="H116" s="309"/>
      <c r="I116" s="309"/>
      <c r="J116" s="309"/>
      <c r="K116" s="305"/>
    </row>
    <row r="117" spans="2:11" ht="18.75" customHeight="1">
      <c r="B117" s="310"/>
      <c r="C117" s="276"/>
      <c r="D117" s="276"/>
      <c r="E117" s="276"/>
      <c r="F117" s="311"/>
      <c r="G117" s="276"/>
      <c r="H117" s="276"/>
      <c r="I117" s="276"/>
      <c r="J117" s="276"/>
      <c r="K117" s="310"/>
    </row>
    <row r="118" spans="2:11" ht="18.75" customHeight="1">
      <c r="B118" s="286"/>
      <c r="C118" s="286"/>
      <c r="D118" s="286"/>
      <c r="E118" s="286"/>
      <c r="F118" s="286"/>
      <c r="G118" s="286"/>
      <c r="H118" s="286"/>
      <c r="I118" s="286"/>
      <c r="J118" s="286"/>
      <c r="K118" s="286"/>
    </row>
    <row r="119" spans="2:11" ht="7.5" customHeight="1">
      <c r="B119" s="312"/>
      <c r="C119" s="313"/>
      <c r="D119" s="313"/>
      <c r="E119" s="313"/>
      <c r="F119" s="313"/>
      <c r="G119" s="313"/>
      <c r="H119" s="313"/>
      <c r="I119" s="313"/>
      <c r="J119" s="313"/>
      <c r="K119" s="314"/>
    </row>
    <row r="120" spans="2:11" ht="45" customHeight="1">
      <c r="B120" s="315"/>
      <c r="C120" s="394" t="s">
        <v>642</v>
      </c>
      <c r="D120" s="394"/>
      <c r="E120" s="394"/>
      <c r="F120" s="394"/>
      <c r="G120" s="394"/>
      <c r="H120" s="394"/>
      <c r="I120" s="394"/>
      <c r="J120" s="394"/>
      <c r="K120" s="316"/>
    </row>
    <row r="121" spans="2:11" ht="17.25" customHeight="1">
      <c r="B121" s="317"/>
      <c r="C121" s="292" t="s">
        <v>589</v>
      </c>
      <c r="D121" s="292"/>
      <c r="E121" s="292"/>
      <c r="F121" s="292" t="s">
        <v>590</v>
      </c>
      <c r="G121" s="293"/>
      <c r="H121" s="292" t="s">
        <v>122</v>
      </c>
      <c r="I121" s="292" t="s">
        <v>62</v>
      </c>
      <c r="J121" s="292" t="s">
        <v>591</v>
      </c>
      <c r="K121" s="318"/>
    </row>
    <row r="122" spans="2:11" ht="17.25" customHeight="1">
      <c r="B122" s="317"/>
      <c r="C122" s="294" t="s">
        <v>592</v>
      </c>
      <c r="D122" s="294"/>
      <c r="E122" s="294"/>
      <c r="F122" s="295" t="s">
        <v>593</v>
      </c>
      <c r="G122" s="296"/>
      <c r="H122" s="294"/>
      <c r="I122" s="294"/>
      <c r="J122" s="294" t="s">
        <v>594</v>
      </c>
      <c r="K122" s="318"/>
    </row>
    <row r="123" spans="2:11" ht="5.25" customHeight="1">
      <c r="B123" s="319"/>
      <c r="C123" s="297"/>
      <c r="D123" s="297"/>
      <c r="E123" s="297"/>
      <c r="F123" s="297"/>
      <c r="G123" s="280"/>
      <c r="H123" s="297"/>
      <c r="I123" s="297"/>
      <c r="J123" s="297"/>
      <c r="K123" s="320"/>
    </row>
    <row r="124" spans="2:11" ht="15" customHeight="1">
      <c r="B124" s="319"/>
      <c r="C124" s="280" t="s">
        <v>598</v>
      </c>
      <c r="D124" s="297"/>
      <c r="E124" s="297"/>
      <c r="F124" s="299" t="s">
        <v>595</v>
      </c>
      <c r="G124" s="280"/>
      <c r="H124" s="280" t="s">
        <v>634</v>
      </c>
      <c r="I124" s="280" t="s">
        <v>597</v>
      </c>
      <c r="J124" s="280">
        <v>120</v>
      </c>
      <c r="K124" s="321"/>
    </row>
    <row r="125" spans="2:11" ht="15" customHeight="1">
      <c r="B125" s="319"/>
      <c r="C125" s="280" t="s">
        <v>643</v>
      </c>
      <c r="D125" s="280"/>
      <c r="E125" s="280"/>
      <c r="F125" s="299" t="s">
        <v>595</v>
      </c>
      <c r="G125" s="280"/>
      <c r="H125" s="280" t="s">
        <v>644</v>
      </c>
      <c r="I125" s="280" t="s">
        <v>597</v>
      </c>
      <c r="J125" s="280" t="s">
        <v>645</v>
      </c>
      <c r="K125" s="321"/>
    </row>
    <row r="126" spans="2:11" ht="15" customHeight="1">
      <c r="B126" s="319"/>
      <c r="C126" s="280" t="s">
        <v>544</v>
      </c>
      <c r="D126" s="280"/>
      <c r="E126" s="280"/>
      <c r="F126" s="299" t="s">
        <v>595</v>
      </c>
      <c r="G126" s="280"/>
      <c r="H126" s="280" t="s">
        <v>646</v>
      </c>
      <c r="I126" s="280" t="s">
        <v>597</v>
      </c>
      <c r="J126" s="280" t="s">
        <v>645</v>
      </c>
      <c r="K126" s="321"/>
    </row>
    <row r="127" spans="2:11" ht="15" customHeight="1">
      <c r="B127" s="319"/>
      <c r="C127" s="280" t="s">
        <v>606</v>
      </c>
      <c r="D127" s="280"/>
      <c r="E127" s="280"/>
      <c r="F127" s="299" t="s">
        <v>601</v>
      </c>
      <c r="G127" s="280"/>
      <c r="H127" s="280" t="s">
        <v>607</v>
      </c>
      <c r="I127" s="280" t="s">
        <v>597</v>
      </c>
      <c r="J127" s="280">
        <v>15</v>
      </c>
      <c r="K127" s="321"/>
    </row>
    <row r="128" spans="2:11" ht="15" customHeight="1">
      <c r="B128" s="319"/>
      <c r="C128" s="301" t="s">
        <v>608</v>
      </c>
      <c r="D128" s="301"/>
      <c r="E128" s="301"/>
      <c r="F128" s="302" t="s">
        <v>601</v>
      </c>
      <c r="G128" s="301"/>
      <c r="H128" s="301" t="s">
        <v>609</v>
      </c>
      <c r="I128" s="301" t="s">
        <v>597</v>
      </c>
      <c r="J128" s="301">
        <v>15</v>
      </c>
      <c r="K128" s="321"/>
    </row>
    <row r="129" spans="2:11" ht="15" customHeight="1">
      <c r="B129" s="319"/>
      <c r="C129" s="301" t="s">
        <v>610</v>
      </c>
      <c r="D129" s="301"/>
      <c r="E129" s="301"/>
      <c r="F129" s="302" t="s">
        <v>601</v>
      </c>
      <c r="G129" s="301"/>
      <c r="H129" s="301" t="s">
        <v>611</v>
      </c>
      <c r="I129" s="301" t="s">
        <v>597</v>
      </c>
      <c r="J129" s="301">
        <v>20</v>
      </c>
      <c r="K129" s="321"/>
    </row>
    <row r="130" spans="2:11" ht="15" customHeight="1">
      <c r="B130" s="319"/>
      <c r="C130" s="301" t="s">
        <v>612</v>
      </c>
      <c r="D130" s="301"/>
      <c r="E130" s="301"/>
      <c r="F130" s="302" t="s">
        <v>601</v>
      </c>
      <c r="G130" s="301"/>
      <c r="H130" s="301" t="s">
        <v>613</v>
      </c>
      <c r="I130" s="301" t="s">
        <v>597</v>
      </c>
      <c r="J130" s="301">
        <v>20</v>
      </c>
      <c r="K130" s="321"/>
    </row>
    <row r="131" spans="2:11" ht="15" customHeight="1">
      <c r="B131" s="319"/>
      <c r="C131" s="280" t="s">
        <v>600</v>
      </c>
      <c r="D131" s="280"/>
      <c r="E131" s="280"/>
      <c r="F131" s="299" t="s">
        <v>601</v>
      </c>
      <c r="G131" s="280"/>
      <c r="H131" s="280" t="s">
        <v>634</v>
      </c>
      <c r="I131" s="280" t="s">
        <v>597</v>
      </c>
      <c r="J131" s="280">
        <v>50</v>
      </c>
      <c r="K131" s="321"/>
    </row>
    <row r="132" spans="2:11" ht="15" customHeight="1">
      <c r="B132" s="319"/>
      <c r="C132" s="280" t="s">
        <v>614</v>
      </c>
      <c r="D132" s="280"/>
      <c r="E132" s="280"/>
      <c r="F132" s="299" t="s">
        <v>601</v>
      </c>
      <c r="G132" s="280"/>
      <c r="H132" s="280" t="s">
        <v>634</v>
      </c>
      <c r="I132" s="280" t="s">
        <v>597</v>
      </c>
      <c r="J132" s="280">
        <v>50</v>
      </c>
      <c r="K132" s="321"/>
    </row>
    <row r="133" spans="2:11" ht="15" customHeight="1">
      <c r="B133" s="319"/>
      <c r="C133" s="280" t="s">
        <v>620</v>
      </c>
      <c r="D133" s="280"/>
      <c r="E133" s="280"/>
      <c r="F133" s="299" t="s">
        <v>601</v>
      </c>
      <c r="G133" s="280"/>
      <c r="H133" s="280" t="s">
        <v>634</v>
      </c>
      <c r="I133" s="280" t="s">
        <v>597</v>
      </c>
      <c r="J133" s="280">
        <v>50</v>
      </c>
      <c r="K133" s="321"/>
    </row>
    <row r="134" spans="2:11" ht="15" customHeight="1">
      <c r="B134" s="319"/>
      <c r="C134" s="280" t="s">
        <v>622</v>
      </c>
      <c r="D134" s="280"/>
      <c r="E134" s="280"/>
      <c r="F134" s="299" t="s">
        <v>601</v>
      </c>
      <c r="G134" s="280"/>
      <c r="H134" s="280" t="s">
        <v>634</v>
      </c>
      <c r="I134" s="280" t="s">
        <v>597</v>
      </c>
      <c r="J134" s="280">
        <v>50</v>
      </c>
      <c r="K134" s="321"/>
    </row>
    <row r="135" spans="2:11" ht="15" customHeight="1">
      <c r="B135" s="319"/>
      <c r="C135" s="280" t="s">
        <v>128</v>
      </c>
      <c r="D135" s="280"/>
      <c r="E135" s="280"/>
      <c r="F135" s="299" t="s">
        <v>601</v>
      </c>
      <c r="G135" s="280"/>
      <c r="H135" s="280" t="s">
        <v>647</v>
      </c>
      <c r="I135" s="280" t="s">
        <v>597</v>
      </c>
      <c r="J135" s="280">
        <v>255</v>
      </c>
      <c r="K135" s="321"/>
    </row>
    <row r="136" spans="2:11" ht="15" customHeight="1">
      <c r="B136" s="319"/>
      <c r="C136" s="280" t="s">
        <v>624</v>
      </c>
      <c r="D136" s="280"/>
      <c r="E136" s="280"/>
      <c r="F136" s="299" t="s">
        <v>595</v>
      </c>
      <c r="G136" s="280"/>
      <c r="H136" s="280" t="s">
        <v>648</v>
      </c>
      <c r="I136" s="280" t="s">
        <v>626</v>
      </c>
      <c r="J136" s="280"/>
      <c r="K136" s="321"/>
    </row>
    <row r="137" spans="2:11" ht="15" customHeight="1">
      <c r="B137" s="319"/>
      <c r="C137" s="280" t="s">
        <v>627</v>
      </c>
      <c r="D137" s="280"/>
      <c r="E137" s="280"/>
      <c r="F137" s="299" t="s">
        <v>595</v>
      </c>
      <c r="G137" s="280"/>
      <c r="H137" s="280" t="s">
        <v>649</v>
      </c>
      <c r="I137" s="280" t="s">
        <v>629</v>
      </c>
      <c r="J137" s="280"/>
      <c r="K137" s="321"/>
    </row>
    <row r="138" spans="2:11" ht="15" customHeight="1">
      <c r="B138" s="319"/>
      <c r="C138" s="280" t="s">
        <v>630</v>
      </c>
      <c r="D138" s="280"/>
      <c r="E138" s="280"/>
      <c r="F138" s="299" t="s">
        <v>595</v>
      </c>
      <c r="G138" s="280"/>
      <c r="H138" s="280" t="s">
        <v>630</v>
      </c>
      <c r="I138" s="280" t="s">
        <v>629</v>
      </c>
      <c r="J138" s="280"/>
      <c r="K138" s="321"/>
    </row>
    <row r="139" spans="2:11" ht="15" customHeight="1">
      <c r="B139" s="319"/>
      <c r="C139" s="280" t="s">
        <v>43</v>
      </c>
      <c r="D139" s="280"/>
      <c r="E139" s="280"/>
      <c r="F139" s="299" t="s">
        <v>595</v>
      </c>
      <c r="G139" s="280"/>
      <c r="H139" s="280" t="s">
        <v>650</v>
      </c>
      <c r="I139" s="280" t="s">
        <v>629</v>
      </c>
      <c r="J139" s="280"/>
      <c r="K139" s="321"/>
    </row>
    <row r="140" spans="2:11" ht="15" customHeight="1">
      <c r="B140" s="319"/>
      <c r="C140" s="280" t="s">
        <v>651</v>
      </c>
      <c r="D140" s="280"/>
      <c r="E140" s="280"/>
      <c r="F140" s="299" t="s">
        <v>595</v>
      </c>
      <c r="G140" s="280"/>
      <c r="H140" s="280" t="s">
        <v>652</v>
      </c>
      <c r="I140" s="280" t="s">
        <v>629</v>
      </c>
      <c r="J140" s="280"/>
      <c r="K140" s="321"/>
    </row>
    <row r="141" spans="2:11" ht="15" customHeight="1">
      <c r="B141" s="322"/>
      <c r="C141" s="323"/>
      <c r="D141" s="323"/>
      <c r="E141" s="323"/>
      <c r="F141" s="323"/>
      <c r="G141" s="323"/>
      <c r="H141" s="323"/>
      <c r="I141" s="323"/>
      <c r="J141" s="323"/>
      <c r="K141" s="324"/>
    </row>
    <row r="142" spans="2:11" ht="18.75" customHeight="1">
      <c r="B142" s="276"/>
      <c r="C142" s="276"/>
      <c r="D142" s="276"/>
      <c r="E142" s="276"/>
      <c r="F142" s="311"/>
      <c r="G142" s="276"/>
      <c r="H142" s="276"/>
      <c r="I142" s="276"/>
      <c r="J142" s="276"/>
      <c r="K142" s="276"/>
    </row>
    <row r="143" spans="2:11" ht="18.75" customHeight="1">
      <c r="B143" s="286"/>
      <c r="C143" s="286"/>
      <c r="D143" s="286"/>
      <c r="E143" s="286"/>
      <c r="F143" s="286"/>
      <c r="G143" s="286"/>
      <c r="H143" s="286"/>
      <c r="I143" s="286"/>
      <c r="J143" s="286"/>
      <c r="K143" s="286"/>
    </row>
    <row r="144" spans="2:11" ht="7.5" customHeight="1">
      <c r="B144" s="287"/>
      <c r="C144" s="288"/>
      <c r="D144" s="288"/>
      <c r="E144" s="288"/>
      <c r="F144" s="288"/>
      <c r="G144" s="288"/>
      <c r="H144" s="288"/>
      <c r="I144" s="288"/>
      <c r="J144" s="288"/>
      <c r="K144" s="289"/>
    </row>
    <row r="145" spans="2:11" ht="45" customHeight="1">
      <c r="B145" s="290"/>
      <c r="C145" s="395" t="s">
        <v>653</v>
      </c>
      <c r="D145" s="395"/>
      <c r="E145" s="395"/>
      <c r="F145" s="395"/>
      <c r="G145" s="395"/>
      <c r="H145" s="395"/>
      <c r="I145" s="395"/>
      <c r="J145" s="395"/>
      <c r="K145" s="291"/>
    </row>
    <row r="146" spans="2:11" ht="17.25" customHeight="1">
      <c r="B146" s="290"/>
      <c r="C146" s="292" t="s">
        <v>589</v>
      </c>
      <c r="D146" s="292"/>
      <c r="E146" s="292"/>
      <c r="F146" s="292" t="s">
        <v>590</v>
      </c>
      <c r="G146" s="293"/>
      <c r="H146" s="292" t="s">
        <v>122</v>
      </c>
      <c r="I146" s="292" t="s">
        <v>62</v>
      </c>
      <c r="J146" s="292" t="s">
        <v>591</v>
      </c>
      <c r="K146" s="291"/>
    </row>
    <row r="147" spans="2:11" ht="17.25" customHeight="1">
      <c r="B147" s="290"/>
      <c r="C147" s="294" t="s">
        <v>592</v>
      </c>
      <c r="D147" s="294"/>
      <c r="E147" s="294"/>
      <c r="F147" s="295" t="s">
        <v>593</v>
      </c>
      <c r="G147" s="296"/>
      <c r="H147" s="294"/>
      <c r="I147" s="294"/>
      <c r="J147" s="294" t="s">
        <v>594</v>
      </c>
      <c r="K147" s="291"/>
    </row>
    <row r="148" spans="2:11" ht="5.25" customHeight="1">
      <c r="B148" s="300"/>
      <c r="C148" s="297"/>
      <c r="D148" s="297"/>
      <c r="E148" s="297"/>
      <c r="F148" s="297"/>
      <c r="G148" s="298"/>
      <c r="H148" s="297"/>
      <c r="I148" s="297"/>
      <c r="J148" s="297"/>
      <c r="K148" s="321"/>
    </row>
    <row r="149" spans="2:11" ht="15" customHeight="1">
      <c r="B149" s="300"/>
      <c r="C149" s="325" t="s">
        <v>598</v>
      </c>
      <c r="D149" s="280"/>
      <c r="E149" s="280"/>
      <c r="F149" s="326" t="s">
        <v>595</v>
      </c>
      <c r="G149" s="280"/>
      <c r="H149" s="325" t="s">
        <v>634</v>
      </c>
      <c r="I149" s="325" t="s">
        <v>597</v>
      </c>
      <c r="J149" s="325">
        <v>120</v>
      </c>
      <c r="K149" s="321"/>
    </row>
    <row r="150" spans="2:11" ht="15" customHeight="1">
      <c r="B150" s="300"/>
      <c r="C150" s="325" t="s">
        <v>643</v>
      </c>
      <c r="D150" s="280"/>
      <c r="E150" s="280"/>
      <c r="F150" s="326" t="s">
        <v>595</v>
      </c>
      <c r="G150" s="280"/>
      <c r="H150" s="325" t="s">
        <v>654</v>
      </c>
      <c r="I150" s="325" t="s">
        <v>597</v>
      </c>
      <c r="J150" s="325" t="s">
        <v>645</v>
      </c>
      <c r="K150" s="321"/>
    </row>
    <row r="151" spans="2:11" ht="15" customHeight="1">
      <c r="B151" s="300"/>
      <c r="C151" s="325" t="s">
        <v>544</v>
      </c>
      <c r="D151" s="280"/>
      <c r="E151" s="280"/>
      <c r="F151" s="326" t="s">
        <v>595</v>
      </c>
      <c r="G151" s="280"/>
      <c r="H151" s="325" t="s">
        <v>655</v>
      </c>
      <c r="I151" s="325" t="s">
        <v>597</v>
      </c>
      <c r="J151" s="325" t="s">
        <v>645</v>
      </c>
      <c r="K151" s="321"/>
    </row>
    <row r="152" spans="2:11" ht="15" customHeight="1">
      <c r="B152" s="300"/>
      <c r="C152" s="325" t="s">
        <v>600</v>
      </c>
      <c r="D152" s="280"/>
      <c r="E152" s="280"/>
      <c r="F152" s="326" t="s">
        <v>601</v>
      </c>
      <c r="G152" s="280"/>
      <c r="H152" s="325" t="s">
        <v>634</v>
      </c>
      <c r="I152" s="325" t="s">
        <v>597</v>
      </c>
      <c r="J152" s="325">
        <v>50</v>
      </c>
      <c r="K152" s="321"/>
    </row>
    <row r="153" spans="2:11" ht="15" customHeight="1">
      <c r="B153" s="300"/>
      <c r="C153" s="325" t="s">
        <v>603</v>
      </c>
      <c r="D153" s="280"/>
      <c r="E153" s="280"/>
      <c r="F153" s="326" t="s">
        <v>595</v>
      </c>
      <c r="G153" s="280"/>
      <c r="H153" s="325" t="s">
        <v>634</v>
      </c>
      <c r="I153" s="325" t="s">
        <v>605</v>
      </c>
      <c r="J153" s="325"/>
      <c r="K153" s="321"/>
    </row>
    <row r="154" spans="2:11" ht="15" customHeight="1">
      <c r="B154" s="300"/>
      <c r="C154" s="325" t="s">
        <v>614</v>
      </c>
      <c r="D154" s="280"/>
      <c r="E154" s="280"/>
      <c r="F154" s="326" t="s">
        <v>601</v>
      </c>
      <c r="G154" s="280"/>
      <c r="H154" s="325" t="s">
        <v>634</v>
      </c>
      <c r="I154" s="325" t="s">
        <v>597</v>
      </c>
      <c r="J154" s="325">
        <v>50</v>
      </c>
      <c r="K154" s="321"/>
    </row>
    <row r="155" spans="2:11" ht="15" customHeight="1">
      <c r="B155" s="300"/>
      <c r="C155" s="325" t="s">
        <v>622</v>
      </c>
      <c r="D155" s="280"/>
      <c r="E155" s="280"/>
      <c r="F155" s="326" t="s">
        <v>601</v>
      </c>
      <c r="G155" s="280"/>
      <c r="H155" s="325" t="s">
        <v>634</v>
      </c>
      <c r="I155" s="325" t="s">
        <v>597</v>
      </c>
      <c r="J155" s="325">
        <v>50</v>
      </c>
      <c r="K155" s="321"/>
    </row>
    <row r="156" spans="2:11" ht="15" customHeight="1">
      <c r="B156" s="300"/>
      <c r="C156" s="325" t="s">
        <v>620</v>
      </c>
      <c r="D156" s="280"/>
      <c r="E156" s="280"/>
      <c r="F156" s="326" t="s">
        <v>601</v>
      </c>
      <c r="G156" s="280"/>
      <c r="H156" s="325" t="s">
        <v>634</v>
      </c>
      <c r="I156" s="325" t="s">
        <v>597</v>
      </c>
      <c r="J156" s="325">
        <v>50</v>
      </c>
      <c r="K156" s="321"/>
    </row>
    <row r="157" spans="2:11" ht="15" customHeight="1">
      <c r="B157" s="300"/>
      <c r="C157" s="325" t="s">
        <v>100</v>
      </c>
      <c r="D157" s="280"/>
      <c r="E157" s="280"/>
      <c r="F157" s="326" t="s">
        <v>595</v>
      </c>
      <c r="G157" s="280"/>
      <c r="H157" s="325" t="s">
        <v>656</v>
      </c>
      <c r="I157" s="325" t="s">
        <v>597</v>
      </c>
      <c r="J157" s="325" t="s">
        <v>657</v>
      </c>
      <c r="K157" s="321"/>
    </row>
    <row r="158" spans="2:11" ht="15" customHeight="1">
      <c r="B158" s="300"/>
      <c r="C158" s="325" t="s">
        <v>658</v>
      </c>
      <c r="D158" s="280"/>
      <c r="E158" s="280"/>
      <c r="F158" s="326" t="s">
        <v>595</v>
      </c>
      <c r="G158" s="280"/>
      <c r="H158" s="325" t="s">
        <v>659</v>
      </c>
      <c r="I158" s="325" t="s">
        <v>629</v>
      </c>
      <c r="J158" s="325"/>
      <c r="K158" s="321"/>
    </row>
    <row r="159" spans="2:11" ht="15" customHeight="1">
      <c r="B159" s="327"/>
      <c r="C159" s="309"/>
      <c r="D159" s="309"/>
      <c r="E159" s="309"/>
      <c r="F159" s="309"/>
      <c r="G159" s="309"/>
      <c r="H159" s="309"/>
      <c r="I159" s="309"/>
      <c r="J159" s="309"/>
      <c r="K159" s="328"/>
    </row>
    <row r="160" spans="2:11" ht="18.75" customHeight="1">
      <c r="B160" s="276"/>
      <c r="C160" s="280"/>
      <c r="D160" s="280"/>
      <c r="E160" s="280"/>
      <c r="F160" s="299"/>
      <c r="G160" s="280"/>
      <c r="H160" s="280"/>
      <c r="I160" s="280"/>
      <c r="J160" s="280"/>
      <c r="K160" s="276"/>
    </row>
    <row r="161" spans="2:11" ht="18.75" customHeight="1">
      <c r="B161" s="286"/>
      <c r="C161" s="286"/>
      <c r="D161" s="286"/>
      <c r="E161" s="286"/>
      <c r="F161" s="286"/>
      <c r="G161" s="286"/>
      <c r="H161" s="286"/>
      <c r="I161" s="286"/>
      <c r="J161" s="286"/>
      <c r="K161" s="286"/>
    </row>
    <row r="162" spans="2:11" ht="7.5" customHeight="1">
      <c r="B162" s="268"/>
      <c r="C162" s="269"/>
      <c r="D162" s="269"/>
      <c r="E162" s="269"/>
      <c r="F162" s="269"/>
      <c r="G162" s="269"/>
      <c r="H162" s="269"/>
      <c r="I162" s="269"/>
      <c r="J162" s="269"/>
      <c r="K162" s="270"/>
    </row>
    <row r="163" spans="2:11" ht="45" customHeight="1">
      <c r="B163" s="271"/>
      <c r="C163" s="394" t="s">
        <v>660</v>
      </c>
      <c r="D163" s="394"/>
      <c r="E163" s="394"/>
      <c r="F163" s="394"/>
      <c r="G163" s="394"/>
      <c r="H163" s="394"/>
      <c r="I163" s="394"/>
      <c r="J163" s="394"/>
      <c r="K163" s="272"/>
    </row>
    <row r="164" spans="2:11" ht="17.25" customHeight="1">
      <c r="B164" s="271"/>
      <c r="C164" s="292" t="s">
        <v>589</v>
      </c>
      <c r="D164" s="292"/>
      <c r="E164" s="292"/>
      <c r="F164" s="292" t="s">
        <v>590</v>
      </c>
      <c r="G164" s="329"/>
      <c r="H164" s="330" t="s">
        <v>122</v>
      </c>
      <c r="I164" s="330" t="s">
        <v>62</v>
      </c>
      <c r="J164" s="292" t="s">
        <v>591</v>
      </c>
      <c r="K164" s="272"/>
    </row>
    <row r="165" spans="2:11" ht="17.25" customHeight="1">
      <c r="B165" s="273"/>
      <c r="C165" s="294" t="s">
        <v>592</v>
      </c>
      <c r="D165" s="294"/>
      <c r="E165" s="294"/>
      <c r="F165" s="295" t="s">
        <v>593</v>
      </c>
      <c r="G165" s="331"/>
      <c r="H165" s="332"/>
      <c r="I165" s="332"/>
      <c r="J165" s="294" t="s">
        <v>594</v>
      </c>
      <c r="K165" s="274"/>
    </row>
    <row r="166" spans="2:11" ht="5.25" customHeight="1">
      <c r="B166" s="300"/>
      <c r="C166" s="297"/>
      <c r="D166" s="297"/>
      <c r="E166" s="297"/>
      <c r="F166" s="297"/>
      <c r="G166" s="298"/>
      <c r="H166" s="297"/>
      <c r="I166" s="297"/>
      <c r="J166" s="297"/>
      <c r="K166" s="321"/>
    </row>
    <row r="167" spans="2:11" ht="15" customHeight="1">
      <c r="B167" s="300"/>
      <c r="C167" s="280" t="s">
        <v>598</v>
      </c>
      <c r="D167" s="280"/>
      <c r="E167" s="280"/>
      <c r="F167" s="299" t="s">
        <v>595</v>
      </c>
      <c r="G167" s="280"/>
      <c r="H167" s="280" t="s">
        <v>634</v>
      </c>
      <c r="I167" s="280" t="s">
        <v>597</v>
      </c>
      <c r="J167" s="280">
        <v>120</v>
      </c>
      <c r="K167" s="321"/>
    </row>
    <row r="168" spans="2:11" ht="15" customHeight="1">
      <c r="B168" s="300"/>
      <c r="C168" s="280" t="s">
        <v>643</v>
      </c>
      <c r="D168" s="280"/>
      <c r="E168" s="280"/>
      <c r="F168" s="299" t="s">
        <v>595</v>
      </c>
      <c r="G168" s="280"/>
      <c r="H168" s="280" t="s">
        <v>644</v>
      </c>
      <c r="I168" s="280" t="s">
        <v>597</v>
      </c>
      <c r="J168" s="280" t="s">
        <v>645</v>
      </c>
      <c r="K168" s="321"/>
    </row>
    <row r="169" spans="2:11" ht="15" customHeight="1">
      <c r="B169" s="300"/>
      <c r="C169" s="280" t="s">
        <v>544</v>
      </c>
      <c r="D169" s="280"/>
      <c r="E169" s="280"/>
      <c r="F169" s="299" t="s">
        <v>595</v>
      </c>
      <c r="G169" s="280"/>
      <c r="H169" s="280" t="s">
        <v>661</v>
      </c>
      <c r="I169" s="280" t="s">
        <v>597</v>
      </c>
      <c r="J169" s="280" t="s">
        <v>645</v>
      </c>
      <c r="K169" s="321"/>
    </row>
    <row r="170" spans="2:11" ht="15" customHeight="1">
      <c r="B170" s="300"/>
      <c r="C170" s="280" t="s">
        <v>600</v>
      </c>
      <c r="D170" s="280"/>
      <c r="E170" s="280"/>
      <c r="F170" s="299" t="s">
        <v>601</v>
      </c>
      <c r="G170" s="280"/>
      <c r="H170" s="280" t="s">
        <v>661</v>
      </c>
      <c r="I170" s="280" t="s">
        <v>597</v>
      </c>
      <c r="J170" s="280">
        <v>50</v>
      </c>
      <c r="K170" s="321"/>
    </row>
    <row r="171" spans="2:11" ht="15" customHeight="1">
      <c r="B171" s="300"/>
      <c r="C171" s="280" t="s">
        <v>603</v>
      </c>
      <c r="D171" s="280"/>
      <c r="E171" s="280"/>
      <c r="F171" s="299" t="s">
        <v>595</v>
      </c>
      <c r="G171" s="280"/>
      <c r="H171" s="280" t="s">
        <v>661</v>
      </c>
      <c r="I171" s="280" t="s">
        <v>605</v>
      </c>
      <c r="J171" s="280"/>
      <c r="K171" s="321"/>
    </row>
    <row r="172" spans="2:11" ht="15" customHeight="1">
      <c r="B172" s="300"/>
      <c r="C172" s="280" t="s">
        <v>614</v>
      </c>
      <c r="D172" s="280"/>
      <c r="E172" s="280"/>
      <c r="F172" s="299" t="s">
        <v>601</v>
      </c>
      <c r="G172" s="280"/>
      <c r="H172" s="280" t="s">
        <v>661</v>
      </c>
      <c r="I172" s="280" t="s">
        <v>597</v>
      </c>
      <c r="J172" s="280">
        <v>50</v>
      </c>
      <c r="K172" s="321"/>
    </row>
    <row r="173" spans="2:11" ht="15" customHeight="1">
      <c r="B173" s="300"/>
      <c r="C173" s="280" t="s">
        <v>622</v>
      </c>
      <c r="D173" s="280"/>
      <c r="E173" s="280"/>
      <c r="F173" s="299" t="s">
        <v>601</v>
      </c>
      <c r="G173" s="280"/>
      <c r="H173" s="280" t="s">
        <v>661</v>
      </c>
      <c r="I173" s="280" t="s">
        <v>597</v>
      </c>
      <c r="J173" s="280">
        <v>50</v>
      </c>
      <c r="K173" s="321"/>
    </row>
    <row r="174" spans="2:11" ht="15" customHeight="1">
      <c r="B174" s="300"/>
      <c r="C174" s="280" t="s">
        <v>620</v>
      </c>
      <c r="D174" s="280"/>
      <c r="E174" s="280"/>
      <c r="F174" s="299" t="s">
        <v>601</v>
      </c>
      <c r="G174" s="280"/>
      <c r="H174" s="280" t="s">
        <v>661</v>
      </c>
      <c r="I174" s="280" t="s">
        <v>597</v>
      </c>
      <c r="J174" s="280">
        <v>50</v>
      </c>
      <c r="K174" s="321"/>
    </row>
    <row r="175" spans="2:11" ht="15" customHeight="1">
      <c r="B175" s="300"/>
      <c r="C175" s="280" t="s">
        <v>121</v>
      </c>
      <c r="D175" s="280"/>
      <c r="E175" s="280"/>
      <c r="F175" s="299" t="s">
        <v>595</v>
      </c>
      <c r="G175" s="280"/>
      <c r="H175" s="280" t="s">
        <v>662</v>
      </c>
      <c r="I175" s="280" t="s">
        <v>663</v>
      </c>
      <c r="J175" s="280"/>
      <c r="K175" s="321"/>
    </row>
    <row r="176" spans="2:11" ht="15" customHeight="1">
      <c r="B176" s="300"/>
      <c r="C176" s="280" t="s">
        <v>62</v>
      </c>
      <c r="D176" s="280"/>
      <c r="E176" s="280"/>
      <c r="F176" s="299" t="s">
        <v>595</v>
      </c>
      <c r="G176" s="280"/>
      <c r="H176" s="280" t="s">
        <v>664</v>
      </c>
      <c r="I176" s="280" t="s">
        <v>665</v>
      </c>
      <c r="J176" s="280">
        <v>1</v>
      </c>
      <c r="K176" s="321"/>
    </row>
    <row r="177" spans="2:11" ht="15" customHeight="1">
      <c r="B177" s="300"/>
      <c r="C177" s="280" t="s">
        <v>58</v>
      </c>
      <c r="D177" s="280"/>
      <c r="E177" s="280"/>
      <c r="F177" s="299" t="s">
        <v>595</v>
      </c>
      <c r="G177" s="280"/>
      <c r="H177" s="280" t="s">
        <v>666</v>
      </c>
      <c r="I177" s="280" t="s">
        <v>597</v>
      </c>
      <c r="J177" s="280">
        <v>20</v>
      </c>
      <c r="K177" s="321"/>
    </row>
    <row r="178" spans="2:11" ht="15" customHeight="1">
      <c r="B178" s="300"/>
      <c r="C178" s="280" t="s">
        <v>122</v>
      </c>
      <c r="D178" s="280"/>
      <c r="E178" s="280"/>
      <c r="F178" s="299" t="s">
        <v>595</v>
      </c>
      <c r="G178" s="280"/>
      <c r="H178" s="280" t="s">
        <v>667</v>
      </c>
      <c r="I178" s="280" t="s">
        <v>597</v>
      </c>
      <c r="J178" s="280">
        <v>255</v>
      </c>
      <c r="K178" s="321"/>
    </row>
    <row r="179" spans="2:11" ht="15" customHeight="1">
      <c r="B179" s="300"/>
      <c r="C179" s="280" t="s">
        <v>123</v>
      </c>
      <c r="D179" s="280"/>
      <c r="E179" s="280"/>
      <c r="F179" s="299" t="s">
        <v>595</v>
      </c>
      <c r="G179" s="280"/>
      <c r="H179" s="280" t="s">
        <v>560</v>
      </c>
      <c r="I179" s="280" t="s">
        <v>597</v>
      </c>
      <c r="J179" s="280">
        <v>10</v>
      </c>
      <c r="K179" s="321"/>
    </row>
    <row r="180" spans="2:11" ht="15" customHeight="1">
      <c r="B180" s="300"/>
      <c r="C180" s="280" t="s">
        <v>124</v>
      </c>
      <c r="D180" s="280"/>
      <c r="E180" s="280"/>
      <c r="F180" s="299" t="s">
        <v>595</v>
      </c>
      <c r="G180" s="280"/>
      <c r="H180" s="280" t="s">
        <v>668</v>
      </c>
      <c r="I180" s="280" t="s">
        <v>629</v>
      </c>
      <c r="J180" s="280"/>
      <c r="K180" s="321"/>
    </row>
    <row r="181" spans="2:11" ht="15" customHeight="1">
      <c r="B181" s="300"/>
      <c r="C181" s="280" t="s">
        <v>669</v>
      </c>
      <c r="D181" s="280"/>
      <c r="E181" s="280"/>
      <c r="F181" s="299" t="s">
        <v>595</v>
      </c>
      <c r="G181" s="280"/>
      <c r="H181" s="280" t="s">
        <v>670</v>
      </c>
      <c r="I181" s="280" t="s">
        <v>629</v>
      </c>
      <c r="J181" s="280"/>
      <c r="K181" s="321"/>
    </row>
    <row r="182" spans="2:11" ht="15" customHeight="1">
      <c r="B182" s="300"/>
      <c r="C182" s="280" t="s">
        <v>658</v>
      </c>
      <c r="D182" s="280"/>
      <c r="E182" s="280"/>
      <c r="F182" s="299" t="s">
        <v>595</v>
      </c>
      <c r="G182" s="280"/>
      <c r="H182" s="280" t="s">
        <v>671</v>
      </c>
      <c r="I182" s="280" t="s">
        <v>629</v>
      </c>
      <c r="J182" s="280"/>
      <c r="K182" s="321"/>
    </row>
    <row r="183" spans="2:11" ht="15" customHeight="1">
      <c r="B183" s="300"/>
      <c r="C183" s="280" t="s">
        <v>127</v>
      </c>
      <c r="D183" s="280"/>
      <c r="E183" s="280"/>
      <c r="F183" s="299" t="s">
        <v>601</v>
      </c>
      <c r="G183" s="280"/>
      <c r="H183" s="280" t="s">
        <v>672</v>
      </c>
      <c r="I183" s="280" t="s">
        <v>597</v>
      </c>
      <c r="J183" s="280">
        <v>50</v>
      </c>
      <c r="K183" s="321"/>
    </row>
    <row r="184" spans="2:11" ht="15" customHeight="1">
      <c r="B184" s="300"/>
      <c r="C184" s="280" t="s">
        <v>673</v>
      </c>
      <c r="D184" s="280"/>
      <c r="E184" s="280"/>
      <c r="F184" s="299" t="s">
        <v>601</v>
      </c>
      <c r="G184" s="280"/>
      <c r="H184" s="280" t="s">
        <v>674</v>
      </c>
      <c r="I184" s="280" t="s">
        <v>675</v>
      </c>
      <c r="J184" s="280"/>
      <c r="K184" s="321"/>
    </row>
    <row r="185" spans="2:11" ht="15" customHeight="1">
      <c r="B185" s="300"/>
      <c r="C185" s="280" t="s">
        <v>676</v>
      </c>
      <c r="D185" s="280"/>
      <c r="E185" s="280"/>
      <c r="F185" s="299" t="s">
        <v>601</v>
      </c>
      <c r="G185" s="280"/>
      <c r="H185" s="280" t="s">
        <v>677</v>
      </c>
      <c r="I185" s="280" t="s">
        <v>675</v>
      </c>
      <c r="J185" s="280"/>
      <c r="K185" s="321"/>
    </row>
    <row r="186" spans="2:11" ht="15" customHeight="1">
      <c r="B186" s="300"/>
      <c r="C186" s="280" t="s">
        <v>678</v>
      </c>
      <c r="D186" s="280"/>
      <c r="E186" s="280"/>
      <c r="F186" s="299" t="s">
        <v>601</v>
      </c>
      <c r="G186" s="280"/>
      <c r="H186" s="280" t="s">
        <v>679</v>
      </c>
      <c r="I186" s="280" t="s">
        <v>675</v>
      </c>
      <c r="J186" s="280"/>
      <c r="K186" s="321"/>
    </row>
    <row r="187" spans="2:11" ht="15" customHeight="1">
      <c r="B187" s="300"/>
      <c r="C187" s="333" t="s">
        <v>680</v>
      </c>
      <c r="D187" s="280"/>
      <c r="E187" s="280"/>
      <c r="F187" s="299" t="s">
        <v>601</v>
      </c>
      <c r="G187" s="280"/>
      <c r="H187" s="280" t="s">
        <v>681</v>
      </c>
      <c r="I187" s="280" t="s">
        <v>682</v>
      </c>
      <c r="J187" s="334" t="s">
        <v>683</v>
      </c>
      <c r="K187" s="321"/>
    </row>
    <row r="188" spans="2:11" ht="15" customHeight="1">
      <c r="B188" s="300"/>
      <c r="C188" s="285" t="s">
        <v>47</v>
      </c>
      <c r="D188" s="280"/>
      <c r="E188" s="280"/>
      <c r="F188" s="299" t="s">
        <v>595</v>
      </c>
      <c r="G188" s="280"/>
      <c r="H188" s="276" t="s">
        <v>684</v>
      </c>
      <c r="I188" s="280" t="s">
        <v>685</v>
      </c>
      <c r="J188" s="280"/>
      <c r="K188" s="321"/>
    </row>
    <row r="189" spans="2:11" ht="15" customHeight="1">
      <c r="B189" s="300"/>
      <c r="C189" s="285" t="s">
        <v>686</v>
      </c>
      <c r="D189" s="280"/>
      <c r="E189" s="280"/>
      <c r="F189" s="299" t="s">
        <v>595</v>
      </c>
      <c r="G189" s="280"/>
      <c r="H189" s="280" t="s">
        <v>687</v>
      </c>
      <c r="I189" s="280" t="s">
        <v>629</v>
      </c>
      <c r="J189" s="280"/>
      <c r="K189" s="321"/>
    </row>
    <row r="190" spans="2:11" ht="15" customHeight="1">
      <c r="B190" s="300"/>
      <c r="C190" s="285" t="s">
        <v>688</v>
      </c>
      <c r="D190" s="280"/>
      <c r="E190" s="280"/>
      <c r="F190" s="299" t="s">
        <v>595</v>
      </c>
      <c r="G190" s="280"/>
      <c r="H190" s="280" t="s">
        <v>689</v>
      </c>
      <c r="I190" s="280" t="s">
        <v>629</v>
      </c>
      <c r="J190" s="280"/>
      <c r="K190" s="321"/>
    </row>
    <row r="191" spans="2:11" ht="15" customHeight="1">
      <c r="B191" s="300"/>
      <c r="C191" s="285" t="s">
        <v>690</v>
      </c>
      <c r="D191" s="280"/>
      <c r="E191" s="280"/>
      <c r="F191" s="299" t="s">
        <v>601</v>
      </c>
      <c r="G191" s="280"/>
      <c r="H191" s="280" t="s">
        <v>691</v>
      </c>
      <c r="I191" s="280" t="s">
        <v>629</v>
      </c>
      <c r="J191" s="280"/>
      <c r="K191" s="321"/>
    </row>
    <row r="192" spans="2:11" ht="15" customHeight="1">
      <c r="B192" s="327"/>
      <c r="C192" s="335"/>
      <c r="D192" s="309"/>
      <c r="E192" s="309"/>
      <c r="F192" s="309"/>
      <c r="G192" s="309"/>
      <c r="H192" s="309"/>
      <c r="I192" s="309"/>
      <c r="J192" s="309"/>
      <c r="K192" s="328"/>
    </row>
    <row r="193" spans="2:11" ht="18.75" customHeight="1">
      <c r="B193" s="276"/>
      <c r="C193" s="280"/>
      <c r="D193" s="280"/>
      <c r="E193" s="280"/>
      <c r="F193" s="299"/>
      <c r="G193" s="280"/>
      <c r="H193" s="280"/>
      <c r="I193" s="280"/>
      <c r="J193" s="280"/>
      <c r="K193" s="276"/>
    </row>
    <row r="194" spans="2:11" ht="18.75" customHeight="1">
      <c r="B194" s="276"/>
      <c r="C194" s="280"/>
      <c r="D194" s="280"/>
      <c r="E194" s="280"/>
      <c r="F194" s="299"/>
      <c r="G194" s="280"/>
      <c r="H194" s="280"/>
      <c r="I194" s="280"/>
      <c r="J194" s="280"/>
      <c r="K194" s="276"/>
    </row>
    <row r="195" spans="2:11" ht="18.75" customHeight="1">
      <c r="B195" s="286"/>
      <c r="C195" s="286"/>
      <c r="D195" s="286"/>
      <c r="E195" s="286"/>
      <c r="F195" s="286"/>
      <c r="G195" s="286"/>
      <c r="H195" s="286"/>
      <c r="I195" s="286"/>
      <c r="J195" s="286"/>
      <c r="K195" s="286"/>
    </row>
    <row r="196" spans="2:11">
      <c r="B196" s="268"/>
      <c r="C196" s="269"/>
      <c r="D196" s="269"/>
      <c r="E196" s="269"/>
      <c r="F196" s="269"/>
      <c r="G196" s="269"/>
      <c r="H196" s="269"/>
      <c r="I196" s="269"/>
      <c r="J196" s="269"/>
      <c r="K196" s="270"/>
    </row>
    <row r="197" spans="2:11" ht="21">
      <c r="B197" s="271"/>
      <c r="C197" s="394" t="s">
        <v>692</v>
      </c>
      <c r="D197" s="394"/>
      <c r="E197" s="394"/>
      <c r="F197" s="394"/>
      <c r="G197" s="394"/>
      <c r="H197" s="394"/>
      <c r="I197" s="394"/>
      <c r="J197" s="394"/>
      <c r="K197" s="272"/>
    </row>
    <row r="198" spans="2:11" ht="25.5" customHeight="1">
      <c r="B198" s="271"/>
      <c r="C198" s="336" t="s">
        <v>693</v>
      </c>
      <c r="D198" s="336"/>
      <c r="E198" s="336"/>
      <c r="F198" s="336" t="s">
        <v>694</v>
      </c>
      <c r="G198" s="337"/>
      <c r="H198" s="393" t="s">
        <v>695</v>
      </c>
      <c r="I198" s="393"/>
      <c r="J198" s="393"/>
      <c r="K198" s="272"/>
    </row>
    <row r="199" spans="2:11" ht="5.25" customHeight="1">
      <c r="B199" s="300"/>
      <c r="C199" s="297"/>
      <c r="D199" s="297"/>
      <c r="E199" s="297"/>
      <c r="F199" s="297"/>
      <c r="G199" s="280"/>
      <c r="H199" s="297"/>
      <c r="I199" s="297"/>
      <c r="J199" s="297"/>
      <c r="K199" s="321"/>
    </row>
    <row r="200" spans="2:11" ht="15" customHeight="1">
      <c r="B200" s="300"/>
      <c r="C200" s="280" t="s">
        <v>685</v>
      </c>
      <c r="D200" s="280"/>
      <c r="E200" s="280"/>
      <c r="F200" s="299" t="s">
        <v>48</v>
      </c>
      <c r="G200" s="280"/>
      <c r="H200" s="391" t="s">
        <v>696</v>
      </c>
      <c r="I200" s="391"/>
      <c r="J200" s="391"/>
      <c r="K200" s="321"/>
    </row>
    <row r="201" spans="2:11" ht="15" customHeight="1">
      <c r="B201" s="300"/>
      <c r="C201" s="306"/>
      <c r="D201" s="280"/>
      <c r="E201" s="280"/>
      <c r="F201" s="299" t="s">
        <v>49</v>
      </c>
      <c r="G201" s="280"/>
      <c r="H201" s="391" t="s">
        <v>697</v>
      </c>
      <c r="I201" s="391"/>
      <c r="J201" s="391"/>
      <c r="K201" s="321"/>
    </row>
    <row r="202" spans="2:11" ht="15" customHeight="1">
      <c r="B202" s="300"/>
      <c r="C202" s="306"/>
      <c r="D202" s="280"/>
      <c r="E202" s="280"/>
      <c r="F202" s="299" t="s">
        <v>52</v>
      </c>
      <c r="G202" s="280"/>
      <c r="H202" s="391" t="s">
        <v>698</v>
      </c>
      <c r="I202" s="391"/>
      <c r="J202" s="391"/>
      <c r="K202" s="321"/>
    </row>
    <row r="203" spans="2:11" ht="15" customHeight="1">
      <c r="B203" s="300"/>
      <c r="C203" s="280"/>
      <c r="D203" s="280"/>
      <c r="E203" s="280"/>
      <c r="F203" s="299" t="s">
        <v>50</v>
      </c>
      <c r="G203" s="280"/>
      <c r="H203" s="391" t="s">
        <v>699</v>
      </c>
      <c r="I203" s="391"/>
      <c r="J203" s="391"/>
      <c r="K203" s="321"/>
    </row>
    <row r="204" spans="2:11" ht="15" customHeight="1">
      <c r="B204" s="300"/>
      <c r="C204" s="280"/>
      <c r="D204" s="280"/>
      <c r="E204" s="280"/>
      <c r="F204" s="299" t="s">
        <v>51</v>
      </c>
      <c r="G204" s="280"/>
      <c r="H204" s="391" t="s">
        <v>700</v>
      </c>
      <c r="I204" s="391"/>
      <c r="J204" s="391"/>
      <c r="K204" s="321"/>
    </row>
    <row r="205" spans="2:11" ht="15" customHeight="1">
      <c r="B205" s="300"/>
      <c r="C205" s="280"/>
      <c r="D205" s="280"/>
      <c r="E205" s="280"/>
      <c r="F205" s="299"/>
      <c r="G205" s="280"/>
      <c r="H205" s="280"/>
      <c r="I205" s="280"/>
      <c r="J205" s="280"/>
      <c r="K205" s="321"/>
    </row>
    <row r="206" spans="2:11" ht="15" customHeight="1">
      <c r="B206" s="300"/>
      <c r="C206" s="280" t="s">
        <v>641</v>
      </c>
      <c r="D206" s="280"/>
      <c r="E206" s="280"/>
      <c r="F206" s="299" t="s">
        <v>85</v>
      </c>
      <c r="G206" s="280"/>
      <c r="H206" s="391" t="s">
        <v>701</v>
      </c>
      <c r="I206" s="391"/>
      <c r="J206" s="391"/>
      <c r="K206" s="321"/>
    </row>
    <row r="207" spans="2:11" ht="15" customHeight="1">
      <c r="B207" s="300"/>
      <c r="C207" s="306"/>
      <c r="D207" s="280"/>
      <c r="E207" s="280"/>
      <c r="F207" s="299" t="s">
        <v>538</v>
      </c>
      <c r="G207" s="280"/>
      <c r="H207" s="391" t="s">
        <v>539</v>
      </c>
      <c r="I207" s="391"/>
      <c r="J207" s="391"/>
      <c r="K207" s="321"/>
    </row>
    <row r="208" spans="2:11" ht="15" customHeight="1">
      <c r="B208" s="300"/>
      <c r="C208" s="280"/>
      <c r="D208" s="280"/>
      <c r="E208" s="280"/>
      <c r="F208" s="299" t="s">
        <v>536</v>
      </c>
      <c r="G208" s="280"/>
      <c r="H208" s="391" t="s">
        <v>702</v>
      </c>
      <c r="I208" s="391"/>
      <c r="J208" s="391"/>
      <c r="K208" s="321"/>
    </row>
    <row r="209" spans="2:11" ht="15" customHeight="1">
      <c r="B209" s="338"/>
      <c r="C209" s="306"/>
      <c r="D209" s="306"/>
      <c r="E209" s="306"/>
      <c r="F209" s="299" t="s">
        <v>540</v>
      </c>
      <c r="G209" s="285"/>
      <c r="H209" s="392" t="s">
        <v>541</v>
      </c>
      <c r="I209" s="392"/>
      <c r="J209" s="392"/>
      <c r="K209" s="339"/>
    </row>
    <row r="210" spans="2:11" ht="15" customHeight="1">
      <c r="B210" s="338"/>
      <c r="C210" s="306"/>
      <c r="D210" s="306"/>
      <c r="E210" s="306"/>
      <c r="F210" s="299" t="s">
        <v>542</v>
      </c>
      <c r="G210" s="285"/>
      <c r="H210" s="392" t="s">
        <v>703</v>
      </c>
      <c r="I210" s="392"/>
      <c r="J210" s="392"/>
      <c r="K210" s="339"/>
    </row>
    <row r="211" spans="2:11" ht="15" customHeight="1">
      <c r="B211" s="338"/>
      <c r="C211" s="306"/>
      <c r="D211" s="306"/>
      <c r="E211" s="306"/>
      <c r="F211" s="340"/>
      <c r="G211" s="285"/>
      <c r="H211" s="341"/>
      <c r="I211" s="341"/>
      <c r="J211" s="341"/>
      <c r="K211" s="339"/>
    </row>
    <row r="212" spans="2:11" ht="15" customHeight="1">
      <c r="B212" s="338"/>
      <c r="C212" s="280" t="s">
        <v>665</v>
      </c>
      <c r="D212" s="306"/>
      <c r="E212" s="306"/>
      <c r="F212" s="299">
        <v>1</v>
      </c>
      <c r="G212" s="285"/>
      <c r="H212" s="392" t="s">
        <v>704</v>
      </c>
      <c r="I212" s="392"/>
      <c r="J212" s="392"/>
      <c r="K212" s="339"/>
    </row>
    <row r="213" spans="2:11" ht="15" customHeight="1">
      <c r="B213" s="338"/>
      <c r="C213" s="306"/>
      <c r="D213" s="306"/>
      <c r="E213" s="306"/>
      <c r="F213" s="299">
        <v>2</v>
      </c>
      <c r="G213" s="285"/>
      <c r="H213" s="392" t="s">
        <v>705</v>
      </c>
      <c r="I213" s="392"/>
      <c r="J213" s="392"/>
      <c r="K213" s="339"/>
    </row>
    <row r="214" spans="2:11" ht="15" customHeight="1">
      <c r="B214" s="338"/>
      <c r="C214" s="306"/>
      <c r="D214" s="306"/>
      <c r="E214" s="306"/>
      <c r="F214" s="299">
        <v>3</v>
      </c>
      <c r="G214" s="285"/>
      <c r="H214" s="392" t="s">
        <v>706</v>
      </c>
      <c r="I214" s="392"/>
      <c r="J214" s="392"/>
      <c r="K214" s="339"/>
    </row>
    <row r="215" spans="2:11" ht="15" customHeight="1">
      <c r="B215" s="338"/>
      <c r="C215" s="306"/>
      <c r="D215" s="306"/>
      <c r="E215" s="306"/>
      <c r="F215" s="299">
        <v>4</v>
      </c>
      <c r="G215" s="285"/>
      <c r="H215" s="392" t="s">
        <v>707</v>
      </c>
      <c r="I215" s="392"/>
      <c r="J215" s="392"/>
      <c r="K215" s="339"/>
    </row>
    <row r="216" spans="2:11" ht="12.75" customHeight="1">
      <c r="B216" s="342"/>
      <c r="C216" s="343"/>
      <c r="D216" s="343"/>
      <c r="E216" s="343"/>
      <c r="F216" s="343"/>
      <c r="G216" s="343"/>
      <c r="H216" s="343"/>
      <c r="I216" s="343"/>
      <c r="J216" s="343"/>
      <c r="K216" s="344"/>
    </row>
  </sheetData>
  <sheetProtection password="CC35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170512 - Stávební úpravy ...</vt:lpstr>
      <vt:lpstr>Pokyny pro vyplnění</vt:lpstr>
      <vt:lpstr>'170512 - Stávební úpravy ...'!Názvy_tisku</vt:lpstr>
      <vt:lpstr>'Rekapitulace stavby'!Názvy_tisku</vt:lpstr>
      <vt:lpstr>'170512 - Stávební úpravy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UZIVATEL-PC\Uživatel</dc:creator>
  <cp:lastModifiedBy>Uživatel</cp:lastModifiedBy>
  <dcterms:created xsi:type="dcterms:W3CDTF">2017-12-07T10:11:32Z</dcterms:created>
  <dcterms:modified xsi:type="dcterms:W3CDTF">2017-12-07T10:11:47Z</dcterms:modified>
</cp:coreProperties>
</file>